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lapu\Downloads\"/>
    </mc:Choice>
  </mc:AlternateContent>
  <xr:revisionPtr revIDLastSave="0" documentId="13_ncr:1_{57DFE1CC-A3DD-4424-856A-005CA769C9C8}" xr6:coauthVersionLast="47" xr6:coauthVersionMax="47" xr10:uidLastSave="{00000000-0000-0000-0000-000000000000}"/>
  <bookViews>
    <workbookView xWindow="-108" yWindow="-108" windowWidth="23256" windowHeight="12456" activeTab="2" xr2:uid="{00000000-000D-0000-FFFF-FFFF00000000}"/>
  </bookViews>
  <sheets>
    <sheet name="Обложка" sheetId="1" r:id="rId1"/>
    <sheet name="Ограничение ответственности" sheetId="16" r:id="rId2"/>
    <sheet name="Cодержание" sheetId="22" r:id="rId3"/>
    <sheet name="Глоссарий" sheetId="3" r:id="rId4"/>
    <sheet name="Макроэкономические показатели " sheetId="20" r:id="rId5"/>
    <sheet name="Финансовые показатели (РСБУ)" sheetId="19" r:id="rId6"/>
    <sheet name="Финансовые показатели (МСФО)" sheetId="18" r:id="rId7"/>
    <sheet name="Операционные показатели" sheetId="21" r:id="rId8"/>
    <sheet name="Показатели ESG содержание" sheetId="4" r:id="rId9"/>
    <sheet name="Документы" sheetId="5" r:id="rId10"/>
    <sheet name="Экологические показатели" sheetId="6" r:id="rId11"/>
    <sheet name="Энергосбережение" sheetId="11" r:id="rId12"/>
    <sheet name="Социальные показатели" sheetId="7" r:id="rId13"/>
    <sheet name="ОТиПБ" sheetId="12" r:id="rId14"/>
    <sheet name="Корпоративное управление" sheetId="8" r:id="rId15"/>
    <sheet name="Бизнес-этика" sheetId="15" r:id="rId16"/>
    <sheet name="Экономические показатели" sheetId="10" r:id="rId17"/>
    <sheet name="Цепочка поставок" sheetId="13" r:id="rId18"/>
    <sheet name="НИОКР" sheetId="14" r:id="rId19"/>
  </sheets>
  <definedNames>
    <definedName name="_ftn1" localSheetId="16">'Экономические показатели'!$A$18</definedName>
    <definedName name="_ftnref1" localSheetId="16">'Экономические показатели'!$A$10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2" i="6" l="1"/>
  <c r="G60" i="6"/>
  <c r="G16" i="13" l="1"/>
  <c r="G17" i="13"/>
  <c r="G15" i="13"/>
  <c r="G10" i="13"/>
  <c r="G9" i="13"/>
  <c r="G8" i="13"/>
  <c r="G7" i="13"/>
  <c r="G6" i="13"/>
  <c r="G5" i="13"/>
  <c r="G17" i="10"/>
  <c r="G18" i="10"/>
  <c r="G19" i="10"/>
  <c r="G6" i="10"/>
  <c r="G7" i="10"/>
  <c r="G8" i="10"/>
  <c r="G9" i="10"/>
  <c r="G10" i="10"/>
  <c r="G11" i="10"/>
  <c r="G12" i="10"/>
  <c r="G13" i="10"/>
  <c r="G14" i="10"/>
  <c r="G15" i="10"/>
  <c r="G16" i="10"/>
  <c r="G5" i="10"/>
  <c r="G6" i="15"/>
  <c r="G8" i="15"/>
  <c r="G9" i="15"/>
  <c r="G5" i="15"/>
  <c r="G66" i="8"/>
  <c r="G67" i="8"/>
  <c r="G65" i="8"/>
  <c r="G13" i="8"/>
  <c r="G11" i="8"/>
  <c r="G22" i="12"/>
  <c r="G23" i="12"/>
  <c r="G24" i="12"/>
  <c r="G25" i="12"/>
  <c r="G26" i="12"/>
  <c r="G27" i="12"/>
  <c r="G21" i="12"/>
  <c r="G14" i="12"/>
  <c r="G15" i="12"/>
  <c r="G8" i="12"/>
  <c r="G10" i="12"/>
  <c r="G6" i="12"/>
  <c r="G72" i="7"/>
  <c r="G74" i="7"/>
  <c r="G75" i="7"/>
  <c r="F73" i="7"/>
  <c r="G73" i="7" s="1"/>
  <c r="G71" i="7"/>
  <c r="G70" i="7"/>
  <c r="G68" i="7"/>
  <c r="G67" i="7"/>
  <c r="G65" i="7"/>
  <c r="G64" i="7"/>
  <c r="G62" i="7"/>
  <c r="G61" i="7"/>
  <c r="G59" i="7"/>
  <c r="G58" i="7"/>
  <c r="G47" i="7"/>
  <c r="G48" i="7"/>
  <c r="G49" i="7"/>
  <c r="G50" i="7"/>
  <c r="G51" i="7"/>
  <c r="G52" i="7"/>
  <c r="G53" i="7"/>
  <c r="G54" i="7"/>
  <c r="G55" i="7"/>
  <c r="G56" i="7"/>
  <c r="G45" i="7"/>
  <c r="G24" i="7"/>
  <c r="G25" i="7"/>
  <c r="G27" i="7"/>
  <c r="G28" i="7"/>
  <c r="G29" i="7"/>
  <c r="G31" i="7"/>
  <c r="G32" i="7"/>
  <c r="G33" i="7"/>
  <c r="G34" i="7"/>
  <c r="G35" i="7"/>
  <c r="G36" i="7"/>
  <c r="G38" i="7"/>
  <c r="G39" i="7"/>
  <c r="G41" i="7"/>
  <c r="G42" i="7"/>
  <c r="G43" i="7"/>
  <c r="G22" i="7"/>
  <c r="G15" i="7"/>
  <c r="G16" i="7"/>
  <c r="G17" i="7"/>
  <c r="G18" i="7"/>
  <c r="G19" i="7"/>
  <c r="G20" i="7"/>
  <c r="G9" i="7"/>
  <c r="G10" i="7"/>
  <c r="G11" i="7"/>
  <c r="G12" i="7"/>
  <c r="G13" i="7"/>
  <c r="G8" i="7"/>
  <c r="G6" i="7"/>
  <c r="G5" i="7"/>
  <c r="G6" i="11"/>
  <c r="G7" i="11"/>
  <c r="G8" i="11"/>
  <c r="G9" i="11"/>
  <c r="G10" i="11"/>
  <c r="G11" i="11"/>
  <c r="G12" i="11"/>
  <c r="G13" i="11"/>
  <c r="G14" i="11"/>
  <c r="G15" i="11"/>
  <c r="G5" i="11"/>
  <c r="G85" i="6"/>
  <c r="G65" i="6"/>
  <c r="G66" i="6"/>
  <c r="G67" i="6"/>
  <c r="G68" i="6"/>
  <c r="G69" i="6"/>
  <c r="G70" i="6"/>
  <c r="G71" i="6"/>
  <c r="G72" i="6"/>
  <c r="G73" i="6"/>
  <c r="G74" i="6"/>
  <c r="G76" i="6"/>
  <c r="G77" i="6"/>
  <c r="G78" i="6"/>
  <c r="G79" i="6"/>
  <c r="G80" i="6"/>
  <c r="G81" i="6"/>
  <c r="G82" i="6"/>
  <c r="G83" i="6"/>
  <c r="G58" i="6"/>
  <c r="G59" i="6"/>
  <c r="G42" i="6"/>
  <c r="G43" i="6"/>
  <c r="G44" i="6"/>
  <c r="G46" i="6"/>
  <c r="G48" i="6"/>
  <c r="G49" i="6"/>
  <c r="G50" i="6"/>
  <c r="G51" i="6"/>
  <c r="G52" i="6"/>
  <c r="G53" i="6"/>
  <c r="G30" i="6"/>
  <c r="G31" i="6"/>
  <c r="G32" i="6"/>
  <c r="G33" i="6"/>
  <c r="G34" i="6"/>
  <c r="G35" i="6"/>
  <c r="G36" i="6"/>
  <c r="G37" i="6"/>
  <c r="G38" i="6"/>
  <c r="G39" i="6"/>
  <c r="G40" i="6"/>
  <c r="G13" i="6"/>
  <c r="G14" i="6"/>
  <c r="G20" i="6"/>
  <c r="G21" i="6"/>
  <c r="G23" i="6"/>
  <c r="G24" i="6"/>
  <c r="G25" i="6"/>
  <c r="G26" i="6"/>
  <c r="G27" i="6"/>
  <c r="G10" i="6"/>
  <c r="G11" i="6"/>
  <c r="G12" i="6"/>
  <c r="G7" i="6"/>
  <c r="G9" i="6"/>
  <c r="G6" i="6"/>
  <c r="D23" i="21"/>
  <c r="D21" i="21"/>
  <c r="D19" i="21"/>
  <c r="C23" i="21"/>
  <c r="C21" i="21"/>
  <c r="C19" i="21"/>
  <c r="B23" i="21"/>
  <c r="B21" i="21"/>
  <c r="B19" i="21"/>
  <c r="L53" i="20"/>
  <c r="J53" i="20"/>
  <c r="H53" i="20"/>
  <c r="F53" i="20"/>
  <c r="D53" i="20"/>
  <c r="L52" i="20"/>
  <c r="J52" i="20"/>
  <c r="H52" i="20"/>
  <c r="F52" i="20"/>
  <c r="D52" i="20"/>
  <c r="L51" i="20"/>
  <c r="J51" i="20"/>
  <c r="H51" i="20"/>
  <c r="F51" i="20"/>
  <c r="D51" i="20"/>
  <c r="L50" i="20"/>
  <c r="J50" i="20"/>
  <c r="H50" i="20"/>
  <c r="F50" i="20"/>
  <c r="D50" i="20"/>
  <c r="L49" i="20"/>
  <c r="J49" i="20"/>
  <c r="H49" i="20"/>
  <c r="F49" i="20"/>
  <c r="D49" i="20"/>
  <c r="L48" i="20"/>
  <c r="J48" i="20"/>
  <c r="H48" i="20"/>
  <c r="F48" i="20"/>
  <c r="D48" i="20"/>
  <c r="L47" i="20"/>
  <c r="J47" i="20"/>
  <c r="H47" i="20"/>
  <c r="F47" i="20"/>
  <c r="D47" i="20"/>
  <c r="K46" i="20"/>
  <c r="L46" i="20" s="1"/>
  <c r="I46" i="20"/>
  <c r="G46" i="20"/>
  <c r="H46" i="20" s="1"/>
  <c r="E46" i="20"/>
  <c r="C46" i="20"/>
  <c r="D46" i="20" s="1"/>
  <c r="B46" i="20"/>
  <c r="D12" i="20"/>
  <c r="C12" i="20"/>
  <c r="D11" i="20"/>
  <c r="C11" i="20"/>
  <c r="N27" i="19"/>
  <c r="L27" i="19"/>
  <c r="F27" i="19"/>
  <c r="N11" i="19"/>
  <c r="L11" i="19"/>
  <c r="F11" i="19"/>
  <c r="D11" i="19"/>
  <c r="B11" i="19"/>
  <c r="N6" i="19"/>
  <c r="L6" i="19"/>
  <c r="L16" i="19" s="1"/>
  <c r="L19" i="19" s="1"/>
  <c r="L26" i="19" s="1"/>
  <c r="F6" i="19"/>
  <c r="D6" i="19"/>
  <c r="B6" i="19"/>
  <c r="N102" i="18"/>
  <c r="L102" i="18"/>
  <c r="H102" i="18"/>
  <c r="B102" i="18"/>
  <c r="N92" i="18"/>
  <c r="L92" i="18"/>
  <c r="H92" i="18"/>
  <c r="B92" i="18"/>
  <c r="N81" i="18"/>
  <c r="N83" i="18" s="1"/>
  <c r="L81" i="18"/>
  <c r="L83" i="18" s="1"/>
  <c r="H81" i="18"/>
  <c r="H83" i="18" s="1"/>
  <c r="B81" i="18"/>
  <c r="B83" i="18" s="1"/>
  <c r="N69" i="18"/>
  <c r="L69" i="18"/>
  <c r="H69" i="18"/>
  <c r="B69" i="18"/>
  <c r="N60" i="18"/>
  <c r="L60" i="18"/>
  <c r="H60" i="18"/>
  <c r="H71" i="18" s="1"/>
  <c r="B60" i="18"/>
  <c r="B71" i="18" s="1"/>
  <c r="D28" i="18"/>
  <c r="D25" i="18"/>
  <c r="D24" i="18"/>
  <c r="D21" i="18"/>
  <c r="D20" i="18"/>
  <c r="D19" i="18"/>
  <c r="D18" i="18"/>
  <c r="D17" i="18"/>
  <c r="D16" i="18"/>
  <c r="D15" i="18"/>
  <c r="D14" i="18"/>
  <c r="D13" i="18"/>
  <c r="D12" i="18"/>
  <c r="D11" i="18"/>
  <c r="D10" i="18"/>
  <c r="N9" i="18"/>
  <c r="M9" i="18"/>
  <c r="L9" i="18"/>
  <c r="K9" i="18"/>
  <c r="F9" i="18"/>
  <c r="E9" i="18"/>
  <c r="C9" i="18"/>
  <c r="B9" i="18"/>
  <c r="N5" i="18"/>
  <c r="M5" i="18"/>
  <c r="L5" i="18"/>
  <c r="K5" i="18"/>
  <c r="F5" i="18"/>
  <c r="F29" i="18" s="1"/>
  <c r="F33" i="18" s="1"/>
  <c r="F35" i="18" s="1"/>
  <c r="F36" i="18" s="1"/>
  <c r="F40" i="18" s="1"/>
  <c r="E5" i="18"/>
  <c r="E29" i="18" s="1"/>
  <c r="E33" i="18" s="1"/>
  <c r="E35" i="18" s="1"/>
  <c r="E36" i="18" s="1"/>
  <c r="E40" i="18" s="1"/>
  <c r="D5" i="18"/>
  <c r="C5" i="18"/>
  <c r="B5" i="18"/>
  <c r="L71" i="18" l="1"/>
  <c r="L32" i="19"/>
  <c r="B29" i="18"/>
  <c r="B33" i="18" s="1"/>
  <c r="B35" i="18" s="1"/>
  <c r="B36" i="18" s="1"/>
  <c r="B40" i="18" s="1"/>
  <c r="L29" i="18"/>
  <c r="L33" i="18" s="1"/>
  <c r="L35" i="18" s="1"/>
  <c r="L36" i="18" s="1"/>
  <c r="L40" i="18" s="1"/>
  <c r="N29" i="18"/>
  <c r="N33" i="18" s="1"/>
  <c r="N35" i="18" s="1"/>
  <c r="N36" i="18" s="1"/>
  <c r="N40" i="18" s="1"/>
  <c r="M29" i="18"/>
  <c r="M33" i="18" s="1"/>
  <c r="M35" i="18" s="1"/>
  <c r="M36" i="18" s="1"/>
  <c r="M40" i="18" s="1"/>
  <c r="N103" i="18"/>
  <c r="N106" i="18" s="1"/>
  <c r="B103" i="18"/>
  <c r="B106" i="18" s="1"/>
  <c r="D9" i="18"/>
  <c r="D29" i="18" s="1"/>
  <c r="D33" i="18" s="1"/>
  <c r="D35" i="18" s="1"/>
  <c r="D36" i="18" s="1"/>
  <c r="D40" i="18" s="1"/>
  <c r="N71" i="18"/>
  <c r="K29" i="18"/>
  <c r="K33" i="18" s="1"/>
  <c r="K35" i="18" s="1"/>
  <c r="K36" i="18" s="1"/>
  <c r="K40" i="18" s="1"/>
  <c r="H103" i="18"/>
  <c r="H106" i="18" s="1"/>
  <c r="C29" i="18"/>
  <c r="C33" i="18" s="1"/>
  <c r="C35" i="18" s="1"/>
  <c r="C36" i="18" s="1"/>
  <c r="C40" i="18" s="1"/>
  <c r="L103" i="18"/>
  <c r="L106" i="18" s="1"/>
  <c r="N16" i="19"/>
  <c r="N19" i="19" s="1"/>
  <c r="N26" i="19" s="1"/>
  <c r="N32" i="19" s="1"/>
  <c r="D16" i="19"/>
  <c r="D19" i="19" s="1"/>
  <c r="D26" i="19" s="1"/>
  <c r="D32" i="19" s="1"/>
  <c r="B16" i="19"/>
  <c r="B19" i="19" s="1"/>
  <c r="B26" i="19" s="1"/>
  <c r="B32" i="19" s="1"/>
  <c r="J46" i="20"/>
  <c r="F46" i="20"/>
  <c r="F16" i="19"/>
  <c r="F19" i="19" s="1"/>
  <c r="F26" i="19" s="1"/>
  <c r="F32" i="19" s="1"/>
  <c r="G13" i="13" l="1"/>
  <c r="G12" i="13"/>
</calcChain>
</file>

<file path=xl/sharedStrings.xml><?xml version="1.0" encoding="utf-8"?>
<sst xmlns="http://schemas.openxmlformats.org/spreadsheetml/2006/main" count="942" uniqueCount="577">
  <si>
    <t xml:space="preserve"> </t>
  </si>
  <si>
    <t>Глоссарий</t>
  </si>
  <si>
    <t>ДМС</t>
  </si>
  <si>
    <t>добровольное медицинское страхование</t>
  </si>
  <si>
    <t>НИОКР</t>
  </si>
  <si>
    <t xml:space="preserve">ОТиПБ                                             </t>
  </si>
  <si>
    <t>охрана труда и производственная безопасность</t>
  </si>
  <si>
    <t>РСБУ</t>
  </si>
  <si>
    <t>ТЭР</t>
  </si>
  <si>
    <t>топливно-энергетические ресурсы</t>
  </si>
  <si>
    <t>ТЭЦ</t>
  </si>
  <si>
    <t>теплоэлектроцентраль</t>
  </si>
  <si>
    <t xml:space="preserve">Единицы измерения </t>
  </si>
  <si>
    <t>Гкал (гигакалория)</t>
  </si>
  <si>
    <t>единица измерения тепловой энергии</t>
  </si>
  <si>
    <t>кВт·ч (киловатт-час)</t>
  </si>
  <si>
    <t xml:space="preserve">единица измерения электрической энергии </t>
  </si>
  <si>
    <t>МВт (мегаватт)</t>
  </si>
  <si>
    <t xml:space="preserve">единица измерения электрической мощности </t>
  </si>
  <si>
    <t>Гкал/ч (гигакалория-час)</t>
  </si>
  <si>
    <t>единица измерения тепловой мощности (нагрузки)</t>
  </si>
  <si>
    <t>т у. т.</t>
  </si>
  <si>
    <t>тонна условного топлива</t>
  </si>
  <si>
    <r>
      <t>научно-</t>
    </r>
    <r>
      <rPr>
        <sz val="14"/>
        <color theme="1"/>
        <rFont val="Aptos"/>
      </rPr>
      <t>исследовательские</t>
    </r>
    <r>
      <rPr>
        <sz val="14"/>
        <color rgb="FF000000"/>
        <rFont val="Aptos"/>
      </rPr>
      <t xml:space="preserve"> и опытно-конструкторские работы</t>
    </r>
  </si>
  <si>
    <t>ЗШО</t>
  </si>
  <si>
    <t>золошлаковые отходы</t>
  </si>
  <si>
    <t>МСФО</t>
  </si>
  <si>
    <t>Международные стандарты финансовой отчетности</t>
  </si>
  <si>
    <t>ОЭС</t>
  </si>
  <si>
    <t>объединенная энергетическая система</t>
  </si>
  <si>
    <t>Российские стандарты бухгалтерского учета</t>
  </si>
  <si>
    <t xml:space="preserve">ТГК-1 </t>
  </si>
  <si>
    <t>ПАО «ТГК-1»</t>
  </si>
  <si>
    <t>УРУТ</t>
  </si>
  <si>
    <t>удельный расход условного топлива</t>
  </si>
  <si>
    <t>Русский</t>
  </si>
  <si>
    <t>English</t>
  </si>
  <si>
    <t>Ключевые документы</t>
  </si>
  <si>
    <t>Корпоративное управление</t>
  </si>
  <si>
    <t>Охрана окружающей среды</t>
  </si>
  <si>
    <t>Социальная ответственность</t>
  </si>
  <si>
    <t>Охрана труда и промышленная безопасность</t>
  </si>
  <si>
    <t>Цепочка поставок</t>
  </si>
  <si>
    <t xml:space="preserve">Отчеты в области устойчивого развития </t>
  </si>
  <si>
    <t>Отчет об устойчивом развитии за 2024  год</t>
  </si>
  <si>
    <t>Отчет об устойчивом развитии за 2023 год</t>
  </si>
  <si>
    <t>Отчет об устойчивом развитии за 2022 год</t>
  </si>
  <si>
    <t>Годовой отчет за 2024 год</t>
  </si>
  <si>
    <t>Годовой отчет за 2023 год</t>
  </si>
  <si>
    <t>Годовой отчет за 2022 год</t>
  </si>
  <si>
    <t>Политика в области устойчивого развития</t>
  </si>
  <si>
    <t>Экологический аспект</t>
  </si>
  <si>
    <t>Социальный аспект</t>
  </si>
  <si>
    <t>Политика в области безопасности труда и промышленной безопасности</t>
  </si>
  <si>
    <t>Политика в области промышленной и пожарной безопасности, безопасности дорожного движения</t>
  </si>
  <si>
    <t>Устав</t>
  </si>
  <si>
    <t>Положение о Генеральном директоре</t>
  </si>
  <si>
    <t>Положение о Совете директоров</t>
  </si>
  <si>
    <t>Положение об Общем собрании акционеров</t>
  </si>
  <si>
    <t>Положение об информационной политике</t>
  </si>
  <si>
    <t>Политика внутреннего аудита</t>
  </si>
  <si>
    <t>← Вернуться к содержанию</t>
  </si>
  <si>
    <t>Положение о комитете Совета директоров по аудиту</t>
  </si>
  <si>
    <t>Положение о комитете Совета директоров ПАО "ТГК-1" по бюджетному планированию, инвестициям и устойчивому развитию</t>
  </si>
  <si>
    <t>Положение о комитете Совета директоров по кадрам и вознаграждениям</t>
  </si>
  <si>
    <t>Положение о комитете Совета директоров по надежности и эффективности</t>
  </si>
  <si>
    <t>Положение о Службе внутреннего аудита</t>
  </si>
  <si>
    <t>Положение о Корпоративном секретаре</t>
  </si>
  <si>
    <t>Положение о порядке определения вознаграждений и компенсаций членам Совета директоров</t>
  </si>
  <si>
    <t>Политика управления рисками и внутреннего контроля</t>
  </si>
  <si>
    <t>Положение о дивидендной политике ПАО «ТГК-1»</t>
  </si>
  <si>
    <t>Кодекс корпоративной этики</t>
  </si>
  <si>
    <t>Политика обработки персональных данных в ПАО "ТГК-1"</t>
  </si>
  <si>
    <t>Ед. измерения</t>
  </si>
  <si>
    <t>Изменение г/г</t>
  </si>
  <si>
    <t>Экологические показатели</t>
  </si>
  <si>
    <t>Масса выбросов парниковых газов, в том числе:</t>
  </si>
  <si>
    <t>т СО2-экв./млн кВт·ч </t>
  </si>
  <si>
    <t>Прямые выбросы парниковых газов (охват 1)</t>
  </si>
  <si>
    <t>млн т СО2-экв.</t>
  </si>
  <si>
    <t>тыс. Гкал</t>
  </si>
  <si>
    <t>Экономия ТЭР в результате реализации программ энергосбережения</t>
  </si>
  <si>
    <t>Полезный отпуск «зеленой» энергии</t>
  </si>
  <si>
    <t>млрд кВт∙ч</t>
  </si>
  <si>
    <t>Использовано воды, всего</t>
  </si>
  <si>
    <t>Объем оборотной и повторно используемой воды</t>
  </si>
  <si>
    <t>Площадь нарушенных земель</t>
  </si>
  <si>
    <t>тыс. га</t>
  </si>
  <si>
    <t>тыс. руб.</t>
  </si>
  <si>
    <t>Расходы на охрану окружающей среды</t>
  </si>
  <si>
    <t>Социальные показатели</t>
  </si>
  <si>
    <t>Расходы на оплату труда</t>
  </si>
  <si>
    <t>человек</t>
  </si>
  <si>
    <t>Среднемесячная заработная плата</t>
  </si>
  <si>
    <t>%</t>
  </si>
  <si>
    <t>час</t>
  </si>
  <si>
    <t>Количество пострадавших при несчастных случаях </t>
  </si>
  <si>
    <t>в т. ч. количество погибших</t>
  </si>
  <si>
    <t xml:space="preserve"> со степенью тяжести «легкая»</t>
  </si>
  <si>
    <t>со степенью тяжести «тяжелая»</t>
  </si>
  <si>
    <t>Коэффициент частоты травм с временной потерей трудоспособности (LTIFR)</t>
  </si>
  <si>
    <t xml:space="preserve"> случаев на 1 млн отработанных часов</t>
  </si>
  <si>
    <t>0,09 </t>
  </si>
  <si>
    <t>Коэффициент частоты травматизма</t>
  </si>
  <si>
    <t>случаев на 1000 работников</t>
  </si>
  <si>
    <t>Начисленные платежи в бюджеты Российской Федерации и регионов, всего</t>
  </si>
  <si>
    <t>Уплаченные платежи в бюджеты Российской Федерации и регионов, всего</t>
  </si>
  <si>
    <t>Начисленные платежи в региональные бюджеты, всего</t>
  </si>
  <si>
    <t>Уплаченные платежи в региональные бюджеты, всего</t>
  </si>
  <si>
    <t>Совет директоров</t>
  </si>
  <si>
    <t>Количество директоров в Совете</t>
  </si>
  <si>
    <t>Исполнительные директора</t>
  </si>
  <si>
    <t>Неисполнительные директора</t>
  </si>
  <si>
    <t>Независимые директора</t>
  </si>
  <si>
    <t>Вхождение управляющего директора в состав Совета директоров </t>
  </si>
  <si>
    <t>Количество заседаний, в т. ч.:</t>
  </si>
  <si>
    <t>очных заседаний</t>
  </si>
  <si>
    <t>Уровень участия в заседаниях Совета директоров</t>
  </si>
  <si>
    <t>да/нет</t>
  </si>
  <si>
    <t>шт.</t>
  </si>
  <si>
    <t>чел.</t>
  </si>
  <si>
    <t>11 </t>
  </si>
  <si>
    <t>2 </t>
  </si>
  <si>
    <t> 9</t>
  </si>
  <si>
    <t>3 </t>
  </si>
  <si>
    <t>да</t>
  </si>
  <si>
    <t> 24</t>
  </si>
  <si>
    <t>0 </t>
  </si>
  <si>
    <t> 99,21%</t>
  </si>
  <si>
    <t>Срок работы</t>
  </si>
  <si>
    <t>До 1 года</t>
  </si>
  <si>
    <t>От 1 до 7 лет</t>
  </si>
  <si>
    <t>От 7 лет и выше</t>
  </si>
  <si>
    <t>Вопросы, рассмотренные Советом директоров</t>
  </si>
  <si>
    <t>Общее количество вопросов</t>
  </si>
  <si>
    <t xml:space="preserve">Количество рассмотренных вопросов, относящихся к устойчивому развитию </t>
  </si>
  <si>
    <t>Состав Совета директоров в разбивке по полу и возрасту</t>
  </si>
  <si>
    <t>До 30 лет</t>
  </si>
  <si>
    <t>Мужчины</t>
  </si>
  <si>
    <t>Женщины</t>
  </si>
  <si>
    <t>30-50 лет</t>
  </si>
  <si>
    <t>Старше 50 лет</t>
  </si>
  <si>
    <t>Комитеты при Совете директоров</t>
  </si>
  <si>
    <t>Общая численность, в т. ч.:</t>
  </si>
  <si>
    <t>Исполнительные</t>
  </si>
  <si>
    <t>Неисполнительные</t>
  </si>
  <si>
    <t xml:space="preserve">Председатель - независимый директор </t>
  </si>
  <si>
    <t>нет</t>
  </si>
  <si>
    <t>Количество заседаний</t>
  </si>
  <si>
    <t>Количество рассмотренных вопросов, относящихся к устойчивому развитию</t>
  </si>
  <si>
    <t xml:space="preserve">Комитет Совета директоров по аудиту </t>
  </si>
  <si>
    <t>Комитет Совета директоров по бюджетному планированию, инвестициям и устойчивому развитию</t>
  </si>
  <si>
    <t>Комитет Совета директоров по надежности и эффективности</t>
  </si>
  <si>
    <t>Комитет Совета директоров по кадрам и вознаграждениям</t>
  </si>
  <si>
    <t>Экономические показатели</t>
  </si>
  <si>
    <t>Количество наложенных нефинансовых санкций</t>
  </si>
  <si>
    <t>Штрафные и нефинансовые санкции, наложенные за несоблюдение законодательства и нормативных требований</t>
  </si>
  <si>
    <t>Общее число судебных процессов, возбужденных против Компании за несоблюдение законодательства и нормативных требований</t>
  </si>
  <si>
    <t>Общая сумма наложенных штрафных санкций</t>
  </si>
  <si>
    <t>Созданная прямая экономическая стоимость</t>
  </si>
  <si>
    <t>млн руб.</t>
  </si>
  <si>
    <t xml:space="preserve">Выручка </t>
  </si>
  <si>
    <t xml:space="preserve">Доход от финансовых инвестиций </t>
  </si>
  <si>
    <t>Доля в прибыли ассоциированных и совместных предприятий (за вычетом налога на прибыль)</t>
  </si>
  <si>
    <t>Распределенная экономическая стоимость</t>
  </si>
  <si>
    <t>Заработная плата и другие выплаты и льготы сотрудникам</t>
  </si>
  <si>
    <t>Выплаты поставщикам капитала </t>
  </si>
  <si>
    <t>Операционные затраты</t>
  </si>
  <si>
    <t>Выплаты государству</t>
  </si>
  <si>
    <t>Инвестиции в местные сообщества / благотворительность</t>
  </si>
  <si>
    <t>Нераспределенная экономическая стоимость</t>
  </si>
  <si>
    <t>Общие расходы на охрану окружающей среды (ООС)</t>
  </si>
  <si>
    <t>Штрафы, наложенные за несоблюдение экологического законодательства и нормативных требований</t>
  </si>
  <si>
    <t>Выплачено штрафов за нарушение природоохранного законодательства Российской Федерации</t>
  </si>
  <si>
    <t>Плата за негативное воздействие на окружающую среду</t>
  </si>
  <si>
    <t>Количество работников, прошедших экологическое обучение</t>
  </si>
  <si>
    <t>Разработка и согласование разрешительной документации</t>
  </si>
  <si>
    <t>Производственный экологический контроль и мониторинг</t>
  </si>
  <si>
    <t>Инвестиции в основной капитал с целью охраны окружающей среды, включая:</t>
  </si>
  <si>
    <t>охрану водных ресурсов</t>
  </si>
  <si>
    <t>399 360,00</t>
  </si>
  <si>
    <t>охрану атмосферного воздуха</t>
  </si>
  <si>
    <t>охрану земель</t>
  </si>
  <si>
    <t>охрану и воспроизводство рыбных запасов</t>
  </si>
  <si>
    <t>утилизацию, обезвреживание и захоронение токсичных отходов</t>
  </si>
  <si>
    <t>прочие направления</t>
  </si>
  <si>
    <t>2 126,00</t>
  </si>
  <si>
    <t>Текущие (эксплуатационные) затраты на охрану окружающей среды, включая:</t>
  </si>
  <si>
    <t xml:space="preserve">охрану атмосферного воздуха </t>
  </si>
  <si>
    <t>предотвращение изменения климата</t>
  </si>
  <si>
    <t>сбор и очистку сточных вод</t>
  </si>
  <si>
    <t>обращение с отходами</t>
  </si>
  <si>
    <t>защиту и реабилитацию земель, поверхностных и подземных вод</t>
  </si>
  <si>
    <t>прочие затраты</t>
  </si>
  <si>
    <t>защиту окружающей среды от шумового, вибрационного и других видов физического воздействия</t>
  </si>
  <si>
    <t>Выбросы парниковых газов и загрязняющих веществ</t>
  </si>
  <si>
    <t>тонн</t>
  </si>
  <si>
    <t>- Углеводороды (включая метан)</t>
  </si>
  <si>
    <t>- Выброшено твердых веществ</t>
  </si>
  <si>
    <t>- Выброшено газообразных и жидких веществ</t>
  </si>
  <si>
    <t xml:space="preserve">- Оксид углерода </t>
  </si>
  <si>
    <t xml:space="preserve">- Диоксид серы </t>
  </si>
  <si>
    <t>- Летучие органические соединения (ЛОС)</t>
  </si>
  <si>
    <t xml:space="preserve">- Прочие газообразные и жидкие вещества </t>
  </si>
  <si>
    <t>- Оксиды азота в пересчете на NО2</t>
  </si>
  <si>
    <t>Энергосбережение и повышение энергетической эффективности</t>
  </si>
  <si>
    <t xml:space="preserve">Общее потребление энергии </t>
  </si>
  <si>
    <t>тыс. тут</t>
  </si>
  <si>
    <t>Общее потребление тепловой и электрической энергии на собственные технологические нужды, в т. ч.:</t>
  </si>
  <si>
    <t>- Электроэнергия</t>
  </si>
  <si>
    <t>млн кВт∙ч</t>
  </si>
  <si>
    <t>- Тепловая энергия</t>
  </si>
  <si>
    <t>Потребление энергии из невозобновляемых источников, в т. ч.</t>
  </si>
  <si>
    <t>- природный газ</t>
  </si>
  <si>
    <t>- уголь (твердое топливо)</t>
  </si>
  <si>
    <t>- мазут (жидкое топливо)</t>
  </si>
  <si>
    <t>Стоимость сэкономленных энергоресурсов за счет реализации программы энергосбережения</t>
  </si>
  <si>
    <t>Использование воды</t>
  </si>
  <si>
    <t>Забор воды, всего, в т.ч.</t>
  </si>
  <si>
    <t>из поверхностных и подземных источников</t>
  </si>
  <si>
    <t>из систем водоснабжения коммунального назначения</t>
  </si>
  <si>
    <t>сбор дождевой воды</t>
  </si>
  <si>
    <t>куб. м</t>
  </si>
  <si>
    <t>из подземных источников</t>
  </si>
  <si>
    <t>непресной</t>
  </si>
  <si>
    <t>Водоотведение, всего</t>
  </si>
  <si>
    <t>Водоотведение в поверхностные водные объекты</t>
  </si>
  <si>
    <t>Доля нормативно чистых (без очистки) и нормативно очищенных вод</t>
  </si>
  <si>
    <t>Доля сточных вод без очистки в общем объеме сброса</t>
  </si>
  <si>
    <t xml:space="preserve">Водоотведение на рельеф </t>
  </si>
  <si>
    <t>Водоотведение в подземные горизонты</t>
  </si>
  <si>
    <t>Водоотведение на поля орошения</t>
  </si>
  <si>
    <t>Водоотведение на поля фильтрации</t>
  </si>
  <si>
    <t>Водоотведение в накопители</t>
  </si>
  <si>
    <t>Водоотведение в системы коммунального назначения</t>
  </si>
  <si>
    <t>Водоотведение в прочие системы</t>
  </si>
  <si>
    <t>Вид сброшенной воды</t>
  </si>
  <si>
    <t>Пресная вода (общее количество растворенных твердых веществ ≤1000 мг/л)</t>
  </si>
  <si>
    <t>Другая вода (общее количество растворенных твердых веществ &gt;1000 мг/л)</t>
  </si>
  <si>
    <t>Обращение с отходами (с учётом ДЗО)</t>
  </si>
  <si>
    <t>Образование отходов, в т. ч.</t>
  </si>
  <si>
    <t>I класс опасности</t>
  </si>
  <si>
    <t>II класс опасности</t>
  </si>
  <si>
    <t>III класс опасности</t>
  </si>
  <si>
    <t>IV класс опасности</t>
  </si>
  <si>
    <t>V класс опасности</t>
  </si>
  <si>
    <t>доля отходов IV класса (малоопасные) и V класса (практически неопасные)</t>
  </si>
  <si>
    <t>доля отходов I (чрезвычайно опасные) и II класса (высоко опасные)</t>
  </si>
  <si>
    <t>золошлаки</t>
  </si>
  <si>
    <t xml:space="preserve">нефтешламы </t>
  </si>
  <si>
    <t>Отходов утилизировано и обезврежено на предприятии</t>
  </si>
  <si>
    <t>Отходов передано другим хозяйствующим субъектам, всего:</t>
  </si>
  <si>
    <t>для обработки</t>
  </si>
  <si>
    <t>для утилизации</t>
  </si>
  <si>
    <t>для обезвреживания</t>
  </si>
  <si>
    <t>для хранения</t>
  </si>
  <si>
    <t>для захоронения</t>
  </si>
  <si>
    <t xml:space="preserve">Отходов размещено на собственных объектах хранения </t>
  </si>
  <si>
    <t>Отходов размещено на собственных объектах захоронения и передано другим хозяйствующим субъектам для захоронения</t>
  </si>
  <si>
    <t>Земельные ресурсы</t>
  </si>
  <si>
    <t>67 </t>
  </si>
  <si>
    <t>Рекультивировано нарушенных земель</t>
  </si>
  <si>
    <t>Списочная численность персонала</t>
  </si>
  <si>
    <t>Среднесписочная численность персонала</t>
  </si>
  <si>
    <t>Численность в разбивке по виду трудового договора и полу</t>
  </si>
  <si>
    <t>Работники по бессрочному трудовому договору</t>
  </si>
  <si>
    <t xml:space="preserve">Женщины </t>
  </si>
  <si>
    <t>Работники, работающие полный рабочий день</t>
  </si>
  <si>
    <t>Численность в разбивке по должностям</t>
  </si>
  <si>
    <t>Руководители</t>
  </si>
  <si>
    <t>Специалисты и служащие</t>
  </si>
  <si>
    <t>Рабочие</t>
  </si>
  <si>
    <t xml:space="preserve">Доля в персонале работающих инвалидов </t>
  </si>
  <si>
    <t xml:space="preserve">Доля в персонале работающих пенсионеров </t>
  </si>
  <si>
    <t>Доля в персонале молодежи до 35 лет</t>
  </si>
  <si>
    <t>Количество работников, нанятых в отчетном периоде и текучесть кадров</t>
  </si>
  <si>
    <t>Количество нанятых работников</t>
  </si>
  <si>
    <t>По полу</t>
  </si>
  <si>
    <t>По возрасту</t>
  </si>
  <si>
    <t>Работники младше 30 лет</t>
  </si>
  <si>
    <t>Работники от 30 до 50 лет</t>
  </si>
  <si>
    <t>Работники старше 50 лет</t>
  </si>
  <si>
    <t xml:space="preserve">По региону </t>
  </si>
  <si>
    <t>Санкт-Петербург</t>
  </si>
  <si>
    <t>Ленинградская область</t>
  </si>
  <si>
    <t>Республика Карелия</t>
  </si>
  <si>
    <t>Мурманская область</t>
  </si>
  <si>
    <t>Мурманск</t>
  </si>
  <si>
    <t>Текучесть кадров</t>
  </si>
  <si>
    <t>Показатели в области защиты интересов и прав работников</t>
  </si>
  <si>
    <t xml:space="preserve">Количество коллективных трудовых споров </t>
  </si>
  <si>
    <t>штук</t>
  </si>
  <si>
    <t>Социальные расходы</t>
  </si>
  <si>
    <t>Прямые выплаты социального характера</t>
  </si>
  <si>
    <t>Жилищная программа</t>
  </si>
  <si>
    <t>Медицинское обеспечение</t>
  </si>
  <si>
    <t>Негосударственное пенсионное обеспечение</t>
  </si>
  <si>
    <t>Затраты на программы личного страхования здоровья (ДМС)</t>
  </si>
  <si>
    <t>Численность работников, застрахованных по системе ДМС, включая пенсионеров и членов семей работников</t>
  </si>
  <si>
    <t>Доля работников, вовлеченных в коллективные договоры</t>
  </si>
  <si>
    <t>Общее число работников, имеющих право на отпуск по уходу за ребенком в разбивке по полу</t>
  </si>
  <si>
    <t>Общее число работников, взявших отпуск по уходу за ребенком в разбивке по полу</t>
  </si>
  <si>
    <t>Общее число работников, вернувшихся на работу после окончания отпуска по уходу за ребенком в разбивке по полу</t>
  </si>
  <si>
    <t>Общее число работников, вернувшихся на работу после окончания отпуска по уходу за ребенком, которые все еще работали через 12 месяцев после их возвращения на работу, в разбивке по полу</t>
  </si>
  <si>
    <t>Обучение и развитие работников</t>
  </si>
  <si>
    <t>Среднее количество часов обучения:</t>
  </si>
  <si>
    <t>на одного руководителя, специалиста, служащего</t>
  </si>
  <si>
    <t>на одного рабочего</t>
  </si>
  <si>
    <t>Численность работников, прошедших обучение по программам повышения квалификации и профессиональной переподготовки:</t>
  </si>
  <si>
    <t>руководителей, специалистов и других служащих</t>
  </si>
  <si>
    <t>человеко-курс</t>
  </si>
  <si>
    <t>рабочих</t>
  </si>
  <si>
    <t>-</t>
  </si>
  <si>
    <t>Доля закупок российских товаров, работ, услуг в общем объеме закупок товаров, работ, услуг</t>
  </si>
  <si>
    <t>Доля закупок товаров, работ, услуг у субъектов малого и среднего предпринимательства в общем объеме закупок у российских организаций</t>
  </si>
  <si>
    <t>Объем договоров с субъектами малого и среднего предпринимательства</t>
  </si>
  <si>
    <t>Доля расходов на местных поставщиков от общего бюджета закупок в разбивке по регионам присутствия</t>
  </si>
  <si>
    <t>Доля местных поставщиков от общего количества поставщиков в разбивке по регионам присутствия</t>
  </si>
  <si>
    <t>Доля закупки иностранной продукции (электроэнергетический бизнес) в общем объеме закупок, %</t>
  </si>
  <si>
    <t>Воздействие цепочки поставок на окружающую среду</t>
  </si>
  <si>
    <t>ед.</t>
  </si>
  <si>
    <t>Сокращение затрат компании за счет заключения договоров по итогам конкурентных закупок и маркетинговых исследований</t>
  </si>
  <si>
    <t>Доля электронных закупок в общем объеме конкурентных закупок и маркетинговых исследований (по количеству)</t>
  </si>
  <si>
    <t>Затраты на топливо</t>
  </si>
  <si>
    <t>Переменные расходы</t>
  </si>
  <si>
    <t>Доля затрат на топливо в переменных затратах</t>
  </si>
  <si>
    <t>Промышленная безопасность Компании</t>
  </si>
  <si>
    <t xml:space="preserve">Количество пожаров </t>
  </si>
  <si>
    <t>Количество аварий и инцидентов в сфере промышленной безопасности:</t>
  </si>
  <si>
    <t xml:space="preserve">Количество инцидентов в сфере промышленной безопасности </t>
  </si>
  <si>
    <t xml:space="preserve">Количество аварий в сфере промышленной безопасности </t>
  </si>
  <si>
    <t>Профессиональные заболевания работников Компании</t>
  </si>
  <si>
    <t>Случаи профессиональных заболеваний работников</t>
  </si>
  <si>
    <t>Число профессиональных заболеваний, повлекших смерть работника</t>
  </si>
  <si>
    <t>Количество работников, признанных инвалидами в результате профессионального заболевания</t>
  </si>
  <si>
    <t>Работники, охваченные системой управления охраной труда и безопасностью труда</t>
  </si>
  <si>
    <t>Количество всех работников Компании, на которых распространяется такая система</t>
  </si>
  <si>
    <t>Доля всех работников Компании, на которых распространяется такая система</t>
  </si>
  <si>
    <t>Количество всех работников Компании, на которых распространяется такая система, прошедшая внутренний аудит</t>
  </si>
  <si>
    <t>Доля всех работников Компании, на которых распространяется такая система, прошедшая внутренний аудит</t>
  </si>
  <si>
    <t>Количество всех работников Компании, на которых распространяется такая система, прошедшая внешний аудит или сертификацию внешней стороной</t>
  </si>
  <si>
    <t xml:space="preserve">Доля всех работников Компании, на которых распространяется такая система, прошедшая внешний аудит или сертификацию внешней стороной </t>
  </si>
  <si>
    <t>Число дней нетрудоспособности по всем несчастным случаям</t>
  </si>
  <si>
    <t>Суммарные затраты по законченным и принятым НИОКР</t>
  </si>
  <si>
    <t>из них, давшим положительный результат</t>
  </si>
  <si>
    <t>Число рационализаторских предложений</t>
  </si>
  <si>
    <t>Эффект, полученный от рационализаторских предложений</t>
  </si>
  <si>
    <t>Показатели в области этики и противодействия коррупции</t>
  </si>
  <si>
    <t>Численность работников, до которых были доведены нормы корпоративной этики (в бумажном виде)</t>
  </si>
  <si>
    <t>Численность работников, прошедших обучение в области норм корпоративной этики</t>
  </si>
  <si>
    <t xml:space="preserve">Количество случаев конфликта интересов у единоличного исполнительного органа Компании </t>
  </si>
  <si>
    <t>Численность работников, прошедших обучение по темам в области противодействия коррупции</t>
  </si>
  <si>
    <t>Число обращений на горячую линию</t>
  </si>
  <si>
    <t>Результат расследования (рассмотрено обращений)</t>
  </si>
  <si>
    <t>Подтвержденные случаи коррупции</t>
  </si>
  <si>
    <t>Подтвержденные случаи увольнения или наказания работников за коррупцию</t>
  </si>
  <si>
    <t>Подтвержденные случаи расторжения или не продления договоров с деловыми партнерами из-за нарушений, связанных с коррупцией</t>
  </si>
  <si>
    <t>Подтвержденные случаи нарушений Кодекса корпоративной этики</t>
  </si>
  <si>
    <t>Судебные иски, связанные с нарушением антимонопольного законодательства</t>
  </si>
  <si>
    <t>Судебные иски, связанные с нарушение 223-ФЗ при проведении закупочных процедур</t>
  </si>
  <si>
    <t>Документы</t>
  </si>
  <si>
    <t>Энергосбережение</t>
  </si>
  <si>
    <t>Бизнес-этика</t>
  </si>
  <si>
    <t>ОИС</t>
  </si>
  <si>
    <t>объекты интеллектуальной собственности</t>
  </si>
  <si>
    <t>ЛОС</t>
  </si>
  <si>
    <t>летучие органические соединения</t>
  </si>
  <si>
    <t>Экологическая политика</t>
  </si>
  <si>
    <t>ОГРАНИЧЕНИЕ ОТВЕТСТВЕННОСТИ</t>
  </si>
  <si>
    <t>В данных материалах могут содержаться высказывания о будущих событиях и ожиданиях, которые являются прогнозными высказываниями. Любые высказывания в данных материалах, которые не являются утверждением уже случившихся фактов, являются прогнозами и содержат известные и неизвестные риски, неопределенности и другие факторы, которые могут привести к тому, что фактические результаты, эффективность деятельности или достижения будут существенно отличаться от любых прогнозируемых результатов, эффективности деятельности или достижений, указанных или подразумеваемых в таких прогнозных высказываниях. За исключением случаев, предусмотренных законодательством Российской Федерации, мы не берем не себя никаких обязательств относительно пересмотра прогнозных высказываний, содержащихся в данном документе, для отражения фактических результатов, изменений в допущениях или факторах, влияющих на данные прогнозы. Результаты или эффективность деятельности в прошлом не могут служить показателем будущих результатов или эффективности.</t>
  </si>
  <si>
    <t>Распространение данных материалов в некоторых юрисдикциях может быть запрещено законом. Соответственно, получая доступ к данным материалам, вы заверяете, что получая данные материалы, не нарушаете никаких требований к регистрации или других правовых или нормативных ограничений юрисдикции, в которой проживаете постоянно или осуществляете коммерческую деятельность.</t>
  </si>
  <si>
    <t>Передавая данные материалы, Компания и ее представители не берут на себя обязательств по предоставлению доступа к любой дополнительной информации или к обновлению данных материалов или дополнительной информации, а также по исправлению неточностей, которые могут быть обнаружены в данном документе.</t>
  </si>
  <si>
    <t>Фактом ознакомления с настоящим ограничением ответственности Вы соглашаетесь соблюдать указанные правила и ограничения.</t>
  </si>
  <si>
    <t>Сведения, содержащиеся в данном документе, подготовлены ПАО «ТГК-1 » (далее -  Компания). Мнения, представленные в данном документе, основываются на информации, собранной в момент его написания, и могут быть изменены без уведомления. Данные материалы предоставляются Компанией исключительно в информационных целях. Помимо официальной информации о деятельности Компаний, в настоящем документе содержится информация, полученная от третьих лиц. Эта информация была получена из источников, которые, по мнению Компаний, являются надежными. Тем не менее, мы не гарантируем точность данной информации, которая может быть сокращенной или неполной. Все мнения и оценки, содержащиеся в настоящем материале, отражают мнение на день публикации и подлежат изменению без предупреждения. Компания не дает каких-либо прямых или подразумеваемых заверений или гарантий и не несет какой-либо ответственности в случае возникновения убытков, которые могут понести физические или юридические лица в результате использования информации настоящего документа, по любой причине, прямо или косвенно.</t>
  </si>
  <si>
    <t>Настоящий документ не является офертой либо приглашением делать оферты (рекламой) в отношении приобретения или подписки на ценные бумаги ПАО «ТГК-1». Ни настоящий документ, ни какая-либо его часть, ни факт его представления или распространения не являются основанием для заключения какого-либо договора или принятия инвестиционного решения и не могут быть использованы в других целях, за исключением цели, указанной в данном уведомлении.</t>
  </si>
  <si>
    <t>Показатели прибыли и убытков, млн руб.</t>
  </si>
  <si>
    <t>1 квартал 2022</t>
  </si>
  <si>
    <t>2 квартал 2022</t>
  </si>
  <si>
    <t>6 месяцев 2022</t>
  </si>
  <si>
    <t>3 квартал 2022</t>
  </si>
  <si>
    <t>9 месяцев 2022</t>
  </si>
  <si>
    <t>4 квартал 2022</t>
  </si>
  <si>
    <t>1 квартал 2023</t>
  </si>
  <si>
    <t>2 квартал 2023</t>
  </si>
  <si>
    <t>6 месяцев 2023</t>
  </si>
  <si>
    <t>3 квартал 2023</t>
  </si>
  <si>
    <t>9 месяцев 2023</t>
  </si>
  <si>
    <t>4 квартал 2023</t>
  </si>
  <si>
    <t>Выручка</t>
  </si>
  <si>
    <t>Электроэнергия и мощность</t>
  </si>
  <si>
    <t xml:space="preserve">Тепловая энергия </t>
  </si>
  <si>
    <t>Прочая выручка</t>
  </si>
  <si>
    <t>Операционные расходы</t>
  </si>
  <si>
    <t>Топливо</t>
  </si>
  <si>
    <t>Вознаграждение работникам</t>
  </si>
  <si>
    <t>Амортизация и износ</t>
  </si>
  <si>
    <t>Ремонт, техническое и сервисное обслуживание</t>
  </si>
  <si>
    <t>Водопользование</t>
  </si>
  <si>
    <t>Транспортировка теплоэнергии</t>
  </si>
  <si>
    <t xml:space="preserve">Налоги, кроме налога на прибыль </t>
  </si>
  <si>
    <t>Охрана и пожарная безопасность</t>
  </si>
  <si>
    <t>Покупная теплоэнергия</t>
  </si>
  <si>
    <t>Администрирование рынка электроэнергии</t>
  </si>
  <si>
    <t>Прочие материалы</t>
  </si>
  <si>
    <t>Изменение оценочных обязательств</t>
  </si>
  <si>
    <t>(Прибыль) / убыток от выбытия основных средств и прочих внеоборотных активов</t>
  </si>
  <si>
    <t>Эффект от досрочного завершения договора аренды</t>
  </si>
  <si>
    <t>Прочие операционные расходы</t>
  </si>
  <si>
    <t>Убыток от обесценения финансовых активов</t>
  </si>
  <si>
    <t>Прибыль / (убыток) от операционной деятельности</t>
  </si>
  <si>
    <t>Финансовые доходы</t>
  </si>
  <si>
    <t>Финансовые расходы</t>
  </si>
  <si>
    <t>Доля в прибыли / (убытке) ассоциированных организаций</t>
  </si>
  <si>
    <t>Прибыль / (убыток) до налогообложения</t>
  </si>
  <si>
    <t>(Расход) /доход по налогу на прибыль</t>
  </si>
  <si>
    <t>Прибыль / (убыток) за период</t>
  </si>
  <si>
    <t>Прибыль / (убыток) за период, относимая к:</t>
  </si>
  <si>
    <t>Неконтролирующей доле участия</t>
  </si>
  <si>
    <t>Совокупный доход / (расход) за период, относимый к:</t>
  </si>
  <si>
    <t>Базовая прибыль / (убыток) на акцию, приходящаяся на долю акционеров ПАО "ТГК-1" (в российских рублях)</t>
  </si>
  <si>
    <t>Балансовые показатели, млн руб.</t>
  </si>
  <si>
    <t>АКТИВЫ</t>
  </si>
  <si>
    <t>Внеоборотные активы</t>
  </si>
  <si>
    <t>Основные средства</t>
  </si>
  <si>
    <t>Активы в форме права пользования</t>
  </si>
  <si>
    <t>Инвестиционная собственность</t>
  </si>
  <si>
    <t>Нематериальные активы</t>
  </si>
  <si>
    <t>Инвестиции в ассоциированные организации</t>
  </si>
  <si>
    <t>Дебиторская задолженность и предоплата</t>
  </si>
  <si>
    <t>Отложенные налоговые активы</t>
  </si>
  <si>
    <t>Итого внеоборотные активы</t>
  </si>
  <si>
    <t>Оборотные активы</t>
  </si>
  <si>
    <t>Запасы</t>
  </si>
  <si>
    <t>Дебиторская задолженность по налогу на прибыль</t>
  </si>
  <si>
    <t>Денежные средства и их эквиваленты</t>
  </si>
  <si>
    <t>Финансовые активы</t>
  </si>
  <si>
    <t>Итого оборотные активы</t>
  </si>
  <si>
    <t>Итого активы</t>
  </si>
  <si>
    <t>КАПИТАЛ И ОБЯЗАТЕЛЬСТВА</t>
  </si>
  <si>
    <t>Капитал</t>
  </si>
  <si>
    <t>Уставный капитал</t>
  </si>
  <si>
    <t>Эмиссионный доход</t>
  </si>
  <si>
    <t>Нераспределенная прибыль и прочие резервы</t>
  </si>
  <si>
    <t>Капитал, причитающийся акционерам ПАО «ТГК-1»</t>
  </si>
  <si>
    <t>Неконтролирующая доля участия</t>
  </si>
  <si>
    <t>Итого капитал и резервы</t>
  </si>
  <si>
    <t>Долгосрочные обязательства</t>
  </si>
  <si>
    <t>Кредиты и займы</t>
  </si>
  <si>
    <t>Обязательства по вознаграждениям работникам</t>
  </si>
  <si>
    <t>Кредиторская задолженность и прочие обязательства</t>
  </si>
  <si>
    <t>Обязательства по аренде</t>
  </si>
  <si>
    <t>Оценочные обязательства</t>
  </si>
  <si>
    <t>Отложенные налоговые обязательства</t>
  </si>
  <si>
    <t>Итого долгосрочные обязательства</t>
  </si>
  <si>
    <t>Краткосрочные обязательства</t>
  </si>
  <si>
    <t>Кредиторская задолженность по налогу на приоыль</t>
  </si>
  <si>
    <t>Кредиторская задолженность по прочим налогам</t>
  </si>
  <si>
    <t>Итого краткосрочные обязательства</t>
  </si>
  <si>
    <t>Итого обязательства</t>
  </si>
  <si>
    <t>Итого капитал и обязательства</t>
  </si>
  <si>
    <t>Отчет о финансовых результатах</t>
  </si>
  <si>
    <t>реализация тепловой энергии</t>
  </si>
  <si>
    <t>реализация электрической энергии</t>
  </si>
  <si>
    <t>реализация мощности</t>
  </si>
  <si>
    <t>прочее</t>
  </si>
  <si>
    <t>Себестоимость продаж</t>
  </si>
  <si>
    <t>Валовая прибыль (убыток)</t>
  </si>
  <si>
    <t>Коммерческие расходы</t>
  </si>
  <si>
    <t>Управленческие расходы</t>
  </si>
  <si>
    <t>Прибыль(убыток) от продаж</t>
  </si>
  <si>
    <t>Доходы от участия в других организациях</t>
  </si>
  <si>
    <t>Проценты к получению</t>
  </si>
  <si>
    <t>Проценты к уплате</t>
  </si>
  <si>
    <t>Прочие доходы</t>
  </si>
  <si>
    <t>Прочие расходы</t>
  </si>
  <si>
    <t>Расходы, связанные с реорганизацией</t>
  </si>
  <si>
    <t>Прибыль (убыток) до налогообложения</t>
  </si>
  <si>
    <t>Налог на прибыль, в т.ч.:</t>
  </si>
  <si>
    <t>текущий налог на прибыль</t>
  </si>
  <si>
    <t>отложенный налог на прибыль</t>
  </si>
  <si>
    <t>налог на прибыль прошлых лет</t>
  </si>
  <si>
    <t>Прочее</t>
  </si>
  <si>
    <t>Чистая прибыль ( убыток)</t>
  </si>
  <si>
    <t xml:space="preserve">Банк России </t>
  </si>
  <si>
    <t>ед. изм.</t>
  </si>
  <si>
    <t>1 квартал 2024</t>
  </si>
  <si>
    <t>6 месяцев 2024</t>
  </si>
  <si>
    <t>9 месяцев 2024</t>
  </si>
  <si>
    <t>1 квартал 2025</t>
  </si>
  <si>
    <t>6 месяцев 2025</t>
  </si>
  <si>
    <t>9 месяцев 2025</t>
  </si>
  <si>
    <t xml:space="preserve">Ключевая ставка, </t>
  </si>
  <si>
    <t>% годовых </t>
  </si>
  <si>
    <t>Инфляция</t>
  </si>
  <si>
    <t>% г/г</t>
  </si>
  <si>
    <t>Росстат</t>
  </si>
  <si>
    <t>Динамика ВВП</t>
  </si>
  <si>
    <t>Переток.ру</t>
  </si>
  <si>
    <t xml:space="preserve">1 зона, руб за 1 МВт•ч </t>
  </si>
  <si>
    <t xml:space="preserve">2 зона, руб за 1 МВт•ч </t>
  </si>
  <si>
    <t>Системный Оператор</t>
  </si>
  <si>
    <t>Энергосистема</t>
  </si>
  <si>
    <t>ЕЭС РОССИИ</t>
  </si>
  <si>
    <t>ОЭС Центра</t>
  </si>
  <si>
    <t>ОЭС Средней Волги</t>
  </si>
  <si>
    <t>ОЭС Урала</t>
  </si>
  <si>
    <t>ОЭС Северо-Запада</t>
  </si>
  <si>
    <t>ОЭС Юга</t>
  </si>
  <si>
    <t>ОЭС Сибири</t>
  </si>
  <si>
    <t>ОЭС Востока</t>
  </si>
  <si>
    <t>Установленная мощность</t>
  </si>
  <si>
    <t>На 01.01.2025</t>
  </si>
  <si>
    <t>На 01.01.2024</t>
  </si>
  <si>
    <t>На 01.01.2023</t>
  </si>
  <si>
    <t>Структура установленной мощности на 01.01.2025</t>
  </si>
  <si>
    <t>Bceгo, MBт</t>
  </si>
  <si>
    <t>ТЭС</t>
  </si>
  <si>
    <t>ГЭС</t>
  </si>
  <si>
    <t>АЭС</t>
  </si>
  <si>
    <t>ВЭС</t>
  </si>
  <si>
    <t>СЭС</t>
  </si>
  <si>
    <t>МВт</t>
  </si>
  <si>
    <t>ЕЭС России</t>
  </si>
  <si>
    <t>Установленная электрическая мощность, МВт</t>
  </si>
  <si>
    <t>Установленная тепловая мощность, Гкал/ч</t>
  </si>
  <si>
    <t>Выработка электроэнергии, млн кВт ч</t>
  </si>
  <si>
    <t>Отпуск теплоэнергии с коллекторов, тыс.Гкал</t>
  </si>
  <si>
    <t>Объем реализации электроэнергии, млн кВт∙ч</t>
  </si>
  <si>
    <t>Объем продажи электрической мощности (опт), МВт/мес.</t>
  </si>
  <si>
    <t>Объем продажи электрической мощности (розница), МВт/мес.</t>
  </si>
  <si>
    <t>Объем продажи электрической мощности (всего), МВт/мес.</t>
  </si>
  <si>
    <t>Удельный расход топлива на отпуск электрической энергии, г/кВт∙ч</t>
  </si>
  <si>
    <t>Удельный расход топлива на отпуск тепловой энергии, кг/Гкал*</t>
  </si>
  <si>
    <t>Коэффициент использования установленной  электрической мощности</t>
  </si>
  <si>
    <t>Коэффициент использования установленной тепловой мощности</t>
  </si>
  <si>
    <t>Покупная тепловая энергия (в т.ч .ВГО), тыс Гкал</t>
  </si>
  <si>
    <t>*Без учета арендованных котельных</t>
  </si>
  <si>
    <t>Объем использования газа, т у.т.</t>
  </si>
  <si>
    <t>Объем использования мазута (жидкое топливо), т у.т.</t>
  </si>
  <si>
    <t>Объем использования уголя (твердое топливо), т у.т.</t>
  </si>
  <si>
    <t>Объем использования газа, %</t>
  </si>
  <si>
    <t>Объем использования мазута (жидкое топливо), %</t>
  </si>
  <si>
    <t>Объем использования уголя (твердое топливо), %</t>
  </si>
  <si>
    <t xml:space="preserve">Валовые выбросы загрязняющих веществ в атмосферный воздух от стационарных источников, в т. ч. </t>
  </si>
  <si>
    <t>Отдел акционерного капитала и работы с инвесторами</t>
  </si>
  <si>
    <t>+7 (812) 688-35-04</t>
  </si>
  <si>
    <t>ir@tgc1.ru</t>
  </si>
  <si>
    <t>Контактная информация:</t>
  </si>
  <si>
    <t>2 квартал 2024</t>
  </si>
  <si>
    <t>3 квартал 2024</t>
  </si>
  <si>
    <t>4 квартал 2024</t>
  </si>
  <si>
    <t>2 квартал 2025</t>
  </si>
  <si>
    <t>3 квартал 2025</t>
  </si>
  <si>
    <t>4 квартал 2025</t>
  </si>
  <si>
    <t>Макроэкономические показатели</t>
  </si>
  <si>
    <t>Финансовые показатели (РСБУ)</t>
  </si>
  <si>
    <t>Финансовые показатели (МСФО)</t>
  </si>
  <si>
    <t>Операционные показатели</t>
  </si>
  <si>
    <t>Показатели ESG содержание</t>
  </si>
  <si>
    <t xml:space="preserve">← Вернуться к содержанию	</t>
  </si>
  <si>
    <t>Удельные выбросы парниковых газов (охват 1) на единицу объема производства</t>
  </si>
  <si>
    <t xml:space="preserve">Численность работников, участвующих в корпоративной пенсионной̆ программе и получающих пенсии участников пенсионной программы </t>
  </si>
  <si>
    <t xml:space="preserve"> млрд кВт ч</t>
  </si>
  <si>
    <t>Потребление электроэнергии</t>
  </si>
  <si>
    <t xml:space="preserve"> MBт</t>
  </si>
  <si>
    <t>Полезный отпуск тепловой энергии (в т.ч .ВГО), млн Гкал</t>
  </si>
  <si>
    <t>Восстановление убытка от обесценения 
нефинансовых активов</t>
  </si>
  <si>
    <t>Совокупный доход / (расход) за период</t>
  </si>
  <si>
    <t>Активы выбывающей группы, классифицированные как 
предназначенные для продажи</t>
  </si>
  <si>
    <t xml:space="preserve">Обязательства выбывающей группы, классифицированные как 
предназначенные для продажи </t>
  </si>
  <si>
    <t>Выкупленные собственные акции</t>
  </si>
  <si>
    <t>Накопленная прибыль и прочие резервы</t>
  </si>
  <si>
    <t>Субсидии, относящиеся к компенсации
понесённых расходов</t>
  </si>
  <si>
    <t>Акционерам ПАО «ТГК-1»</t>
  </si>
  <si>
    <t>Акционерам ПАО «ТГK-1»</t>
  </si>
  <si>
    <t>СПРАВОЧНИК ESG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</si>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</sst>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0%"/>
    <numFmt numFmtId="166" formatCode="_(* #,##0.000_);_(* \(#,##0.000\);_(* &quot;-&quot;??_);_(@_)"/>
    <numFmt numFmtId="167" formatCode="_(* #,##0.0_);_(* \(#,##0.0\);_(* &quot;-&quot;??_);_(@_)"/>
    <numFmt numFmtId="168" formatCode="#,##0.000"/>
    <numFmt numFmtId="169" formatCode="#,##0.0"/>
    <numFmt numFmtId="170" formatCode="0.0"/>
    <numFmt numFmtId="171" formatCode="_(* #,##0_);_(* \(#,##0\);_(* &quot;-&quot;??_);_(@_)"/>
    <numFmt numFmtId="172" formatCode="_(* #,##0.0000_);_(* \(#,##0.0000\);_(* &quot;-&quot;??_);_(@_)"/>
    <numFmt numFmtId="173" formatCode="0.000"/>
  </numFmts>
  <fonts count="56" x14ac:knownFonts="1">
    <font>
      <sz val="12"/>
      <color theme="1"/>
      <name val="Aptos Narrow"/>
      <family val="2"/>
      <scheme val="minor"/>
    </font>
    <font>
      <sz val="12"/>
      <color theme="1"/>
      <name val="Aptos Narrow"/>
      <family val="2"/>
      <scheme val="minor"/>
    </font>
    <font>
      <u/>
      <sz val="12"/>
      <color theme="10"/>
      <name val="Aptos Narrow"/>
      <family val="2"/>
      <scheme val="minor"/>
    </font>
    <font>
      <sz val="11"/>
      <color theme="1"/>
      <name val="Aptos Narrow"/>
      <family val="2"/>
      <scheme val="minor"/>
    </font>
    <font>
      <sz val="12"/>
      <color theme="1"/>
      <name val="Aptos"/>
    </font>
    <font>
      <b/>
      <sz val="20"/>
      <color theme="1"/>
      <name val="Aptos"/>
    </font>
    <font>
      <sz val="14"/>
      <color theme="1"/>
      <name val="Aptos"/>
    </font>
    <font>
      <sz val="14"/>
      <name val="Aptos"/>
    </font>
    <font>
      <sz val="11"/>
      <name val="Aptos"/>
    </font>
    <font>
      <sz val="11"/>
      <color theme="1"/>
      <name val="Aptos"/>
    </font>
    <font>
      <i/>
      <sz val="11"/>
      <color theme="1"/>
      <name val="Aptos"/>
    </font>
    <font>
      <sz val="18"/>
      <color theme="1"/>
      <name val="Aptos"/>
    </font>
    <font>
      <b/>
      <sz val="20"/>
      <name val="Aptos"/>
    </font>
    <font>
      <sz val="14"/>
      <color rgb="FF000000"/>
      <name val="Aptos"/>
    </font>
    <font>
      <u/>
      <sz val="14"/>
      <color theme="10"/>
      <name val="Aptos"/>
    </font>
    <font>
      <b/>
      <sz val="20"/>
      <color rgb="FF000000"/>
      <name val="Aptos"/>
    </font>
    <font>
      <b/>
      <i/>
      <sz val="20"/>
      <color rgb="FF000000"/>
      <name val="Aptos"/>
    </font>
    <font>
      <b/>
      <u/>
      <sz val="14"/>
      <color theme="10"/>
      <name val="Aptos"/>
    </font>
    <font>
      <u/>
      <sz val="14"/>
      <color theme="10"/>
      <name val="Aptos Narrow"/>
      <family val="2"/>
      <scheme val="minor"/>
    </font>
    <font>
      <sz val="13"/>
      <color theme="1"/>
      <name val="Aptos"/>
    </font>
    <font>
      <b/>
      <sz val="13"/>
      <color theme="1"/>
      <name val="Aptos"/>
    </font>
    <font>
      <b/>
      <sz val="14"/>
      <color theme="1"/>
      <name val="Aptos"/>
    </font>
    <font>
      <b/>
      <sz val="14"/>
      <color rgb="FF000000"/>
      <name val="Arial"/>
      <family val="2"/>
      <charset val="204"/>
    </font>
    <font>
      <sz val="14"/>
      <color theme="1"/>
      <name val="Times New Roman"/>
      <family val="1"/>
    </font>
    <font>
      <sz val="13"/>
      <color rgb="FF000000"/>
      <name val="Aptos"/>
    </font>
    <font>
      <i/>
      <sz val="14"/>
      <color theme="1"/>
      <name val="Aptos"/>
    </font>
    <font>
      <b/>
      <sz val="14"/>
      <color rgb="FF000000"/>
      <name val="Aptos"/>
    </font>
    <font>
      <sz val="14"/>
      <color theme="1"/>
      <name val="Aptos Narrow"/>
      <family val="2"/>
      <scheme val="minor"/>
    </font>
    <font>
      <b/>
      <sz val="14"/>
      <color theme="1"/>
      <name val="Aptos Narrow"/>
      <scheme val="minor"/>
    </font>
    <font>
      <sz val="14"/>
      <color theme="1"/>
      <name val="Aptos Narrow"/>
      <scheme val="minor"/>
    </font>
    <font>
      <u/>
      <sz val="20"/>
      <color theme="10"/>
      <name val="Aptos"/>
    </font>
    <font>
      <sz val="16"/>
      <color theme="1"/>
      <name val="Aptos"/>
    </font>
    <font>
      <u/>
      <sz val="16"/>
      <color theme="10"/>
      <name val="Aptos"/>
    </font>
    <font>
      <b/>
      <sz val="12"/>
      <color theme="0"/>
      <name val="Aptos"/>
    </font>
    <font>
      <sz val="11"/>
      <color theme="0"/>
      <name val="Aptos"/>
    </font>
    <font>
      <b/>
      <sz val="36"/>
      <color rgb="FF0070C0"/>
      <name val="Aptos"/>
    </font>
    <font>
      <b/>
      <sz val="22"/>
      <color rgb="FF055CAB"/>
      <name val="Aptos"/>
    </font>
    <font>
      <sz val="20"/>
      <color theme="1"/>
      <name val="Aptos"/>
    </font>
    <font>
      <sz val="18"/>
      <color theme="10"/>
      <name val="Aptos"/>
    </font>
    <font>
      <u/>
      <sz val="20"/>
      <color theme="4" tint="-0.249977111117893"/>
      <name val="Aptos"/>
    </font>
    <font>
      <b/>
      <u/>
      <sz val="11"/>
      <color theme="10"/>
      <name val="Aptos"/>
    </font>
    <font>
      <b/>
      <sz val="11"/>
      <color theme="1"/>
      <name val="Aptos"/>
    </font>
    <font>
      <b/>
      <sz val="12"/>
      <color theme="1"/>
      <name val="Aptos"/>
    </font>
    <font>
      <sz val="11"/>
      <color rgb="FF212121"/>
      <name val="Aptos"/>
    </font>
    <font>
      <u/>
      <sz val="11"/>
      <color theme="10"/>
      <name val="Aptos"/>
    </font>
    <font>
      <b/>
      <sz val="11"/>
      <color rgb="FF000000"/>
      <name val="Aptos"/>
    </font>
    <font>
      <u/>
      <sz val="12"/>
      <color theme="10"/>
      <name val="Aptos"/>
    </font>
    <font>
      <sz val="11"/>
      <color rgb="FF000000"/>
      <name val="Aptos"/>
    </font>
    <font>
      <i/>
      <sz val="12"/>
      <color theme="1"/>
      <name val="Aptos"/>
      <family val="2"/>
    </font>
    <font>
      <u/>
      <sz val="15"/>
      <color theme="10"/>
      <name val="Aptos Narrow"/>
      <family val="2"/>
      <scheme val="minor"/>
    </font>
    <font>
      <b/>
      <sz val="12"/>
      <color theme="1"/>
      <name val="Aptos"/>
      <family val="2"/>
    </font>
    <font>
      <sz val="12"/>
      <color theme="1"/>
      <name val="Aptos"/>
      <family val="2"/>
    </font>
    <font>
      <u/>
      <sz val="11"/>
      <color theme="10"/>
      <name val="Aptos Narrow"/>
      <family val="2"/>
      <scheme val="minor"/>
    </font>
    <font>
      <sz val="11"/>
      <color rgb="FF151414"/>
      <name val="Aptos"/>
    </font>
    <font>
      <b/>
      <sz val="11"/>
      <color rgb="FF151414"/>
      <name val="Aptos"/>
      <charset val="204"/>
    </font>
    <font>
      <b/>
      <sz val="11"/>
      <color theme="1"/>
      <name val="Aptos"/>
      <charset val="204"/>
    </font>
  </fonts>
  <fills count="20">
    <fill>
      <patternFill patternType="none"/>
    </fill>
    <fill>
      <patternFill patternType="gray125"/>
    </fill>
    <fill>
      <patternFill patternType="solid">
        <fgColor rgb="FF007AC3"/>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rgb="FFA6C9EC"/>
        <bgColor indexed="64"/>
      </patternFill>
    </fill>
    <fill>
      <patternFill patternType="solid">
        <fgColor rgb="FFC2F1C8"/>
        <bgColor indexed="64"/>
      </patternFill>
    </fill>
    <fill>
      <patternFill patternType="solid">
        <fgColor rgb="FFA4B41A"/>
        <bgColor indexed="64"/>
      </patternFill>
    </fill>
    <fill>
      <patternFill patternType="solid">
        <fgColor rgb="FFE9E078"/>
        <bgColor indexed="64"/>
      </patternFill>
    </fill>
    <fill>
      <patternFill patternType="solid">
        <fgColor rgb="FFD49753"/>
        <bgColor indexed="64"/>
      </patternFill>
    </fill>
    <fill>
      <patternFill patternType="solid">
        <fgColor rgb="FFACECED"/>
        <bgColor indexed="64"/>
      </patternFill>
    </fill>
    <fill>
      <patternFill patternType="solid">
        <fgColor theme="8" tint="0.79998168889431442"/>
        <bgColor indexed="64"/>
      </patternFill>
    </fill>
    <fill>
      <patternFill patternType="solid">
        <fgColor rgb="FFB7B7B7"/>
        <bgColor indexed="64"/>
      </patternFill>
    </fill>
    <fill>
      <patternFill patternType="solid">
        <fgColor theme="3" tint="0.249977111117893"/>
        <bgColor indexed="64"/>
      </patternFill>
    </fill>
    <fill>
      <patternFill patternType="solid">
        <fgColor rgb="FFD0D0D0"/>
        <bgColor rgb="FF000000"/>
      </patternFill>
    </fill>
  </fills>
  <borders count="15">
    <border>
      <left/>
      <right/>
      <top/>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4" fontId="1" fillId="0" borderId="0" applyFont="0" applyFill="0" applyBorder="0" applyAlignment="0" applyProtection="0"/>
  </cellStyleXfs>
  <cellXfs count="239">
    <xf numFmtId="0" fontId="0" fillId="0" borderId="0" xfId="0"/>
    <xf numFmtId="0" fontId="4" fillId="0" borderId="0" xfId="0" applyFont="1"/>
    <xf numFmtId="0" fontId="8" fillId="2" borderId="0" xfId="4" applyFont="1" applyFill="1"/>
    <xf numFmtId="0" fontId="9" fillId="0" borderId="0" xfId="4" applyFont="1"/>
    <xf numFmtId="0" fontId="4" fillId="2" borderId="0" xfId="0" applyFont="1" applyFill="1"/>
    <xf numFmtId="0" fontId="8" fillId="0" borderId="0" xfId="4" applyFont="1"/>
    <xf numFmtId="0" fontId="6" fillId="0" borderId="6" xfId="0" applyFont="1" applyBorder="1" applyAlignment="1">
      <alignment vertical="center"/>
    </xf>
    <xf numFmtId="0" fontId="6" fillId="0" borderId="7" xfId="0" applyFont="1" applyBorder="1" applyAlignment="1">
      <alignment horizontal="left" vertical="center"/>
    </xf>
    <xf numFmtId="0" fontId="13" fillId="0" borderId="6" xfId="0" applyFont="1" applyBorder="1" applyAlignment="1">
      <alignment vertical="center"/>
    </xf>
    <xf numFmtId="0" fontId="13" fillId="0" borderId="7" xfId="0" applyFont="1" applyBorder="1" applyAlignment="1">
      <alignment horizontal="left" vertical="center"/>
    </xf>
    <xf numFmtId="0" fontId="7" fillId="0" borderId="6" xfId="3" applyFont="1" applyBorder="1" applyAlignment="1">
      <alignment vertical="center"/>
    </xf>
    <xf numFmtId="0" fontId="6" fillId="0" borderId="7" xfId="0" applyFont="1" applyBorder="1" applyAlignment="1">
      <alignment vertical="center"/>
    </xf>
    <xf numFmtId="37" fontId="14" fillId="3" borderId="0" xfId="3" applyNumberFormat="1" applyFont="1" applyFill="1" applyBorder="1" applyAlignment="1" applyProtection="1">
      <alignment horizontal="right" vertical="center"/>
    </xf>
    <xf numFmtId="0" fontId="6" fillId="0" borderId="0" xfId="0" applyFont="1"/>
    <xf numFmtId="0" fontId="9" fillId="7" borderId="0" xfId="4" applyFont="1" applyFill="1" applyAlignment="1">
      <alignment vertical="center"/>
    </xf>
    <xf numFmtId="0" fontId="9" fillId="7" borderId="5" xfId="4" applyFont="1" applyFill="1" applyBorder="1" applyAlignment="1">
      <alignment vertical="center"/>
    </xf>
    <xf numFmtId="0" fontId="9" fillId="3" borderId="0" xfId="4" applyFont="1" applyFill="1" applyAlignment="1">
      <alignment vertical="center"/>
    </xf>
    <xf numFmtId="0" fontId="9" fillId="3" borderId="5" xfId="4" applyFont="1" applyFill="1" applyBorder="1" applyAlignment="1">
      <alignment vertical="center"/>
    </xf>
    <xf numFmtId="0" fontId="19" fillId="0" borderId="0" xfId="0" applyFont="1" applyAlignment="1">
      <alignment wrapText="1"/>
    </xf>
    <xf numFmtId="0" fontId="19" fillId="0" borderId="0" xfId="0" applyFont="1" applyAlignment="1">
      <alignment horizontal="center" wrapText="1"/>
    </xf>
    <xf numFmtId="0" fontId="20" fillId="8" borderId="0" xfId="0" applyFont="1" applyFill="1"/>
    <xf numFmtId="0" fontId="20" fillId="8" borderId="0" xfId="0" applyFont="1" applyFill="1" applyAlignment="1">
      <alignment horizontal="right"/>
    </xf>
    <xf numFmtId="0" fontId="20" fillId="0" borderId="0" xfId="0" applyFont="1" applyAlignment="1">
      <alignment wrapText="1"/>
    </xf>
    <xf numFmtId="0" fontId="19" fillId="0" borderId="0" xfId="0" applyFont="1" applyAlignment="1">
      <alignment horizontal="right" wrapText="1"/>
    </xf>
    <xf numFmtId="3" fontId="19" fillId="0" borderId="0" xfId="0" applyNumberFormat="1" applyFont="1"/>
    <xf numFmtId="0" fontId="20" fillId="0" borderId="0" xfId="0" applyFont="1" applyAlignment="1">
      <alignment horizontal="left" wrapText="1"/>
    </xf>
    <xf numFmtId="0" fontId="19" fillId="0" borderId="0" xfId="0" applyFont="1" applyAlignment="1">
      <alignment horizontal="center"/>
    </xf>
    <xf numFmtId="10" fontId="19" fillId="0" borderId="0" xfId="0" applyNumberFormat="1" applyFont="1"/>
    <xf numFmtId="0" fontId="14" fillId="0" borderId="0" xfId="3" applyFont="1" applyAlignment="1">
      <alignment horizontal="center"/>
    </xf>
    <xf numFmtId="0" fontId="6" fillId="0" borderId="0" xfId="0" applyFont="1" applyAlignment="1">
      <alignment wrapText="1"/>
    </xf>
    <xf numFmtId="0" fontId="6" fillId="0" borderId="0" xfId="0" applyFont="1" applyAlignment="1">
      <alignment horizontal="center" wrapText="1"/>
    </xf>
    <xf numFmtId="0" fontId="21" fillId="8" borderId="0" xfId="0" applyFont="1" applyFill="1"/>
    <xf numFmtId="0" fontId="21" fillId="8" borderId="0" xfId="0" applyFont="1" applyFill="1" applyAlignment="1">
      <alignment horizontal="right"/>
    </xf>
    <xf numFmtId="0" fontId="21" fillId="0" borderId="0" xfId="0" applyFont="1" applyAlignment="1">
      <alignment wrapText="1"/>
    </xf>
    <xf numFmtId="0" fontId="6" fillId="0" borderId="0" xfId="0" applyFont="1" applyAlignment="1">
      <alignment horizontal="right" wrapText="1"/>
    </xf>
    <xf numFmtId="43" fontId="6" fillId="0" borderId="0" xfId="1" applyFont="1" applyFill="1"/>
    <xf numFmtId="165" fontId="6" fillId="0" borderId="0" xfId="2" applyNumberFormat="1" applyFont="1" applyFill="1"/>
    <xf numFmtId="166" fontId="6" fillId="0" borderId="0" xfId="1" applyNumberFormat="1" applyFont="1" applyFill="1"/>
    <xf numFmtId="167" fontId="6" fillId="0" borderId="0" xfId="1" applyNumberFormat="1" applyFont="1" applyFill="1"/>
    <xf numFmtId="3" fontId="6" fillId="0" borderId="0" xfId="0" applyNumberFormat="1" applyFont="1"/>
    <xf numFmtId="4" fontId="6" fillId="0" borderId="0" xfId="0" applyNumberFormat="1" applyFont="1"/>
    <xf numFmtId="0" fontId="21" fillId="0" borderId="0" xfId="0" applyFont="1" applyAlignment="1">
      <alignment horizontal="left" wrapText="1"/>
    </xf>
    <xf numFmtId="168" fontId="6" fillId="0" borderId="0" xfId="0" applyNumberFormat="1" applyFont="1"/>
    <xf numFmtId="169" fontId="6" fillId="0" borderId="0" xfId="0" applyNumberFormat="1" applyFont="1"/>
    <xf numFmtId="170" fontId="6" fillId="0" borderId="0" xfId="0" applyNumberFormat="1" applyFont="1" applyAlignment="1">
      <alignment horizontal="right"/>
    </xf>
    <xf numFmtId="2" fontId="6" fillId="0" borderId="0" xfId="0" applyNumberFormat="1" applyFont="1" applyAlignment="1">
      <alignment horizontal="right"/>
    </xf>
    <xf numFmtId="0" fontId="6" fillId="0" borderId="0" xfId="0" applyFont="1" applyAlignment="1">
      <alignment horizontal="center"/>
    </xf>
    <xf numFmtId="2" fontId="6" fillId="0" borderId="0" xfId="0" applyNumberFormat="1" applyFont="1"/>
    <xf numFmtId="0" fontId="19" fillId="10" borderId="0" xfId="0" applyFont="1" applyFill="1" applyAlignment="1">
      <alignment horizontal="center" wrapText="1"/>
    </xf>
    <xf numFmtId="0" fontId="20" fillId="10" borderId="0" xfId="0" applyFont="1" applyFill="1"/>
    <xf numFmtId="0" fontId="20" fillId="10" borderId="0" xfId="0" applyFont="1" applyFill="1" applyAlignment="1">
      <alignment horizontal="right"/>
    </xf>
    <xf numFmtId="10" fontId="6" fillId="0" borderId="0" xfId="0" applyNumberFormat="1" applyFont="1"/>
    <xf numFmtId="0" fontId="19" fillId="0" borderId="0" xfId="0" applyFont="1" applyAlignment="1">
      <alignment horizontal="justify" vertical="center"/>
    </xf>
    <xf numFmtId="0" fontId="24" fillId="0" borderId="0" xfId="0" applyFont="1" applyAlignment="1">
      <alignment horizontal="justify" vertical="center"/>
    </xf>
    <xf numFmtId="0" fontId="24" fillId="0" borderId="0" xfId="0" applyFont="1" applyAlignment="1">
      <alignment horizontal="justify" vertical="center" wrapText="1"/>
    </xf>
    <xf numFmtId="10" fontId="24" fillId="0" borderId="0" xfId="0" applyNumberFormat="1" applyFont="1" applyAlignment="1">
      <alignment horizontal="justify" vertical="center" wrapText="1"/>
    </xf>
    <xf numFmtId="9" fontId="19" fillId="0" borderId="0" xfId="0" applyNumberFormat="1" applyFont="1" applyAlignment="1">
      <alignment horizontal="justify" vertical="center" wrapText="1"/>
    </xf>
    <xf numFmtId="0" fontId="6" fillId="0" borderId="0" xfId="0" applyFont="1" applyAlignment="1">
      <alignment horizontal="justify" vertical="center"/>
    </xf>
    <xf numFmtId="10" fontId="13" fillId="0" borderId="0" xfId="0" applyNumberFormat="1" applyFont="1" applyAlignment="1">
      <alignment horizontal="justify" vertical="center"/>
    </xf>
    <xf numFmtId="10" fontId="13" fillId="0" borderId="0" xfId="0" applyNumberFormat="1" applyFont="1" applyAlignment="1">
      <alignment horizontal="justify" vertical="center" wrapText="1"/>
    </xf>
    <xf numFmtId="9" fontId="13" fillId="0" borderId="0" xfId="0" applyNumberFormat="1" applyFont="1" applyAlignment="1">
      <alignment horizontal="justify" vertical="center" wrapText="1"/>
    </xf>
    <xf numFmtId="0" fontId="6" fillId="0" borderId="0" xfId="0" applyFont="1" applyAlignment="1">
      <alignment horizontal="center" vertical="center"/>
    </xf>
    <xf numFmtId="10" fontId="19" fillId="10" borderId="0" xfId="0" applyNumberFormat="1" applyFont="1" applyFill="1"/>
    <xf numFmtId="0" fontId="6" fillId="0" borderId="0" xfId="0" applyFont="1" applyAlignment="1">
      <alignment horizontal="justify" vertical="center" wrapText="1"/>
    </xf>
    <xf numFmtId="0" fontId="21" fillId="0" borderId="0" xfId="0" applyFont="1" applyAlignment="1">
      <alignment horizontal="justify" vertical="center"/>
    </xf>
    <xf numFmtId="0" fontId="6" fillId="0" borderId="0" xfId="0" applyFont="1" applyAlignment="1">
      <alignment horizontal="right" vertical="center"/>
    </xf>
    <xf numFmtId="0" fontId="19" fillId="10" borderId="14" xfId="0" applyFont="1" applyFill="1" applyBorder="1" applyAlignment="1">
      <alignment horizontal="center" wrapText="1"/>
    </xf>
    <xf numFmtId="0" fontId="20" fillId="10" borderId="14" xfId="0" applyFont="1" applyFill="1" applyBorder="1"/>
    <xf numFmtId="10" fontId="19" fillId="10" borderId="14" xfId="0" applyNumberFormat="1" applyFont="1" applyFill="1" applyBorder="1"/>
    <xf numFmtId="0" fontId="13" fillId="0" borderId="0" xfId="0" applyFont="1" applyAlignment="1">
      <alignment vertical="center"/>
    </xf>
    <xf numFmtId="0" fontId="13" fillId="0" borderId="0" xfId="0" applyFont="1" applyAlignment="1">
      <alignment horizontal="center" vertical="center"/>
    </xf>
    <xf numFmtId="0" fontId="6" fillId="0" borderId="0" xfId="0" applyFont="1" applyAlignment="1">
      <alignment horizontal="center" vertical="center" wrapText="1"/>
    </xf>
    <xf numFmtId="0" fontId="13" fillId="0" borderId="0" xfId="0" applyFont="1" applyAlignment="1">
      <alignment vertical="center" wrapText="1"/>
    </xf>
    <xf numFmtId="0" fontId="26" fillId="10" borderId="0" xfId="0" applyFont="1" applyFill="1" applyAlignment="1">
      <alignment vertical="center"/>
    </xf>
    <xf numFmtId="0" fontId="0" fillId="0" borderId="0" xfId="0" applyAlignment="1">
      <alignment wrapText="1"/>
    </xf>
    <xf numFmtId="0" fontId="4" fillId="0" borderId="0" xfId="0" applyFont="1" applyAlignment="1">
      <alignment wrapText="1"/>
    </xf>
    <xf numFmtId="0" fontId="27" fillId="0" borderId="0" xfId="0" applyFont="1"/>
    <xf numFmtId="0" fontId="19" fillId="0" borderId="0" xfId="0" applyFont="1"/>
    <xf numFmtId="0" fontId="19" fillId="11" borderId="0" xfId="0" applyFont="1" applyFill="1" applyAlignment="1">
      <alignment horizontal="center" wrapText="1"/>
    </xf>
    <xf numFmtId="0" fontId="20" fillId="11" borderId="0" xfId="0" applyFont="1" applyFill="1"/>
    <xf numFmtId="0" fontId="20" fillId="11" borderId="0" xfId="0" applyFont="1" applyFill="1" applyAlignment="1">
      <alignment horizontal="right"/>
    </xf>
    <xf numFmtId="0" fontId="6" fillId="0" borderId="0" xfId="0" applyFont="1" applyAlignment="1">
      <alignment horizontal="right"/>
    </xf>
    <xf numFmtId="0" fontId="6" fillId="0" borderId="0" xfId="3" applyNumberFormat="1" applyFont="1" applyAlignment="1">
      <alignment horizontal="center"/>
    </xf>
    <xf numFmtId="0" fontId="6" fillId="0" borderId="0" xfId="0" applyFont="1" applyAlignment="1">
      <alignment horizontal="left" wrapText="1"/>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horizontal="right" vertical="top" wrapText="1"/>
    </xf>
    <xf numFmtId="0" fontId="27" fillId="0" borderId="0" xfId="0" applyFont="1" applyAlignment="1">
      <alignment horizontal="right"/>
    </xf>
    <xf numFmtId="0" fontId="28" fillId="0" borderId="0" xfId="0" applyFont="1"/>
    <xf numFmtId="0" fontId="21" fillId="0" borderId="0" xfId="0" applyFont="1" applyAlignment="1">
      <alignment horizontal="left" vertical="top" wrapText="1"/>
    </xf>
    <xf numFmtId="0" fontId="27" fillId="0" borderId="0" xfId="0" applyFont="1" applyAlignment="1">
      <alignment wrapText="1"/>
    </xf>
    <xf numFmtId="3" fontId="6" fillId="0" borderId="0" xfId="0" applyNumberFormat="1" applyFont="1" applyAlignment="1">
      <alignment wrapText="1"/>
    </xf>
    <xf numFmtId="0" fontId="21" fillId="15" borderId="0" xfId="0" applyFont="1" applyFill="1" applyAlignment="1">
      <alignment wrapText="1"/>
    </xf>
    <xf numFmtId="0" fontId="6" fillId="15" borderId="0" xfId="0" applyFont="1" applyFill="1"/>
    <xf numFmtId="0" fontId="29" fillId="0" borderId="0" xfId="0" applyFont="1"/>
    <xf numFmtId="0" fontId="27" fillId="0" borderId="0" xfId="0" applyFont="1" applyAlignment="1">
      <alignment horizontal="center" vertical="center" wrapText="1"/>
    </xf>
    <xf numFmtId="9" fontId="27" fillId="0" borderId="0" xfId="0" applyNumberFormat="1" applyFont="1" applyAlignment="1">
      <alignment wrapText="1"/>
    </xf>
    <xf numFmtId="0" fontId="23" fillId="0" borderId="0" xfId="0" applyFont="1" applyAlignment="1">
      <alignment horizontal="center" vertical="center"/>
    </xf>
    <xf numFmtId="0" fontId="30" fillId="0" borderId="0" xfId="3" quotePrefix="1" applyFont="1" applyFill="1" applyAlignment="1">
      <alignment horizontal="left" indent="4"/>
    </xf>
    <xf numFmtId="0" fontId="31" fillId="0" borderId="0" xfId="4" applyFont="1"/>
    <xf numFmtId="0" fontId="32" fillId="0" borderId="0" xfId="3" applyFont="1"/>
    <xf numFmtId="0" fontId="33" fillId="18" borderId="0" xfId="0" applyFont="1" applyFill="1" applyAlignment="1">
      <alignment horizontal="center" vertical="center"/>
    </xf>
    <xf numFmtId="0" fontId="9" fillId="0" borderId="0" xfId="0" applyFont="1" applyAlignment="1">
      <alignment horizontal="justify" vertical="top"/>
    </xf>
    <xf numFmtId="0" fontId="34" fillId="3" borderId="0" xfId="0" applyFont="1" applyFill="1"/>
    <xf numFmtId="0" fontId="4" fillId="3" borderId="0" xfId="0" applyFont="1" applyFill="1" applyAlignment="1">
      <alignment horizontal="center"/>
    </xf>
    <xf numFmtId="0" fontId="4" fillId="3" borderId="0" xfId="0" applyFont="1" applyFill="1"/>
    <xf numFmtId="0" fontId="35" fillId="3" borderId="0" xfId="0" applyFont="1" applyFill="1" applyAlignment="1">
      <alignment horizontal="left" vertical="center"/>
    </xf>
    <xf numFmtId="0" fontId="36" fillId="3" borderId="0" xfId="0" applyFont="1" applyFill="1" applyAlignment="1">
      <alignment horizontal="left"/>
    </xf>
    <xf numFmtId="0" fontId="37" fillId="3" borderId="0" xfId="0" applyFont="1" applyFill="1"/>
    <xf numFmtId="0" fontId="11" fillId="3" borderId="0" xfId="0" applyFont="1" applyFill="1"/>
    <xf numFmtId="0" fontId="38" fillId="3" borderId="0" xfId="3" quotePrefix="1" applyNumberFormat="1" applyFont="1" applyFill="1" applyAlignment="1">
      <alignment horizontal="right"/>
    </xf>
    <xf numFmtId="0" fontId="39" fillId="3" borderId="0" xfId="3" quotePrefix="1" applyFont="1" applyFill="1" applyAlignment="1">
      <alignment horizontal="left" indent="4"/>
    </xf>
    <xf numFmtId="0" fontId="30" fillId="3" borderId="0" xfId="3" quotePrefix="1" applyFont="1" applyFill="1" applyAlignment="1">
      <alignment horizontal="left"/>
    </xf>
    <xf numFmtId="0" fontId="40" fillId="7" borderId="0" xfId="3" applyFont="1" applyFill="1" applyAlignment="1">
      <alignment horizontal="center"/>
    </xf>
    <xf numFmtId="0" fontId="41" fillId="7" borderId="0" xfId="0" applyFont="1" applyFill="1" applyAlignment="1">
      <alignment horizontal="center"/>
    </xf>
    <xf numFmtId="0" fontId="9" fillId="7" borderId="0" xfId="0" applyFont="1" applyFill="1" applyAlignment="1">
      <alignment horizontal="center"/>
    </xf>
    <xf numFmtId="0" fontId="43" fillId="0" borderId="0" xfId="0" applyFont="1" applyAlignment="1">
      <alignment horizontal="center"/>
    </xf>
    <xf numFmtId="10" fontId="43" fillId="0" borderId="0" xfId="2" applyNumberFormat="1" applyFont="1" applyAlignment="1">
      <alignment horizontal="center"/>
    </xf>
    <xf numFmtId="0" fontId="9" fillId="0" borderId="0" xfId="0" applyFont="1" applyAlignment="1">
      <alignment horizontal="center"/>
    </xf>
    <xf numFmtId="2" fontId="43" fillId="0" borderId="0" xfId="0" applyNumberFormat="1" applyFont="1" applyAlignment="1">
      <alignment horizontal="center"/>
    </xf>
    <xf numFmtId="0" fontId="40" fillId="8" borderId="0" xfId="3" applyFont="1" applyFill="1" applyAlignment="1">
      <alignment horizontal="center"/>
    </xf>
    <xf numFmtId="0" fontId="44" fillId="8" borderId="0" xfId="3" applyFont="1" applyFill="1" applyAlignment="1">
      <alignment horizontal="center"/>
    </xf>
    <xf numFmtId="0" fontId="45" fillId="19" borderId="0" xfId="0" applyFont="1" applyFill="1" applyAlignment="1">
      <alignment horizontal="center"/>
    </xf>
    <xf numFmtId="0" fontId="9" fillId="8" borderId="0" xfId="0" applyFont="1" applyFill="1" applyAlignment="1">
      <alignment horizontal="center"/>
    </xf>
    <xf numFmtId="165" fontId="9" fillId="0" borderId="0" xfId="2" applyNumberFormat="1" applyFont="1" applyFill="1" applyAlignment="1">
      <alignment horizontal="center"/>
    </xf>
    <xf numFmtId="0" fontId="4" fillId="0" borderId="0" xfId="0" applyFont="1" applyAlignment="1">
      <alignment horizontal="center"/>
    </xf>
    <xf numFmtId="171" fontId="4" fillId="0" borderId="0" xfId="5" applyNumberFormat="1" applyFont="1" applyAlignment="1">
      <alignment horizontal="center"/>
    </xf>
    <xf numFmtId="0" fontId="47" fillId="0" borderId="0" xfId="0" applyFont="1" applyAlignment="1">
      <alignment horizontal="center"/>
    </xf>
    <xf numFmtId="0" fontId="46" fillId="8" borderId="0" xfId="3" applyFont="1" applyFill="1"/>
    <xf numFmtId="0" fontId="4" fillId="8" borderId="0" xfId="0" applyFont="1" applyFill="1"/>
    <xf numFmtId="0" fontId="42" fillId="0" borderId="0" xfId="0" applyFont="1"/>
    <xf numFmtId="171" fontId="42" fillId="0" borderId="0" xfId="5" applyNumberFormat="1" applyFont="1"/>
    <xf numFmtId="0" fontId="4" fillId="0" borderId="0" xfId="0" applyFont="1" applyAlignment="1">
      <alignment horizontal="right"/>
    </xf>
    <xf numFmtId="171" fontId="4" fillId="0" borderId="0" xfId="5" applyNumberFormat="1" applyFont="1"/>
    <xf numFmtId="171" fontId="4" fillId="0" borderId="0" xfId="5" applyNumberFormat="1" applyFont="1" applyAlignment="1">
      <alignment horizontal="right"/>
    </xf>
    <xf numFmtId="171" fontId="4" fillId="0" borderId="0" xfId="5" applyNumberFormat="1" applyFont="1" applyFill="1"/>
    <xf numFmtId="171" fontId="42" fillId="0" borderId="0" xfId="5" applyNumberFormat="1" applyFont="1" applyFill="1"/>
    <xf numFmtId="0" fontId="42" fillId="7" borderId="0" xfId="0" applyFont="1" applyFill="1"/>
    <xf numFmtId="164" fontId="4" fillId="0" borderId="0" xfId="5" applyFont="1"/>
    <xf numFmtId="2" fontId="4" fillId="0" borderId="0" xfId="0" applyNumberFormat="1" applyFont="1"/>
    <xf numFmtId="0" fontId="26" fillId="10" borderId="0" xfId="0" applyFont="1" applyFill="1" applyAlignment="1">
      <alignment vertical="center" wrapText="1"/>
    </xf>
    <xf numFmtId="0" fontId="26" fillId="10" borderId="14" xfId="0" applyFont="1" applyFill="1" applyBorder="1" applyAlignment="1">
      <alignment vertical="center" wrapText="1"/>
    </xf>
    <xf numFmtId="0" fontId="4" fillId="10" borderId="0" xfId="0" applyFont="1" applyFill="1"/>
    <xf numFmtId="0" fontId="22" fillId="11" borderId="0" xfId="0" applyFont="1" applyFill="1" applyAlignment="1">
      <alignment vertical="center" wrapText="1"/>
    </xf>
    <xf numFmtId="0" fontId="25" fillId="0" borderId="0" xfId="0" applyFont="1" applyAlignment="1">
      <alignment horizontal="right" wrapText="1"/>
    </xf>
    <xf numFmtId="0" fontId="43" fillId="0" borderId="0" xfId="0" applyFont="1"/>
    <xf numFmtId="0" fontId="48" fillId="0" borderId="0" xfId="0" applyFont="1" applyAlignment="1">
      <alignment wrapText="1"/>
    </xf>
    <xf numFmtId="0" fontId="2" fillId="0" borderId="0" xfId="3" quotePrefix="1" applyFill="1" applyAlignment="1">
      <alignment horizontal="left" indent="4"/>
    </xf>
    <xf numFmtId="0" fontId="21" fillId="14" borderId="0" xfId="0" applyFont="1" applyFill="1" applyAlignment="1">
      <alignment horizontal="left" wrapText="1"/>
    </xf>
    <xf numFmtId="0" fontId="49" fillId="3" borderId="0" xfId="3" applyFont="1" applyFill="1" applyAlignment="1">
      <alignment horizontal="right"/>
    </xf>
    <xf numFmtId="0" fontId="2" fillId="0" borderId="0" xfId="3" applyAlignment="1">
      <alignment horizontal="right"/>
    </xf>
    <xf numFmtId="0" fontId="18" fillId="0" borderId="0" xfId="3" applyFont="1" applyAlignment="1"/>
    <xf numFmtId="0" fontId="18" fillId="0" borderId="0" xfId="3" applyFont="1" applyAlignment="1">
      <alignment horizontal="right" wrapText="1"/>
    </xf>
    <xf numFmtId="0" fontId="18" fillId="0" borderId="0" xfId="3" applyFont="1" applyAlignment="1">
      <alignment horizontal="right"/>
    </xf>
    <xf numFmtId="3" fontId="6" fillId="0" borderId="0" xfId="3" applyNumberFormat="1" applyFont="1" applyAlignment="1">
      <alignment horizontal="center"/>
    </xf>
    <xf numFmtId="165" fontId="6" fillId="11" borderId="0" xfId="2" applyNumberFormat="1" applyFont="1" applyFill="1"/>
    <xf numFmtId="172" fontId="6" fillId="0" borderId="0" xfId="1" applyNumberFormat="1" applyFont="1" applyFill="1"/>
    <xf numFmtId="173" fontId="6" fillId="0" borderId="0" xfId="0" applyNumberFormat="1" applyFont="1"/>
    <xf numFmtId="3" fontId="6" fillId="0" borderId="0" xfId="0" applyNumberFormat="1" applyFont="1" applyAlignment="1">
      <alignment horizontal="right"/>
    </xf>
    <xf numFmtId="169" fontId="6" fillId="0" borderId="0" xfId="0" applyNumberFormat="1" applyFont="1" applyAlignment="1">
      <alignment horizontal="right"/>
    </xf>
    <xf numFmtId="0" fontId="14" fillId="0" borderId="0" xfId="3" applyFont="1" applyAlignment="1">
      <alignment horizontal="right"/>
    </xf>
    <xf numFmtId="4" fontId="6" fillId="0" borderId="0" xfId="0" applyNumberFormat="1" applyFont="1" applyAlignment="1">
      <alignment horizontal="right"/>
    </xf>
    <xf numFmtId="3" fontId="6" fillId="0" borderId="0" xfId="0" applyNumberFormat="1" applyFont="1" applyAlignment="1">
      <alignment horizontal="right" wrapText="1"/>
    </xf>
    <xf numFmtId="0" fontId="0" fillId="0" borderId="0" xfId="0" applyAlignment="1">
      <alignment horizontal="right"/>
    </xf>
    <xf numFmtId="1" fontId="6" fillId="0" borderId="0" xfId="0" applyNumberFormat="1" applyFont="1"/>
    <xf numFmtId="9" fontId="27" fillId="0" borderId="0" xfId="2" applyFont="1"/>
    <xf numFmtId="0" fontId="6" fillId="0" borderId="0" xfId="3" applyNumberFormat="1" applyFont="1" applyFill="1" applyAlignment="1">
      <alignment horizontal="center"/>
    </xf>
    <xf numFmtId="4" fontId="6" fillId="0" borderId="0" xfId="3" applyNumberFormat="1" applyFont="1" applyFill="1" applyAlignment="1">
      <alignment horizontal="center"/>
    </xf>
    <xf numFmtId="3" fontId="6" fillId="0" borderId="0" xfId="3" applyNumberFormat="1" applyFont="1" applyFill="1" applyAlignment="1">
      <alignment horizontal="center"/>
    </xf>
    <xf numFmtId="171" fontId="50" fillId="0" borderId="0" xfId="5" applyNumberFormat="1" applyFont="1"/>
    <xf numFmtId="0" fontId="50" fillId="0" borderId="0" xfId="0" applyFont="1"/>
    <xf numFmtId="171" fontId="4" fillId="0" borderId="0" xfId="5" applyNumberFormat="1" applyFont="1" applyFill="1" applyBorder="1"/>
    <xf numFmtId="171" fontId="50" fillId="0" borderId="0" xfId="5" applyNumberFormat="1" applyFont="1" applyFill="1" applyBorder="1"/>
    <xf numFmtId="171" fontId="4" fillId="0" borderId="0" xfId="5" applyNumberFormat="1" applyFont="1" applyBorder="1"/>
    <xf numFmtId="0" fontId="46" fillId="8" borderId="0" xfId="3" applyFont="1" applyFill="1" applyBorder="1"/>
    <xf numFmtId="171" fontId="51" fillId="0" borderId="0" xfId="5" applyNumberFormat="1" applyFont="1" applyFill="1" applyBorder="1"/>
    <xf numFmtId="0" fontId="42" fillId="0" borderId="0" xfId="0" applyFont="1" applyAlignment="1">
      <alignment horizontal="center"/>
    </xf>
    <xf numFmtId="0" fontId="2" fillId="0" borderId="0" xfId="3" applyAlignment="1">
      <alignment horizontal="left"/>
    </xf>
    <xf numFmtId="0" fontId="46" fillId="8" borderId="0" xfId="3" applyFont="1" applyFill="1" applyAlignment="1">
      <alignment horizontal="left"/>
    </xf>
    <xf numFmtId="0" fontId="42" fillId="0" borderId="0" xfId="0" applyFont="1" applyAlignment="1">
      <alignment horizontal="left"/>
    </xf>
    <xf numFmtId="0" fontId="4" fillId="0" borderId="0" xfId="0" applyFont="1" applyAlignment="1">
      <alignment horizontal="left"/>
    </xf>
    <xf numFmtId="0" fontId="4" fillId="0" borderId="0" xfId="0" applyFont="1" applyAlignment="1">
      <alignment horizontal="left" wrapText="1"/>
    </xf>
    <xf numFmtId="0" fontId="45" fillId="7" borderId="0" xfId="0" applyFont="1" applyFill="1" applyAlignment="1">
      <alignment horizontal="center"/>
    </xf>
    <xf numFmtId="171" fontId="9" fillId="0" borderId="0" xfId="5" applyNumberFormat="1" applyFont="1" applyAlignment="1">
      <alignment horizontal="center"/>
    </xf>
    <xf numFmtId="3" fontId="9" fillId="0" borderId="0" xfId="0" applyNumberFormat="1" applyFont="1" applyAlignment="1">
      <alignment horizontal="center"/>
    </xf>
    <xf numFmtId="0" fontId="44" fillId="7" borderId="0" xfId="3" applyFont="1" applyFill="1" applyAlignment="1">
      <alignment horizontal="center"/>
    </xf>
    <xf numFmtId="0" fontId="53" fillId="8" borderId="0" xfId="0" applyFont="1" applyFill="1" applyAlignment="1">
      <alignment horizontal="center" wrapText="1"/>
    </xf>
    <xf numFmtId="0" fontId="41" fillId="0" borderId="0" xfId="0" applyFont="1" applyAlignment="1">
      <alignment horizontal="center"/>
    </xf>
    <xf numFmtId="164" fontId="9" fillId="0" borderId="0" xfId="5" applyFont="1" applyAlignment="1">
      <alignment horizontal="center"/>
    </xf>
    <xf numFmtId="0" fontId="55" fillId="0" borderId="0" xfId="0" applyFont="1" applyAlignment="1">
      <alignment horizontal="center"/>
    </xf>
    <xf numFmtId="165" fontId="9" fillId="0" borderId="0" xfId="2" applyNumberFormat="1" applyFont="1" applyAlignment="1">
      <alignment horizontal="center"/>
    </xf>
    <xf numFmtId="0" fontId="41" fillId="8" borderId="0" xfId="0" applyFont="1" applyFill="1" applyAlignment="1">
      <alignment horizontal="center"/>
    </xf>
    <xf numFmtId="171" fontId="50" fillId="0" borderId="0" xfId="5" applyNumberFormat="1" applyFont="1" applyFill="1"/>
    <xf numFmtId="164" fontId="4" fillId="0" borderId="0" xfId="5" applyFont="1" applyFill="1"/>
    <xf numFmtId="0" fontId="10" fillId="0" borderId="0" xfId="4" applyFont="1" applyAlignment="1">
      <alignment horizontal="left"/>
    </xf>
    <xf numFmtId="0" fontId="12" fillId="4" borderId="2" xfId="0" applyFont="1" applyFill="1" applyBorder="1" applyAlignment="1">
      <alignment horizontal="center" vertical="center"/>
    </xf>
    <xf numFmtId="0" fontId="5" fillId="4" borderId="2" xfId="0" applyFont="1" applyFill="1" applyBorder="1" applyAlignment="1">
      <alignment horizontal="center" vertical="center"/>
    </xf>
    <xf numFmtId="0" fontId="52" fillId="0" borderId="0" xfId="3" applyFont="1" applyAlignment="1">
      <alignment horizontal="right"/>
    </xf>
    <xf numFmtId="0" fontId="41" fillId="8" borderId="0" xfId="0" applyFont="1" applyFill="1" applyAlignment="1">
      <alignment horizontal="center"/>
    </xf>
    <xf numFmtId="0" fontId="54" fillId="8" borderId="0" xfId="0" applyFont="1" applyFill="1" applyAlignment="1">
      <alignment horizontal="left"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14" fillId="3" borderId="0" xfId="3"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37" fontId="2" fillId="3" borderId="0" xfId="3" applyNumberFormat="1" applyFill="1" applyBorder="1" applyAlignment="1" applyProtection="1">
      <alignment horizontal="right" vertical="center"/>
    </xf>
    <xf numFmtId="0" fontId="15" fillId="7" borderId="1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4" fillId="3" borderId="3" xfId="3" applyFont="1" applyFill="1" applyBorder="1" applyAlignment="1">
      <alignment horizontal="center" vertical="center" wrapText="1"/>
    </xf>
    <xf numFmtId="0" fontId="14" fillId="0" borderId="0" xfId="3" applyFont="1" applyBorder="1" applyAlignment="1">
      <alignment horizontal="center" vertical="center" wrapText="1"/>
    </xf>
    <xf numFmtId="0" fontId="12" fillId="6" borderId="11" xfId="3" applyFont="1" applyFill="1" applyBorder="1" applyAlignment="1">
      <alignment horizontal="center" vertical="center" wrapText="1"/>
    </xf>
    <xf numFmtId="0" fontId="17" fillId="6" borderId="12" xfId="3" applyFont="1" applyFill="1" applyBorder="1" applyAlignment="1">
      <alignment horizontal="center" vertical="center" wrapText="1"/>
    </xf>
    <xf numFmtId="0" fontId="14" fillId="0" borderId="0" xfId="3" applyFont="1" applyBorder="1" applyAlignment="1">
      <alignment horizontal="center"/>
    </xf>
    <xf numFmtId="0" fontId="14" fillId="0" borderId="1" xfId="3" applyFont="1" applyBorder="1" applyAlignment="1">
      <alignment horizontal="center"/>
    </xf>
    <xf numFmtId="0" fontId="14" fillId="0" borderId="9" xfId="3" applyFont="1" applyBorder="1" applyAlignment="1">
      <alignment horizontal="center" vertical="center" wrapText="1"/>
    </xf>
    <xf numFmtId="0" fontId="14" fillId="0" borderId="10" xfId="3" applyFont="1" applyBorder="1" applyAlignment="1">
      <alignment horizontal="center" vertical="center" wrapText="1"/>
    </xf>
    <xf numFmtId="0" fontId="12" fillId="6" borderId="12"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6" fillId="0" borderId="0" xfId="0" applyFont="1" applyAlignment="1">
      <alignment horizontal="center" vertical="center" wrapText="1"/>
    </xf>
    <xf numFmtId="0" fontId="5" fillId="11" borderId="4"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center" vertical="center"/>
    </xf>
    <xf numFmtId="0" fontId="5" fillId="12" borderId="4" xfId="0" applyFont="1" applyFill="1" applyBorder="1" applyAlignment="1">
      <alignment horizontal="center" vertical="center" wrapText="1"/>
    </xf>
    <xf numFmtId="0" fontId="27" fillId="0" borderId="0" xfId="0" applyFont="1" applyAlignment="1">
      <alignment horizontal="center" vertical="center"/>
    </xf>
    <xf numFmtId="0" fontId="5" fillId="13" borderId="4" xfId="0" applyFont="1" applyFill="1" applyBorder="1" applyAlignment="1">
      <alignment horizontal="center" vertical="center" wrapText="1"/>
    </xf>
    <xf numFmtId="0" fontId="21" fillId="13" borderId="0" xfId="0" applyFont="1" applyFill="1" applyAlignment="1">
      <alignment horizontal="left" wrapText="1"/>
    </xf>
    <xf numFmtId="0" fontId="21" fillId="13" borderId="0" xfId="0" applyFont="1" applyFill="1" applyAlignment="1">
      <alignment horizontal="left" vertical="center" wrapText="1"/>
    </xf>
    <xf numFmtId="0" fontId="21" fillId="14" borderId="0" xfId="0" applyFont="1" applyFill="1" applyAlignment="1">
      <alignment horizontal="left" wrapText="1"/>
    </xf>
    <xf numFmtId="0" fontId="27" fillId="0" borderId="0" xfId="0" applyFont="1" applyAlignment="1">
      <alignment horizontal="center" vertical="center" wrapText="1"/>
    </xf>
    <xf numFmtId="0" fontId="5" fillId="14" borderId="4" xfId="0" applyFont="1" applyFill="1" applyBorder="1" applyAlignment="1">
      <alignment horizontal="center" vertical="center" wrapText="1"/>
    </xf>
    <xf numFmtId="0" fontId="13" fillId="0" borderId="0" xfId="0" applyFont="1" applyAlignment="1">
      <alignment horizontal="center" vertical="center"/>
    </xf>
    <xf numFmtId="0" fontId="5" fillId="9" borderId="4" xfId="0" applyFont="1" applyFill="1" applyBorder="1" applyAlignment="1">
      <alignment horizontal="center" vertical="center" wrapText="1"/>
    </xf>
    <xf numFmtId="0" fontId="19" fillId="0" borderId="0" xfId="0" applyFont="1" applyAlignment="1">
      <alignment horizontal="center" vertical="center"/>
    </xf>
    <xf numFmtId="0" fontId="5" fillId="17"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9" fillId="0" borderId="0" xfId="0" applyFont="1" applyAlignment="1">
      <alignment horizontal="center" vertical="center" wrapText="1"/>
    </xf>
    <xf numFmtId="0" fontId="5" fillId="15" borderId="4" xfId="0" applyFont="1" applyFill="1" applyBorder="1" applyAlignment="1">
      <alignment horizontal="center" vertical="center" wrapText="1"/>
    </xf>
    <xf numFmtId="0" fontId="5" fillId="16" borderId="0" xfId="0" applyFont="1" applyFill="1" applyAlignment="1">
      <alignment horizontal="center" vertical="center" wrapText="1"/>
    </xf>
  </cellXfs>
  <cellStyles count="6">
    <cellStyle name="Гиперссылка" xfId="3" builtinId="8"/>
    <cellStyle name="Обычный" xfId="0" builtinId="0"/>
    <cellStyle name="Обычный 3" xfId="4" xr:uid="{00000000-0005-0000-0000-000002000000}"/>
    <cellStyle name="Процентный" xfId="2" builtinId="5"/>
    <cellStyle name="Финансовый" xfId="1" builtinId="3"/>
    <cellStyle name="Финансовый 2" xfId="5" xr:uid="{00000000-0005-0000-0000-000005000000}"/>
  </cellStyles>
  <dxfs count="0"/>
  <tableStyles count="0" defaultTableStyle="TableStyleMedium2" defaultPivotStyle="PivotStyleLight16"/>
  <colors>
    <mruColors>
      <color rgb="FFC2F1C8"/>
      <color rgb="FFC0E7F5"/>
      <color rgb="FFACECED"/>
      <color rgb="FFADADAD"/>
      <color rgb="FFB7B7B7"/>
      <color rgb="FFF6F5CA"/>
      <color rgb="FFD49753"/>
      <color rgb="FFE9E078"/>
      <color rgb="FFC3F2C9"/>
      <color rgb="FFA4B4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ustomXml" Target="../ink/ink1.xml"/><Relationship Id="rId1" Type="http://schemas.openxmlformats.org/officeDocument/2006/relationships/image" Target="../media/image2.png"/><Relationship Id="rId5" Type="http://schemas.openxmlformats.org/officeDocument/2006/relationships/image" Target="../media/image5.pn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xdr:from>
      <xdr:col>2</xdr:col>
      <xdr:colOff>135467</xdr:colOff>
      <xdr:row>16</xdr:row>
      <xdr:rowOff>38100</xdr:rowOff>
    </xdr:from>
    <xdr:to>
      <xdr:col>9</xdr:col>
      <xdr:colOff>482600</xdr:colOff>
      <xdr:row>29</xdr:row>
      <xdr:rowOff>16933</xdr:rowOff>
    </xdr:to>
    <xdr:sp macro="" textlink="">
      <xdr:nvSpPr>
        <xdr:cNvPr id="2" name="TextBox 1">
          <a:extLst>
            <a:ext uri="{FF2B5EF4-FFF2-40B4-BE49-F238E27FC236}">
              <a16:creationId xmlns:a16="http://schemas.microsoft.com/office/drawing/2014/main" id="{0F6FD6B9-EA41-D045-ACCF-6E6975BE1262}"/>
            </a:ext>
          </a:extLst>
        </xdr:cNvPr>
        <xdr:cNvSpPr txBox="1"/>
      </xdr:nvSpPr>
      <xdr:spPr>
        <a:xfrm>
          <a:off x="1456267" y="3018367"/>
          <a:ext cx="4969933" cy="2400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ru-RU" sz="2500" b="1" i="0" u="none" strike="noStrike" baseline="0">
              <a:solidFill>
                <a:schemeClr val="bg1"/>
              </a:solidFill>
              <a:latin typeface="Aptos" panose="020B0004020202020204" pitchFamily="34" charset="0"/>
              <a:ea typeface="+mn-ea"/>
              <a:cs typeface="Arial" panose="020B0604020202020204" pitchFamily="34" charset="0"/>
            </a:rPr>
            <a:t> Справочник по устойчивому развитию ПАО </a:t>
          </a:r>
          <a:r>
            <a:rPr lang="ru-RU" sz="2500" b="1">
              <a:solidFill>
                <a:schemeClr val="bg1"/>
              </a:solidFill>
              <a:effectLst/>
              <a:latin typeface="Aptos" panose="020B0004020202020204" pitchFamily="34" charset="0"/>
              <a:ea typeface="+mn-ea"/>
              <a:cs typeface="Arial" panose="020B0604020202020204" pitchFamily="34" charset="0"/>
            </a:rPr>
            <a:t>«</a:t>
          </a:r>
          <a:r>
            <a:rPr lang="sv-SE" sz="2500" b="1">
              <a:solidFill>
                <a:schemeClr val="bg1"/>
              </a:solidFill>
              <a:effectLst/>
              <a:latin typeface="Aptos" panose="020B0004020202020204" pitchFamily="34" charset="0"/>
              <a:ea typeface="+mn-ea"/>
              <a:cs typeface="Arial" panose="020B0604020202020204" pitchFamily="34" charset="0"/>
            </a:rPr>
            <a:t>Т</a:t>
          </a:r>
          <a:r>
            <a:rPr lang="ru-RU" sz="2500" b="1">
              <a:solidFill>
                <a:schemeClr val="bg1"/>
              </a:solidFill>
              <a:effectLst/>
              <a:latin typeface="Aptos" panose="020B0004020202020204" pitchFamily="34" charset="0"/>
              <a:ea typeface="+mn-ea"/>
              <a:cs typeface="Arial" panose="020B0604020202020204" pitchFamily="34" charset="0"/>
            </a:rPr>
            <a:t>ГК-1»</a:t>
          </a:r>
          <a:r>
            <a:rPr lang="ru-RU" sz="2500">
              <a:solidFill>
                <a:schemeClr val="bg1"/>
              </a:solidFill>
              <a:effectLst/>
              <a:latin typeface="Aptos" panose="020B0004020202020204" pitchFamily="34" charset="0"/>
              <a:ea typeface="+mn-ea"/>
              <a:cs typeface="Arial" panose="020B0604020202020204" pitchFamily="34" charset="0"/>
            </a:rPr>
            <a:t> </a:t>
          </a:r>
          <a:r>
            <a:rPr lang="ru-RU" sz="2500" b="1" i="0" u="none" strike="noStrike" baseline="0">
              <a:solidFill>
                <a:schemeClr val="bg1"/>
              </a:solidFill>
              <a:latin typeface="Aptos" panose="020B0004020202020204" pitchFamily="34" charset="0"/>
              <a:ea typeface="+mn-ea"/>
              <a:cs typeface="Arial" panose="020B0604020202020204" pitchFamily="34" charset="0"/>
            </a:rPr>
            <a:t> </a:t>
          </a:r>
          <a:endParaRPr lang="en-GB" sz="2500" b="1" i="0" u="none" strike="noStrike" baseline="0">
            <a:solidFill>
              <a:schemeClr val="bg1"/>
            </a:solidFill>
            <a:latin typeface="Aptos" panose="020B0004020202020204" pitchFamily="34" charset="0"/>
            <a:ea typeface="+mn-ea"/>
            <a:cs typeface="Arial" panose="020B0604020202020204" pitchFamily="34" charset="0"/>
          </a:endParaRPr>
        </a:p>
        <a:p>
          <a:pPr algn="r"/>
          <a:endParaRPr lang="en-GB" sz="1600" b="0" i="0" u="none" strike="noStrike" baseline="0">
            <a:solidFill>
              <a:schemeClr val="bg1"/>
            </a:solidFill>
            <a:latin typeface="Aptos" panose="020B0004020202020204" pitchFamily="34" charset="0"/>
            <a:ea typeface="+mn-ea"/>
            <a:cs typeface="Arial" panose="020B0604020202020204" pitchFamily="34" charset="0"/>
          </a:endParaRPr>
        </a:p>
        <a:p>
          <a:pPr algn="r"/>
          <a:r>
            <a:rPr lang="ru-RU" sz="2000" b="0" i="0" u="none" strike="noStrike" baseline="0">
              <a:solidFill>
                <a:schemeClr val="bg1"/>
              </a:solidFill>
              <a:latin typeface="Aptos" panose="020B0004020202020204" pitchFamily="34" charset="0"/>
              <a:ea typeface="+mn-ea"/>
              <a:cs typeface="Arial" panose="020B0604020202020204" pitchFamily="34" charset="0"/>
            </a:rPr>
            <a:t>Справочная информация обобщает основные показатели деятельности компании в области </a:t>
          </a:r>
          <a:r>
            <a:rPr lang="en-GB" sz="2000" b="0" i="0" u="none" strike="noStrike" baseline="0">
              <a:solidFill>
                <a:schemeClr val="bg1"/>
              </a:solidFill>
              <a:latin typeface="Aptos" panose="020B0004020202020204" pitchFamily="34" charset="0"/>
              <a:ea typeface="+mn-ea"/>
              <a:cs typeface="Arial" panose="020B0604020202020204" pitchFamily="34" charset="0"/>
            </a:rPr>
            <a:t>ESG </a:t>
          </a:r>
          <a:r>
            <a:rPr lang="ru-RU" sz="2000" b="0" i="0" u="none" strike="noStrike" baseline="0">
              <a:solidFill>
                <a:schemeClr val="bg1"/>
              </a:solidFill>
              <a:latin typeface="Aptos" panose="020B0004020202020204" pitchFamily="34" charset="0"/>
              <a:ea typeface="+mn-ea"/>
              <a:cs typeface="Arial" panose="020B0604020202020204" pitchFamily="34" charset="0"/>
            </a:rPr>
            <a:t>за 2022-202</a:t>
          </a:r>
          <a:r>
            <a:rPr lang="sv-SE" sz="2000" b="0" i="0" u="none" strike="noStrike" baseline="0">
              <a:solidFill>
                <a:schemeClr val="bg1"/>
              </a:solidFill>
              <a:latin typeface="Aptos" panose="020B0004020202020204" pitchFamily="34" charset="0"/>
              <a:ea typeface="+mn-ea"/>
              <a:cs typeface="Arial" panose="020B0604020202020204" pitchFamily="34" charset="0"/>
            </a:rPr>
            <a:t>5</a:t>
          </a:r>
          <a:r>
            <a:rPr lang="ru-RU" sz="2000" b="0" i="0" u="none" strike="noStrike" baseline="0">
              <a:solidFill>
                <a:schemeClr val="bg1"/>
              </a:solidFill>
              <a:latin typeface="Aptos" panose="020B0004020202020204" pitchFamily="34" charset="0"/>
              <a:ea typeface="+mn-ea"/>
              <a:cs typeface="Arial" panose="020B0604020202020204" pitchFamily="34" charset="0"/>
            </a:rPr>
            <a:t> гг</a:t>
          </a:r>
          <a:r>
            <a:rPr lang="ru-RU" sz="1600" b="0" i="0" u="none" strike="noStrike" baseline="0">
              <a:solidFill>
                <a:schemeClr val="bg1"/>
              </a:solidFill>
              <a:latin typeface="Aptos" panose="020B0004020202020204" pitchFamily="34" charset="0"/>
              <a:ea typeface="+mn-ea"/>
              <a:cs typeface="Arial" panose="020B0604020202020204" pitchFamily="34" charset="0"/>
            </a:rPr>
            <a:t>. </a:t>
          </a:r>
        </a:p>
      </xdr:txBody>
    </xdr:sp>
    <xdr:clientData/>
  </xdr:twoCellAnchor>
  <xdr:twoCellAnchor editAs="oneCell">
    <xdr:from>
      <xdr:col>3</xdr:col>
      <xdr:colOff>0</xdr:colOff>
      <xdr:row>36</xdr:row>
      <xdr:rowOff>165099</xdr:rowOff>
    </xdr:from>
    <xdr:to>
      <xdr:col>6</xdr:col>
      <xdr:colOff>491067</xdr:colOff>
      <xdr:row>44</xdr:row>
      <xdr:rowOff>141393</xdr:rowOff>
    </xdr:to>
    <xdr:pic>
      <xdr:nvPicPr>
        <xdr:cNvPr id="7" name="Picture 6">
          <a:extLst>
            <a:ext uri="{FF2B5EF4-FFF2-40B4-BE49-F238E27FC236}">
              <a16:creationId xmlns:a16="http://schemas.microsoft.com/office/drawing/2014/main" id="{40838E9F-A672-551A-D805-D879D31CCCB8}"/>
            </a:ext>
          </a:extLst>
        </xdr:cNvPr>
        <xdr:cNvPicPr>
          <a:picLocks noChangeAspect="1"/>
        </xdr:cNvPicPr>
      </xdr:nvPicPr>
      <xdr:blipFill>
        <a:blip xmlns:r="http://schemas.openxmlformats.org/officeDocument/2006/relationships" r:embed="rId1"/>
        <a:stretch>
          <a:fillRect/>
        </a:stretch>
      </xdr:blipFill>
      <xdr:spPr>
        <a:xfrm>
          <a:off x="1981200" y="6870699"/>
          <a:ext cx="2472267" cy="14833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190500</xdr:rowOff>
    </xdr:from>
    <xdr:to>
      <xdr:col>2</xdr:col>
      <xdr:colOff>1447800</xdr:colOff>
      <xdr:row>4</xdr:row>
      <xdr:rowOff>479998</xdr:rowOff>
    </xdr:to>
    <xdr:pic>
      <xdr:nvPicPr>
        <xdr:cNvPr id="2" name="Picture 1" descr="Фирменный стиль | ТГК-1">
          <a:extLst>
            <a:ext uri="{FF2B5EF4-FFF2-40B4-BE49-F238E27FC236}">
              <a16:creationId xmlns:a16="http://schemas.microsoft.com/office/drawing/2014/main" id="{6CB84651-B13C-744E-AF22-2C570459B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90500"/>
          <a:ext cx="1498600" cy="110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1498600</xdr:colOff>
      <xdr:row>1</xdr:row>
      <xdr:rowOff>10098</xdr:rowOff>
    </xdr:to>
    <xdr:pic>
      <xdr:nvPicPr>
        <xdr:cNvPr id="2" name="Picture 1" descr="Фирменный стиль | ТГК-1">
          <a:extLst>
            <a:ext uri="{FF2B5EF4-FFF2-40B4-BE49-F238E27FC236}">
              <a16:creationId xmlns:a16="http://schemas.microsoft.com/office/drawing/2014/main" id="{A09D49F6-4AD5-AB4D-9689-63B73EA75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500"/>
          <a:ext cx="1498600" cy="110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190500</xdr:rowOff>
    </xdr:from>
    <xdr:to>
      <xdr:col>2</xdr:col>
      <xdr:colOff>1447800</xdr:colOff>
      <xdr:row>4</xdr:row>
      <xdr:rowOff>479998</xdr:rowOff>
    </xdr:to>
    <xdr:pic>
      <xdr:nvPicPr>
        <xdr:cNvPr id="3" name="Picture 2" descr="Фирменный стиль | ТГК-1">
          <a:extLst>
            <a:ext uri="{FF2B5EF4-FFF2-40B4-BE49-F238E27FC236}">
              <a16:creationId xmlns:a16="http://schemas.microsoft.com/office/drawing/2014/main" id="{EAB330AF-0582-404F-B3CD-407032E9C0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90500"/>
          <a:ext cx="1498600" cy="110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1498600</xdr:colOff>
      <xdr:row>3</xdr:row>
      <xdr:rowOff>200598</xdr:rowOff>
    </xdr:to>
    <xdr:pic>
      <xdr:nvPicPr>
        <xdr:cNvPr id="16" name="Picture 15" descr="Фирменный стиль | ТГК-1">
          <a:extLst>
            <a:ext uri="{FF2B5EF4-FFF2-40B4-BE49-F238E27FC236}">
              <a16:creationId xmlns:a16="http://schemas.microsoft.com/office/drawing/2014/main" id="{21C92D3A-C79D-5344-9BC5-E642683832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7000"/>
          <a:ext cx="1498600" cy="110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6389640</xdr:colOff>
      <xdr:row>47</xdr:row>
      <xdr:rowOff>52120</xdr:rowOff>
    </xdr:from>
    <xdr:to>
      <xdr:col>0</xdr:col>
      <xdr:colOff>6390000</xdr:colOff>
      <xdr:row>47</xdr:row>
      <xdr:rowOff>52480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
          <xdr14:nvContentPartPr>
            <xdr14:cNvPr id="20" name="Ink 19">
              <a:extLst>
                <a:ext uri="{FF2B5EF4-FFF2-40B4-BE49-F238E27FC236}">
                  <a16:creationId xmlns:a16="http://schemas.microsoft.com/office/drawing/2014/main" id="{844CE8D7-9A04-BAD9-7BF1-25739A34B4BA}"/>
                </a:ext>
              </a:extLst>
            </xdr14:cNvPr>
            <xdr14:cNvContentPartPr/>
          </xdr14:nvContentPartPr>
          <xdr14:nvPr macro=""/>
          <xdr14:xfrm>
            <a:off x="6389640" y="12040920"/>
            <a:ext cx="360" cy="360"/>
          </xdr14:xfrm>
        </xdr:contentPart>
      </mc:Choice>
      <mc:Fallback xmlns="">
        <xdr:pic>
          <xdr:nvPicPr>
            <xdr:cNvPr id="20" name="Ink 19">
              <a:extLst>
                <a:ext uri="{FF2B5EF4-FFF2-40B4-BE49-F238E27FC236}">
                  <a16:creationId xmlns:a16="http://schemas.microsoft.com/office/drawing/2014/main" id="{844CE8D7-9A04-BAD9-7BF1-25739A34B4BA}"/>
                </a:ext>
              </a:extLst>
            </xdr:cNvPr>
            <xdr:cNvPicPr/>
          </xdr:nvPicPr>
          <xdr:blipFill>
            <a:blip xmlns:r="http://schemas.openxmlformats.org/officeDocument/2006/relationships" r:embed="rId3"/>
            <a:stretch>
              <a:fillRect/>
            </a:stretch>
          </xdr:blipFill>
          <xdr:spPr>
            <a:xfrm>
              <a:off x="6381000" y="11986920"/>
              <a:ext cx="18000" cy="108000"/>
            </a:xfrm>
            <a:prstGeom prst="rect">
              <a:avLst/>
            </a:prstGeom>
          </xdr:spPr>
        </xdr:pic>
      </mc:Fallback>
    </mc:AlternateContent>
    <xdr:clientData/>
  </xdr:twoCellAnchor>
  <xdr:twoCellAnchor editAs="oneCell">
    <xdr:from>
      <xdr:col>0</xdr:col>
      <xdr:colOff>5725080</xdr:colOff>
      <xdr:row>44</xdr:row>
      <xdr:rowOff>54040</xdr:rowOff>
    </xdr:from>
    <xdr:to>
      <xdr:col>0</xdr:col>
      <xdr:colOff>5725440</xdr:colOff>
      <xdr:row>44</xdr:row>
      <xdr:rowOff>54400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
          <xdr14:nvContentPartPr>
            <xdr14:cNvPr id="21" name="Ink 20">
              <a:extLst>
                <a:ext uri="{FF2B5EF4-FFF2-40B4-BE49-F238E27FC236}">
                  <a16:creationId xmlns:a16="http://schemas.microsoft.com/office/drawing/2014/main" id="{1E938788-31C4-AA15-22D6-1624CAA2D926}"/>
                </a:ext>
              </a:extLst>
            </xdr14:cNvPr>
            <xdr14:cNvContentPartPr/>
          </xdr14:nvContentPartPr>
          <xdr14:nvPr macro=""/>
          <xdr14:xfrm>
            <a:off x="5725080" y="11433240"/>
            <a:ext cx="360" cy="360"/>
          </xdr14:xfrm>
        </xdr:contentPart>
      </mc:Choice>
      <mc:Fallback xmlns="">
        <xdr:pic>
          <xdr:nvPicPr>
            <xdr:cNvPr id="21" name="Ink 20">
              <a:extLst>
                <a:ext uri="{FF2B5EF4-FFF2-40B4-BE49-F238E27FC236}">
                  <a16:creationId xmlns:a16="http://schemas.microsoft.com/office/drawing/2014/main" id="{1E938788-31C4-AA15-22D6-1624CAA2D926}"/>
                </a:ext>
              </a:extLst>
            </xdr:cNvPr>
            <xdr:cNvPicPr/>
          </xdr:nvPicPr>
          <xdr:blipFill>
            <a:blip xmlns:r="http://schemas.openxmlformats.org/officeDocument/2006/relationships" r:embed="rId5"/>
            <a:stretch>
              <a:fillRect/>
            </a:stretch>
          </xdr:blipFill>
          <xdr:spPr>
            <a:xfrm>
              <a:off x="5716080" y="11379600"/>
              <a:ext cx="18000" cy="10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7T21:49:47.098"/>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0 16383,'0'0'0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7T21:49:47.848"/>
    </inkml:context>
    <inkml:brush xml:id="br0">
      <inkml:brushProperty name="width" value="0.05" units="cm"/>
      <inkml:brushProperty name="height" value="0.3" units="cm"/>
      <inkml:brushProperty name="color" value="#849398"/>
      <inkml:brushProperty name="inkEffects" value="pencil"/>
    </inkml:brush>
  </inkml:definitions>
  <inkml:trace contextRef="#ctx0" brushRef="#br0">0 1 16383,'0'0'0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ir@tgc1.ru" TargetMode="External"/><Relationship Id="rId1" Type="http://schemas.openxmlformats.org/officeDocument/2006/relationships/hyperlink" Target="https://www.tgc1.ru/ir/contacts/"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tgc1.ru/fileadmin/about/safety/documents/Politika.pdf" TargetMode="External"/><Relationship Id="rId18" Type="http://schemas.openxmlformats.org/officeDocument/2006/relationships/hyperlink" Target="https://www.tgc1.ru/fileadmin/ir/default_user_upload/&#1055;&#1086;&#1083;&#1080;&#1090;&#1080;&#1082;&#1072;_&#1059;&#1056;&#1080;&#1042;&#1050;_&#1043;&#1088;&#1091;&#1087;&#1087;&#1099;_&#1058;&#1043;&#1050;-1.pdf" TargetMode="External"/><Relationship Id="rId26" Type="http://schemas.openxmlformats.org/officeDocument/2006/relationships/hyperlink" Target="https://www.tgc1.ru/about/governance/bylaws/fileadmin/about/governance/Internal_docs/Informacionnaja_politika_PAO_TGK-1.pdf" TargetMode="External"/><Relationship Id="rId3" Type="http://schemas.openxmlformats.org/officeDocument/2006/relationships/hyperlink" Target="https://www.tgc1.ru/fileadmin/ir/default_user_upload/&#1043;&#1054;_&#1055;&#1040;&#1054;_&#1058;&#1043;&#1050;-1_2023.pdf" TargetMode="External"/><Relationship Id="rId21" Type="http://schemas.openxmlformats.org/officeDocument/2006/relationships/hyperlink" Target="https://www.tgc1.ru/fileadmin/about/governance/Internal_docs/2024/&#1055;&#1086;&#1083;&#1080;&#1090;&#1080;&#1082;&#1072;_&#1042;&#1040;_.pdf" TargetMode="External"/><Relationship Id="rId7" Type="http://schemas.openxmlformats.org/officeDocument/2006/relationships/hyperlink" Target="https://www.tgc1.ru/fileadmin/ir/default_user_upload/&#1059;&#1089;&#1090;&#1072;&#1074;_&#1055;&#1040;&#1054;_&#1058;&#1043;&#1050;-1_2026.pdf" TargetMode="External"/><Relationship Id="rId12" Type="http://schemas.openxmlformats.org/officeDocument/2006/relationships/hyperlink" Target="https://www.tgc1.ru/fileadmin/about/safety/documents/politika-pao-tgk-1-v-oblasti-ohrany-truda-promyshlennoy-i-pozharnoy-bezopasnosti-bezopasnosti-dorozhnogo-dvizheniya.pdf" TargetMode="External"/><Relationship Id="rId17" Type="http://schemas.openxmlformats.org/officeDocument/2006/relationships/hyperlink" Target="https://www.tgc1.ru/fileadmin/ir/default_user_upload/&#1055;&#1086;&#1083;&#1086;&#1078;&#1077;&#1085;&#1080;&#1077;_&#1086;_&#1082;&#1086;&#1084;&#1080;&#1077;&#1090;&#1077;&#1090;&#1077;_&#1057;&#1086;&#1074;&#1077;&#1090;&#1072;_&#1076;&#1080;&#1088;&#1077;&#1082;&#1090;&#1086;&#1088;&#1086;&#1074;.pdf" TargetMode="External"/><Relationship Id="rId25" Type="http://schemas.openxmlformats.org/officeDocument/2006/relationships/hyperlink" Target="https://www.tgc1.ru/fileadmin/user_uploads_all/general/&#1044;&#1080;&#1074;&#1080;&#1076;&#1077;&#1085;&#1076;&#1085;&#1072;&#1103;_&#1087;&#1086;&#1083;&#1080;&#1090;&#1080;&#1082;&#1072;_&#1058;&#1043;&#1050;-1.pdf" TargetMode="External"/><Relationship Id="rId33" Type="http://schemas.openxmlformats.org/officeDocument/2006/relationships/drawing" Target="../drawings/drawing5.xml"/><Relationship Id="rId2" Type="http://schemas.openxmlformats.org/officeDocument/2006/relationships/hyperlink" Target="https://www.tgc1.ru/fileadmin/ir/Reports/Operations/2023/___&#1058;&#1043;&#1050;_1_SR_2022_SMART_All_01_01_31_08_2023_compressed__2_.pdf" TargetMode="External"/><Relationship Id="rId16" Type="http://schemas.openxmlformats.org/officeDocument/2006/relationships/hyperlink" Target="https://www.tgc1.ru/fileadmin/about/governance/Internal_docs/Polozhenie_KA_PAO_TGK-1.pdf" TargetMode="External"/><Relationship Id="rId20" Type="http://schemas.openxmlformats.org/officeDocument/2006/relationships/hyperlink" Target="https://www.tgc1.ru/fileadmin/about/governance/Internal_docs/Polozhenie_o_korp._sekretare_PAO_TGK-1.pdf" TargetMode="External"/><Relationship Id="rId29" Type="http://schemas.openxmlformats.org/officeDocument/2006/relationships/hyperlink" Target="https://www.tgc1.ru/fileadmin/about/governance/Internal_docs/2023/&#1055;&#1086;&#1083;&#1080;&#1090;&#1080;&#1082;&#1072;_&#1086;&#1073;&#1088;&#1072;&#1073;&#1086;&#1090;&#1082;&#1080;_&#1087;&#1077;&#1088;&#1089;&#1086;&#1085;&#1072;&#1083;&#1100;&#1085;&#1099;&#1093;_&#1076;&#1072;&#1085;&#1085;&#1099;&#1093;_&#1074;_&#1055;&#1040;&#1054;_&#1058;&#1043;&#1050;-1.pdf" TargetMode="External"/><Relationship Id="rId1" Type="http://schemas.openxmlformats.org/officeDocument/2006/relationships/hyperlink" Target="https://www.tgc1.ru/fileadmin/ir/Reports/Operations/2024/&#1058;&#1043;&#1050;-1_SR_2023_29.10.2024.pdf" TargetMode="External"/><Relationship Id="rId6" Type="http://schemas.openxmlformats.org/officeDocument/2006/relationships/hyperlink" Target="https://www.moek.ru/about/okhrana-truda/politika-v-oblasti-okhrany-trud/" TargetMode="External"/><Relationship Id="rId11" Type="http://schemas.openxmlformats.org/officeDocument/2006/relationships/hyperlink" Target="https://www.tgc1.ru/fileadmin/proizvodstvo/environment/ehkologicheskaja_politika2017.pdf" TargetMode="External"/><Relationship Id="rId24" Type="http://schemas.openxmlformats.org/officeDocument/2006/relationships/hyperlink" Target="https://www.tgc1.ru/fileadmin/about/governance/Internal_docs/Polozhenie_KKiV_PAO_TGK-1.pdf" TargetMode="External"/><Relationship Id="rId32" Type="http://schemas.openxmlformats.org/officeDocument/2006/relationships/printerSettings" Target="../printerSettings/printerSettings4.bin"/><Relationship Id="rId5" Type="http://schemas.openxmlformats.org/officeDocument/2006/relationships/hyperlink" Target="https://www.tgc1.ru/fileadmin/user_uploads_all/general/&#1055;&#1086;&#1083;&#1080;&#1090;&#1080;&#1082;&#1072;_&#1059;&#1056;_&#1058;&#1043;&#1050;-1_2024.pdf" TargetMode="External"/><Relationship Id="rId15" Type="http://schemas.openxmlformats.org/officeDocument/2006/relationships/hyperlink" Target="https://www.tgc1.ru/fileadmin/user_uploads_all/general/&#1055;&#1086;&#1083;&#1086;&#1078;&#1077;&#1085;&#1080;&#1077;_&#1057;&#1044;_&#1055;&#1040;&#1054;_&#1058;&#1043;&#1050;-1_2023.pdf" TargetMode="External"/><Relationship Id="rId23" Type="http://schemas.openxmlformats.org/officeDocument/2006/relationships/hyperlink" Target="https://www.tgc1.ru/fileadmin/about/governance/Internal_docs/Polozhenie_KNiJe_PAO_TGK-1.pdf" TargetMode="External"/><Relationship Id="rId28" Type="http://schemas.openxmlformats.org/officeDocument/2006/relationships/hyperlink" Target="file:///U:\AppData\AppData\AppData\AppData\Local\Microsoft\Windows\INetCache\Content.Outlook\M80HA34A\fileadmin\about\governance\Internal_docs\2023\&#1055;&#1086;&#1083;&#1080;&#1090;&#1080;&#1082;&#1072;_&#1086;&#1073;&#1088;&#1072;&#1073;&#1086;&#1090;&#1082;&#1080;_&#1087;&#1077;&#1088;&#1089;&#1086;&#1085;&#1072;&#1083;&#1100;&#1085;&#1099;&#1093;_&#1076;&#1072;&#1085;&#1085;&#1099;&#1093;_&#1074;_&#1055;&#1040;&#1054;_&#1058;&#1043;&#1050;-1.pdf" TargetMode="External"/><Relationship Id="rId10" Type="http://schemas.openxmlformats.org/officeDocument/2006/relationships/hyperlink" Target="https://www.tgc1.ru/fileadmin/ir/Reports/Annual/2025/&#1058;&#1043;&#1050;-1_&#1054;&#1059;&#1056;_2024.pdf" TargetMode="External"/><Relationship Id="rId19" Type="http://schemas.openxmlformats.org/officeDocument/2006/relationships/hyperlink" Target="https://www.tgc1.ru/fileadmin/user_uploads_all/general/&#1055;&#1086;&#1083;&#1086;&#1078;&#1077;&#1085;&#1080;&#1077;_&#1086;_&#1074;&#1086;&#1079;&#1085;&#1072;&#1075;&#1088;.&#1063;&#1057;&#1044;.pdf" TargetMode="External"/><Relationship Id="rId31" Type="http://schemas.openxmlformats.org/officeDocument/2006/relationships/hyperlink" Target="https://www.tgc1.ru/fileadmin/about/governance/Internal_docs/Informacionnaja_politika_PAO_TGK-1.pdf" TargetMode="External"/><Relationship Id="rId4" Type="http://schemas.openxmlformats.org/officeDocument/2006/relationships/hyperlink" Target="https://www.tgc1.ru/fileadmin/ir/default_user_upload/&#1043;&#1054;_&#1058;&#1043;&#1050;-1_&#1079;&#1072;_2022.pdf" TargetMode="External"/><Relationship Id="rId9" Type="http://schemas.openxmlformats.org/officeDocument/2006/relationships/hyperlink" Target="https://www.tgc1.ru/fileadmin/ir/Reports/Annual/2025/&#1043;&#1086;&#1076;&#1086;&#1074;&#1086;&#1081;_&#1086;&#1090;&#1095;&#1077;&#1090;_&#1058;&#1043;&#1050;-1_2024_01.pdf" TargetMode="External"/><Relationship Id="rId14" Type="http://schemas.openxmlformats.org/officeDocument/2006/relationships/hyperlink" Target="https://www.tgc1.ru/fileadmin/about/governance/Internal_docs/2026/&#1055;&#1086;&#1083;&#1086;&#1078;&#1077;&#1085;&#1080;&#1077;_&#1054;&#1057;&#1040;_&#1055;&#1040;&#1054;_&#1058;&#1043;&#1050;-1_.pdf" TargetMode="External"/><Relationship Id="rId22" Type="http://schemas.openxmlformats.org/officeDocument/2006/relationships/hyperlink" Target="https://www.tgc1.ru/fileadmin/about/governance/Internal_docs/2024/&#1055;&#1086;&#1083;&#1086;&#1078;&#1077;&#1085;&#1080;&#1077;_&#1086;_&#1057;&#1042;&#1040;__.pdf" TargetMode="External"/><Relationship Id="rId27" Type="http://schemas.openxmlformats.org/officeDocument/2006/relationships/hyperlink" Target="file:///U:\AppData\AppData\AppData\AppData\Local\Microsoft\Windows\INetCache\Content.Outlook\M80HA34A\fileadmin\ir\default_user_upload\&#1050;&#1086;&#1076;&#1077;&#1082;&#1089;_&#1050;&#1086;&#1088;&#1087;._&#1101;&#1090;&#1080;&#1082;&#1080;_27.12.2024_.pdf" TargetMode="External"/><Relationship Id="rId30" Type="http://schemas.openxmlformats.org/officeDocument/2006/relationships/hyperlink" Target="https://www.tgc1.ru/fileadmin/ir/default_user_upload/&#1050;&#1086;&#1076;&#1077;&#1082;&#1089;_&#1050;&#1086;&#1088;&#1087;._&#1101;&#1090;&#1080;&#1082;&#1080;_27.12.2024_.pdf" TargetMode="External"/><Relationship Id="rId8" Type="http://schemas.openxmlformats.org/officeDocument/2006/relationships/hyperlink" Target="https://www.tgc1.ru/fileadmin/user_uploads_all/general/&#1055;&#1086;&#1083;&#1086;&#1078;&#1077;&#1085;&#1080;&#1077;_&#1086;_&#1043;&#1044;_2022_&#1074;_&#1085;&#1086;&#1074;&#1086;&#1081;_&#1088;&#1077;&#1076;&#1072;&#1082;&#1094;&#1080;&#1080;.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yandex.ru/clck/jsredir?bu=3kyorh&amp;from=yandex.ru%3Bsearch%2F%3Bweb%3B%3B&amp;text=&amp;etext=1811.PiAzXmtmK2VvCkzVBxXQAWjekn-8i-D3COVVzEhXE_j9q9UYFTUozerzBcA5j1zK.54d2ceefaa655c9b91594c569f508ffc707aa42d&amp;uuid=&amp;state=Em5uB10Ym2y6VVHXMLtb3P1n0CcZLTZHEehQCCVsntP6k0GT5AZ8tL591EUOjVedvP1jBpHiQG4,&amp;&amp;cst=AiuY0DBWFJ5fN_r-AEszk4mJ_eDxzNQQpV3gg3cai8f1nGNLN9l7u5CXrrZLbJvaytANziYMxCVtV4PHwRNG03uPxebUbRCgHvtab6BI0iFzRanYd38sIcKkfAkQaJ88mD5uhhCuYNVb8BMJs3pt4Tn6v9T1YCbuo_xXwrtxnftJ08cXImozIpcdHcvmvw7gmC_kjJufCbBl6iMduvTCiw5gM5HzSEZZW3Xs91YX7GJPx4kVyQxE3Qvj2BpYTxa1l0qJL_1ahVyeIBNcFW_UneOAmZq4jlp_P4_ZY2pE7xf-TRUcQq9_UF8dqGZt0Gd_1joVQKZGtDATQe9sb7ZcNpz1ifcj921yjv-3KOWvog0xyL5IF0Ba3kG5TeI8G0dmcdcnHNxDbhYO9FWP5aep58JYH8jlLm0vs1BZPsmyw-pM5BEFi-dV-vFchklp8HUWNIqKNzDGiMgOCszypIg_EHlAH7QkpLvU-v2rTC3j5CeBeApvjf7nWjwihDIMjpP4Z7wQsQRQxN-gDYWu3W056V-50G3F_F_2yrBkWhlC705FuDEgJLnBON3EcFwIZ3yTzgTZPdvJFxaDWtqZW5Ip1tzyqplnhW3d_R02ZwD4XEkh0UdhXC4_IRJpy_z7eg_gpnEr5RBEUb9QBie3B7BQb6H9Au02NT7SDZ4LCjMmjO2qvMt-_UjzxF4TKuFEdeVEkIkv2DpRnx-V7Qk01Zv8zeOd-LXCEV3J15WhkmPCEz0sEkZ2ZKmIDhnDgAY9fVVdbkTb14685kUCiXb-rzzKAglAITCCAAAZ0Xbh3MH0eht0ZpGQANDgOOvqz6TmwH3EXz7ovvQ2Sqt_HJz9897CmgEFvmt--PwEIMv_A6OJftblq7_VDffMDYh7TaxPOFlRyeT6ThS6yWNEacgjboyK8XyDUMs5Oio7te7XXINdRofz2RMGGBv0EVwKula3GFEHsgQd9A4uGijAhMTUwfzpEw,,&amp;data=UlNrNmk5WktYejR0eWJFYk1LdmtxcDEyLWxqTVRoRWpnMExqZ0x1aXJHMERRdDhiSkF6enI5SDUzWGhCMGhPWjN3UE15NDY3NV9WcFhQRVM0ZEVhVEw0Z0QtOUxiakFjRERHYkk3NkREaDJEUHMxRU5RNWlZbDVhazRpb1ZuSDQxclNTSG9zR1JuRWF5RzlWcEViODZ3LCw,&amp;sign=60210313224976575b2f5873d7a3e76f&amp;keyno=0&amp;b64e=2&amp;ref=orjY4mGPRjk5boDnW0uvlrrd71vZw9kpjly_ySFdX80,&amp;l10n=ru&amp;cts=1528389368602&amp;mc=6.015287646074218"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o-ups.ru/fileadmin/files/company/reports/disclosure/2025/ups_rep2024.pdf" TargetMode="External"/><Relationship Id="rId7" Type="http://schemas.openxmlformats.org/officeDocument/2006/relationships/printerSettings" Target="../printerSettings/printerSettings2.bin"/><Relationship Id="rId2" Type="http://schemas.openxmlformats.org/officeDocument/2006/relationships/hyperlink" Target="http://ssl.rosstat.gov.ru/storage/mediabank/88_18-06-2025.html" TargetMode="External"/><Relationship Id="rId1" Type="http://schemas.openxmlformats.org/officeDocument/2006/relationships/hyperlink" Target="https://www.cbr.ru/hd_base/infl/" TargetMode="External"/><Relationship Id="rId6" Type="http://schemas.openxmlformats.org/officeDocument/2006/relationships/hyperlink" Target="https://peretok.ru/news/distribution/28743/" TargetMode="External"/><Relationship Id="rId5" Type="http://schemas.openxmlformats.org/officeDocument/2006/relationships/hyperlink" Target="https://www.so-ups.ru/fileadmin/files/company/reports/disclosure/2025/ups_rep2024.pdf" TargetMode="External"/><Relationship Id="rId4" Type="http://schemas.openxmlformats.org/officeDocument/2006/relationships/hyperlink" Target="https://www.so-ups.ru/fileadmin/files/company/reports/disclosure/2025/ups_rep2024.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tgc1.ru/ir/report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tgc1.ru/ir/reports/" TargetMode="External"/><Relationship Id="rId1" Type="http://schemas.openxmlformats.org/officeDocument/2006/relationships/hyperlink" Target="https://www.tgc1.ru/ir/report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O54"/>
  <sheetViews>
    <sheetView topLeftCell="A13" zoomScale="75" workbookViewId="0">
      <selection activeCell="P41" sqref="P41"/>
    </sheetView>
  </sheetViews>
  <sheetFormatPr defaultColWidth="8.69921875" defaultRowHeight="14.4" x14ac:dyDescent="0.3"/>
  <cols>
    <col min="1" max="9" width="8.69921875" style="3"/>
    <col min="10" max="10" width="11.09765625" style="3" customWidth="1"/>
    <col min="11" max="16384" width="8.69921875" style="3"/>
  </cols>
  <sheetData>
    <row r="1" spans="1:15" x14ac:dyDescent="0.3">
      <c r="A1" s="2"/>
      <c r="B1" s="2"/>
      <c r="C1" s="2"/>
      <c r="D1" s="2"/>
      <c r="E1" s="2"/>
      <c r="F1" s="2"/>
      <c r="G1" s="2"/>
      <c r="H1" s="2"/>
      <c r="I1" s="2"/>
      <c r="J1" s="2"/>
    </row>
    <row r="2" spans="1:15" x14ac:dyDescent="0.3">
      <c r="A2" s="2"/>
      <c r="B2" s="2"/>
      <c r="C2" s="2"/>
      <c r="D2" s="2"/>
      <c r="E2" s="2"/>
      <c r="F2" s="2"/>
      <c r="G2" s="2"/>
      <c r="H2" s="2"/>
      <c r="I2" s="2"/>
      <c r="J2" s="2"/>
      <c r="K2" s="194"/>
      <c r="L2" s="194"/>
      <c r="M2" s="194"/>
      <c r="N2" s="194"/>
      <c r="O2" s="194"/>
    </row>
    <row r="3" spans="1:15" x14ac:dyDescent="0.3">
      <c r="A3" s="2"/>
      <c r="B3" s="2"/>
      <c r="C3" s="2"/>
      <c r="D3" s="2"/>
      <c r="E3" s="2"/>
      <c r="F3" s="2"/>
      <c r="G3" s="2"/>
      <c r="H3" s="2"/>
      <c r="I3" s="2"/>
      <c r="J3" s="2"/>
    </row>
    <row r="4" spans="1:15" x14ac:dyDescent="0.3">
      <c r="A4" s="2"/>
      <c r="B4" s="2"/>
      <c r="C4" s="2"/>
      <c r="D4" s="2"/>
      <c r="E4" s="2"/>
      <c r="F4" s="2"/>
      <c r="G4" s="2"/>
      <c r="H4" s="2"/>
      <c r="I4" s="2"/>
      <c r="J4" s="2"/>
    </row>
    <row r="5" spans="1:15" x14ac:dyDescent="0.3">
      <c r="A5" s="2"/>
      <c r="B5" s="2"/>
      <c r="C5" s="2"/>
      <c r="D5" s="2"/>
      <c r="E5" s="2"/>
      <c r="F5" s="2"/>
      <c r="G5" s="2"/>
      <c r="H5" s="2"/>
      <c r="I5" s="2"/>
      <c r="J5" s="2"/>
    </row>
    <row r="6" spans="1:15" x14ac:dyDescent="0.3">
      <c r="A6" s="2"/>
      <c r="B6" s="2"/>
      <c r="C6" s="2"/>
      <c r="D6" s="2"/>
      <c r="E6" s="2"/>
      <c r="F6" s="2"/>
      <c r="G6" s="2"/>
      <c r="H6" s="2"/>
      <c r="I6" s="2"/>
      <c r="J6" s="2"/>
    </row>
    <row r="7" spans="1:15" x14ac:dyDescent="0.3">
      <c r="A7" s="2"/>
      <c r="B7" s="2"/>
      <c r="C7" s="2"/>
      <c r="D7" s="2"/>
      <c r="E7" s="2"/>
      <c r="F7" s="2"/>
      <c r="G7" s="2"/>
      <c r="H7" s="2"/>
      <c r="I7" s="2"/>
      <c r="J7" s="2"/>
    </row>
    <row r="8" spans="1:15" x14ac:dyDescent="0.3">
      <c r="A8" s="2"/>
      <c r="B8" s="2"/>
      <c r="C8" s="2"/>
      <c r="D8" s="2"/>
      <c r="E8" s="2"/>
      <c r="F8" s="2"/>
      <c r="G8" s="2"/>
      <c r="H8" s="2"/>
      <c r="I8" s="2"/>
      <c r="J8" s="2"/>
    </row>
    <row r="9" spans="1:15" x14ac:dyDescent="0.3">
      <c r="A9" s="2"/>
      <c r="B9" s="2"/>
      <c r="C9" s="2"/>
      <c r="D9" s="2"/>
      <c r="E9" s="2"/>
      <c r="F9" s="2"/>
      <c r="G9" s="2"/>
      <c r="H9" s="2"/>
      <c r="I9" s="2"/>
      <c r="J9" s="2"/>
    </row>
    <row r="10" spans="1:15" x14ac:dyDescent="0.3">
      <c r="A10" s="2"/>
      <c r="B10" s="2"/>
      <c r="C10" s="2"/>
      <c r="D10" s="2"/>
      <c r="E10" s="2"/>
      <c r="F10" s="2"/>
      <c r="G10" s="2"/>
      <c r="H10" s="2"/>
      <c r="I10" s="2"/>
      <c r="J10" s="2"/>
    </row>
    <row r="11" spans="1:15" x14ac:dyDescent="0.3">
      <c r="A11" s="2"/>
      <c r="B11" s="2"/>
      <c r="C11" s="2"/>
      <c r="D11" s="2"/>
      <c r="E11" s="2"/>
      <c r="F11" s="2"/>
      <c r="G11" s="2"/>
      <c r="H11" s="2"/>
      <c r="I11" s="2"/>
      <c r="J11" s="2"/>
    </row>
    <row r="12" spans="1:15" x14ac:dyDescent="0.3">
      <c r="A12" s="2"/>
      <c r="B12" s="2"/>
      <c r="C12" s="2"/>
      <c r="D12" s="2"/>
      <c r="E12" s="2"/>
      <c r="F12" s="2"/>
      <c r="G12" s="2"/>
      <c r="H12" s="2"/>
      <c r="I12" s="2"/>
      <c r="J12" s="2"/>
      <c r="N12" s="3" t="s">
        <v>0</v>
      </c>
    </row>
    <row r="13" spans="1:15" x14ac:dyDescent="0.3">
      <c r="A13" s="2"/>
      <c r="B13" s="2"/>
      <c r="C13" s="2"/>
      <c r="D13" s="2"/>
      <c r="E13" s="2"/>
      <c r="F13" s="2"/>
      <c r="G13" s="2"/>
      <c r="H13" s="2"/>
      <c r="I13" s="2"/>
      <c r="J13" s="2"/>
    </row>
    <row r="14" spans="1:15" x14ac:dyDescent="0.3">
      <c r="A14" s="2"/>
      <c r="B14" s="2"/>
      <c r="C14" s="2"/>
      <c r="D14" s="2"/>
      <c r="E14" s="2"/>
      <c r="F14" s="2"/>
      <c r="G14" s="2"/>
      <c r="H14" s="2"/>
      <c r="I14" s="2"/>
      <c r="J14" s="2"/>
    </row>
    <row r="15" spans="1:15" x14ac:dyDescent="0.3">
      <c r="A15" s="2"/>
      <c r="B15" s="2"/>
      <c r="C15" s="2"/>
      <c r="D15" s="2"/>
      <c r="E15" s="2"/>
      <c r="F15" s="2"/>
      <c r="G15" s="2"/>
      <c r="H15" s="2"/>
      <c r="I15" s="2"/>
      <c r="J15" s="2"/>
    </row>
    <row r="16" spans="1:15" x14ac:dyDescent="0.3">
      <c r="A16" s="2"/>
      <c r="B16" s="2"/>
      <c r="C16" s="2"/>
      <c r="D16" s="2"/>
      <c r="E16" s="2"/>
      <c r="F16" s="2"/>
      <c r="G16" s="2"/>
      <c r="H16" s="2"/>
      <c r="I16" s="2"/>
      <c r="J16" s="2"/>
    </row>
    <row r="17" spans="1:10" x14ac:dyDescent="0.3">
      <c r="A17" s="2"/>
      <c r="B17" s="2"/>
      <c r="C17" s="2"/>
      <c r="D17" s="2"/>
      <c r="E17" s="2"/>
      <c r="F17" s="2"/>
      <c r="G17" s="2"/>
      <c r="H17" s="2"/>
      <c r="I17" s="2"/>
      <c r="J17" s="2"/>
    </row>
    <row r="18" spans="1:10" x14ac:dyDescent="0.3">
      <c r="A18" s="2"/>
      <c r="B18" s="2"/>
      <c r="C18" s="2"/>
      <c r="D18" s="2"/>
      <c r="E18" s="2"/>
      <c r="F18" s="2"/>
      <c r="G18" s="2"/>
      <c r="H18" s="2"/>
      <c r="I18" s="2"/>
      <c r="J18" s="2"/>
    </row>
    <row r="19" spans="1:10" x14ac:dyDescent="0.3">
      <c r="A19" s="2"/>
      <c r="B19" s="2"/>
      <c r="C19" s="2"/>
      <c r="D19" s="2"/>
      <c r="E19" s="2"/>
      <c r="F19" s="2"/>
      <c r="G19" s="2"/>
      <c r="H19" s="2"/>
      <c r="I19" s="2"/>
      <c r="J19" s="2"/>
    </row>
    <row r="20" spans="1:10" x14ac:dyDescent="0.3">
      <c r="A20" s="2"/>
      <c r="B20" s="2"/>
      <c r="C20" s="2"/>
      <c r="D20" s="2"/>
      <c r="E20" s="2"/>
      <c r="F20" s="2"/>
      <c r="G20" s="2"/>
      <c r="H20" s="2"/>
      <c r="I20" s="2"/>
      <c r="J20" s="2"/>
    </row>
    <row r="21" spans="1:10" x14ac:dyDescent="0.3">
      <c r="A21" s="2"/>
      <c r="B21" s="2"/>
      <c r="C21" s="2"/>
      <c r="D21" s="2"/>
      <c r="E21" s="2"/>
      <c r="F21" s="2"/>
      <c r="G21" s="2"/>
      <c r="H21" s="2"/>
      <c r="I21" s="2"/>
      <c r="J21" s="2"/>
    </row>
    <row r="22" spans="1:10" x14ac:dyDescent="0.3">
      <c r="A22" s="2"/>
      <c r="B22" s="2"/>
      <c r="C22" s="2"/>
      <c r="D22" s="2"/>
      <c r="E22" s="2"/>
      <c r="F22" s="2"/>
      <c r="G22" s="2"/>
      <c r="H22" s="2"/>
      <c r="I22" s="2"/>
      <c r="J22" s="2"/>
    </row>
    <row r="23" spans="1:10" x14ac:dyDescent="0.3">
      <c r="A23" s="2"/>
      <c r="B23" s="2"/>
      <c r="C23" s="2"/>
      <c r="D23" s="2"/>
      <c r="E23" s="2"/>
      <c r="F23" s="2"/>
      <c r="G23" s="2"/>
      <c r="H23" s="2"/>
      <c r="I23" s="2"/>
      <c r="J23" s="2"/>
    </row>
    <row r="24" spans="1:10" x14ac:dyDescent="0.3">
      <c r="A24" s="2"/>
      <c r="B24" s="2"/>
      <c r="C24" s="2"/>
      <c r="D24" s="2"/>
      <c r="E24" s="2"/>
      <c r="F24" s="2"/>
      <c r="G24" s="2"/>
      <c r="H24" s="2"/>
      <c r="I24" s="2"/>
      <c r="J24" s="2"/>
    </row>
    <row r="25" spans="1:10" x14ac:dyDescent="0.3">
      <c r="A25" s="2"/>
      <c r="B25" s="2"/>
      <c r="C25" s="2"/>
      <c r="D25" s="2"/>
      <c r="E25" s="2"/>
      <c r="F25" s="2"/>
      <c r="G25" s="2"/>
      <c r="H25" s="2"/>
      <c r="I25" s="2"/>
      <c r="J25" s="2"/>
    </row>
    <row r="26" spans="1:10" x14ac:dyDescent="0.3">
      <c r="A26" s="2"/>
      <c r="B26" s="2"/>
      <c r="C26" s="2"/>
      <c r="D26" s="2"/>
      <c r="E26" s="2"/>
      <c r="F26" s="2"/>
      <c r="G26" s="2"/>
      <c r="H26" s="2"/>
      <c r="I26" s="2"/>
      <c r="J26" s="2"/>
    </row>
    <row r="27" spans="1:10" x14ac:dyDescent="0.3">
      <c r="A27" s="2"/>
      <c r="B27" s="2"/>
      <c r="C27" s="2"/>
      <c r="D27" s="2"/>
      <c r="E27" s="2"/>
      <c r="F27" s="2"/>
      <c r="G27" s="2"/>
      <c r="H27" s="2"/>
      <c r="I27" s="2"/>
      <c r="J27" s="2"/>
    </row>
    <row r="28" spans="1:10" x14ac:dyDescent="0.3">
      <c r="A28" s="2"/>
      <c r="B28" s="2"/>
      <c r="C28" s="2"/>
      <c r="D28" s="2"/>
      <c r="E28" s="2"/>
      <c r="F28" s="2"/>
      <c r="G28" s="2"/>
      <c r="H28" s="2"/>
      <c r="I28" s="2"/>
      <c r="J28" s="2"/>
    </row>
    <row r="29" spans="1:10" x14ac:dyDescent="0.3">
      <c r="A29" s="2"/>
      <c r="B29" s="2"/>
      <c r="C29" s="2"/>
      <c r="D29" s="2"/>
      <c r="E29" s="2"/>
      <c r="F29" s="2"/>
      <c r="G29" s="2"/>
      <c r="H29" s="2"/>
      <c r="I29" s="2"/>
      <c r="J29" s="2"/>
    </row>
    <row r="30" spans="1:10" x14ac:dyDescent="0.3">
      <c r="A30" s="2"/>
      <c r="B30" s="2"/>
      <c r="C30" s="2"/>
      <c r="D30" s="2"/>
      <c r="E30" s="2"/>
      <c r="F30" s="2"/>
      <c r="G30" s="2"/>
      <c r="H30" s="2"/>
      <c r="I30" s="2"/>
      <c r="J30" s="2"/>
    </row>
    <row r="31" spans="1:10" x14ac:dyDescent="0.3">
      <c r="A31" s="2"/>
      <c r="B31" s="2"/>
      <c r="C31" s="2"/>
      <c r="D31" s="2"/>
      <c r="E31" s="2"/>
      <c r="F31" s="2"/>
      <c r="G31" s="2"/>
      <c r="H31" s="2"/>
      <c r="I31" s="2"/>
      <c r="J31" s="2"/>
    </row>
    <row r="32" spans="1:10" x14ac:dyDescent="0.3">
      <c r="A32" s="2"/>
      <c r="B32" s="2"/>
      <c r="C32" s="2"/>
      <c r="D32" s="2"/>
      <c r="E32" s="2"/>
      <c r="F32" s="2"/>
      <c r="G32" s="2"/>
      <c r="H32" s="2"/>
      <c r="I32" s="2"/>
      <c r="J32" s="2"/>
    </row>
    <row r="33" spans="1:10" x14ac:dyDescent="0.3">
      <c r="A33" s="2"/>
      <c r="B33" s="2"/>
      <c r="C33" s="2"/>
      <c r="D33" s="2"/>
      <c r="E33" s="2"/>
      <c r="F33" s="2"/>
      <c r="G33" s="2"/>
      <c r="H33" s="2"/>
      <c r="I33" s="2"/>
      <c r="J33" s="2"/>
    </row>
    <row r="34" spans="1:10" x14ac:dyDescent="0.3">
      <c r="A34" s="2"/>
      <c r="B34" s="2"/>
      <c r="C34" s="2"/>
      <c r="D34" s="2"/>
      <c r="E34" s="2"/>
      <c r="F34" s="2"/>
      <c r="G34" s="2"/>
      <c r="H34" s="2"/>
      <c r="I34" s="2"/>
      <c r="J34" s="2"/>
    </row>
    <row r="35" spans="1:10" x14ac:dyDescent="0.3">
      <c r="A35" s="2"/>
      <c r="B35" s="2"/>
      <c r="C35" s="2"/>
      <c r="D35" s="2"/>
      <c r="E35" s="2"/>
      <c r="F35" s="2"/>
      <c r="G35" s="2"/>
      <c r="H35" s="2"/>
      <c r="I35" s="2"/>
      <c r="J35" s="2"/>
    </row>
    <row r="36" spans="1:10" x14ac:dyDescent="0.3">
      <c r="A36" s="2"/>
      <c r="B36" s="2"/>
      <c r="C36" s="2"/>
      <c r="D36" s="2"/>
      <c r="E36" s="2"/>
      <c r="F36" s="2"/>
      <c r="G36" s="2"/>
      <c r="H36" s="2"/>
      <c r="I36" s="2"/>
      <c r="J36" s="2"/>
    </row>
    <row r="37" spans="1:10" x14ac:dyDescent="0.3">
      <c r="A37" s="2"/>
      <c r="B37" s="2"/>
      <c r="C37" s="2"/>
      <c r="D37" s="2"/>
      <c r="E37" s="2"/>
      <c r="F37" s="2"/>
      <c r="G37" s="2"/>
      <c r="H37" s="2"/>
      <c r="I37" s="2"/>
      <c r="J37" s="2"/>
    </row>
    <row r="38" spans="1:10" x14ac:dyDescent="0.3">
      <c r="A38" s="2"/>
      <c r="B38" s="2"/>
      <c r="C38" s="2"/>
      <c r="D38" s="2"/>
      <c r="E38" s="2"/>
      <c r="F38" s="2"/>
      <c r="G38" s="2"/>
      <c r="H38" s="2"/>
      <c r="I38" s="2"/>
      <c r="J38" s="2"/>
    </row>
    <row r="39" spans="1:10" x14ac:dyDescent="0.3">
      <c r="A39" s="2"/>
      <c r="B39" s="2"/>
      <c r="C39" s="2"/>
      <c r="D39" s="2"/>
      <c r="E39" s="2"/>
      <c r="F39" s="2"/>
      <c r="G39" s="2"/>
      <c r="H39" s="2"/>
      <c r="I39" s="2"/>
      <c r="J39" s="2"/>
    </row>
    <row r="40" spans="1:10" ht="15.6" x14ac:dyDescent="0.3">
      <c r="A40" s="2"/>
      <c r="B40" s="2"/>
      <c r="C40" s="2"/>
      <c r="D40" s="4"/>
      <c r="E40" s="2"/>
      <c r="F40" s="2"/>
      <c r="G40" s="2"/>
      <c r="H40" s="2"/>
      <c r="I40" s="2"/>
      <c r="J40" s="2"/>
    </row>
    <row r="41" spans="1:10" x14ac:dyDescent="0.3">
      <c r="A41" s="2"/>
      <c r="B41" s="2"/>
      <c r="C41" s="2"/>
      <c r="D41" s="2"/>
      <c r="E41" s="2"/>
      <c r="F41" s="2"/>
      <c r="G41" s="2"/>
      <c r="H41" s="2"/>
      <c r="I41" s="2"/>
      <c r="J41" s="2"/>
    </row>
    <row r="42" spans="1:10" x14ac:dyDescent="0.3">
      <c r="A42" s="2"/>
      <c r="B42" s="2"/>
      <c r="C42" s="2"/>
      <c r="D42" s="2"/>
      <c r="E42" s="2"/>
      <c r="F42" s="2"/>
      <c r="G42" s="2"/>
      <c r="H42" s="2"/>
      <c r="I42" s="2"/>
      <c r="J42" s="2"/>
    </row>
    <row r="43" spans="1:10" x14ac:dyDescent="0.3">
      <c r="A43" s="2"/>
      <c r="B43" s="2"/>
      <c r="C43" s="2"/>
      <c r="D43" s="2"/>
      <c r="E43" s="2"/>
      <c r="F43" s="2"/>
      <c r="G43" s="2"/>
      <c r="H43" s="2"/>
      <c r="I43" s="2"/>
      <c r="J43" s="2"/>
    </row>
    <row r="44" spans="1:10" x14ac:dyDescent="0.3">
      <c r="A44" s="2"/>
      <c r="B44" s="2"/>
      <c r="C44" s="2"/>
      <c r="D44" s="2"/>
      <c r="E44" s="2"/>
      <c r="F44" s="2"/>
      <c r="G44" s="2"/>
      <c r="H44" s="2"/>
      <c r="I44" s="2"/>
      <c r="J44" s="2"/>
    </row>
    <row r="45" spans="1:10" x14ac:dyDescent="0.3">
      <c r="A45" s="2"/>
      <c r="B45" s="2"/>
      <c r="C45" s="2"/>
      <c r="D45" s="2"/>
      <c r="E45" s="2"/>
      <c r="F45" s="2"/>
      <c r="G45" s="2"/>
      <c r="H45" s="2"/>
      <c r="I45" s="2"/>
      <c r="J45" s="2"/>
    </row>
    <row r="46" spans="1:10" x14ac:dyDescent="0.3">
      <c r="A46" s="2"/>
      <c r="B46" s="2"/>
      <c r="C46" s="2"/>
      <c r="D46" s="2"/>
      <c r="E46" s="2"/>
      <c r="F46" s="2"/>
      <c r="G46" s="2"/>
      <c r="H46" s="2"/>
      <c r="I46" s="2"/>
      <c r="J46" s="2"/>
    </row>
    <row r="47" spans="1:10" x14ac:dyDescent="0.3">
      <c r="A47" s="5"/>
      <c r="B47" s="5"/>
      <c r="C47" s="5"/>
      <c r="D47" s="5"/>
      <c r="E47" s="5"/>
      <c r="F47" s="5"/>
      <c r="G47" s="5"/>
      <c r="H47" s="5"/>
      <c r="I47" s="5"/>
      <c r="J47" s="5"/>
    </row>
    <row r="48" spans="1:10" ht="21" x14ac:dyDescent="0.4">
      <c r="A48" s="100" t="s">
        <v>547</v>
      </c>
      <c r="C48" s="5"/>
      <c r="D48" s="5"/>
      <c r="E48" s="5"/>
      <c r="F48" s="5"/>
      <c r="G48" s="5"/>
      <c r="H48" s="5"/>
      <c r="I48" s="5"/>
      <c r="J48" s="5"/>
    </row>
    <row r="49" spans="1:4" ht="21" x14ac:dyDescent="0.4">
      <c r="A49" s="99" t="s">
        <v>544</v>
      </c>
    </row>
    <row r="50" spans="1:4" ht="21" x14ac:dyDescent="0.4">
      <c r="A50" s="99" t="s">
        <v>545</v>
      </c>
    </row>
    <row r="51" spans="1:4" ht="21" x14ac:dyDescent="0.4">
      <c r="A51" s="100" t="s">
        <v>546</v>
      </c>
    </row>
    <row r="52" spans="1:4" ht="21" x14ac:dyDescent="0.4">
      <c r="A52" s="99"/>
    </row>
    <row r="53" spans="1:4" ht="21" x14ac:dyDescent="0.4">
      <c r="A53" s="99"/>
    </row>
    <row r="54" spans="1:4" x14ac:dyDescent="0.3">
      <c r="D54" s="145"/>
    </row>
  </sheetData>
  <mergeCells count="1">
    <mergeCell ref="K2:O2"/>
  </mergeCells>
  <hyperlinks>
    <hyperlink ref="A48" r:id="rId1" display="https://www.tgc1.ru/ir/contacts/" xr:uid="{00000000-0004-0000-0000-000000000000}"/>
    <hyperlink ref="A51" r:id="rId2" display="mailto:ir@tgc1.ru" xr:uid="{00000000-0004-0000-0000-000001000000}"/>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D39"/>
  <sheetViews>
    <sheetView showGridLines="0" zoomScale="85" zoomScaleNormal="85" workbookViewId="0">
      <pane xSplit="4" ySplit="5" topLeftCell="E21" activePane="bottomRight" state="frozen"/>
      <selection pane="topRight" activeCell="E1" sqref="E1"/>
      <selection pane="bottomLeft" activeCell="A6" sqref="A6"/>
      <selection pane="bottomRight" activeCell="A35" sqref="A35:B35"/>
    </sheetView>
  </sheetViews>
  <sheetFormatPr defaultColWidth="10.8984375" defaultRowHeight="15.6" x14ac:dyDescent="0.3"/>
  <cols>
    <col min="1" max="1" width="119.09765625" style="1" customWidth="1"/>
    <col min="2" max="2" width="90.296875" style="1" customWidth="1"/>
    <col min="3" max="3" width="0" style="1" hidden="1" customWidth="1"/>
    <col min="4" max="4" width="2" style="1" hidden="1" customWidth="1"/>
    <col min="5" max="16384" width="10.8984375" style="1"/>
  </cols>
  <sheetData>
    <row r="1" spans="1:4" ht="49.35" customHeight="1" x14ac:dyDescent="0.3"/>
    <row r="4" spans="1:4" ht="18" x14ac:dyDescent="0.35">
      <c r="A4" s="13"/>
      <c r="B4" s="13"/>
      <c r="C4" s="13"/>
      <c r="D4" s="13"/>
    </row>
    <row r="5" spans="1:4" x14ac:dyDescent="0.3">
      <c r="A5" s="205" t="s">
        <v>61</v>
      </c>
      <c r="B5" s="205"/>
      <c r="C5" s="205"/>
      <c r="D5" s="205"/>
    </row>
    <row r="6" spans="1:4" ht="18.600000000000001" thickBot="1" x14ac:dyDescent="0.35">
      <c r="A6" s="12"/>
      <c r="B6" s="12"/>
      <c r="C6" s="12"/>
      <c r="D6" s="12"/>
    </row>
    <row r="7" spans="1:4" ht="26.4" thickBot="1" x14ac:dyDescent="0.35">
      <c r="A7" s="206" t="s">
        <v>37</v>
      </c>
      <c r="B7" s="207"/>
      <c r="C7" s="207"/>
      <c r="D7" s="208"/>
    </row>
    <row r="8" spans="1:4" ht="26.4" thickBot="1" x14ac:dyDescent="0.35">
      <c r="A8" s="203" t="s">
        <v>43</v>
      </c>
      <c r="B8" s="204"/>
      <c r="C8" s="14"/>
      <c r="D8" s="15"/>
    </row>
    <row r="9" spans="1:4" ht="18" x14ac:dyDescent="0.3">
      <c r="A9" s="202" t="s">
        <v>44</v>
      </c>
      <c r="B9" s="202"/>
      <c r="C9" s="16"/>
      <c r="D9" s="17"/>
    </row>
    <row r="10" spans="1:4" ht="18" x14ac:dyDescent="0.3">
      <c r="A10" s="202" t="s">
        <v>45</v>
      </c>
      <c r="B10" s="202"/>
      <c r="C10" s="16"/>
      <c r="D10" s="17"/>
    </row>
    <row r="11" spans="1:4" ht="18" x14ac:dyDescent="0.3">
      <c r="A11" s="209" t="s">
        <v>46</v>
      </c>
      <c r="B11" s="202"/>
      <c r="C11" s="16"/>
      <c r="D11" s="17"/>
    </row>
    <row r="12" spans="1:4" ht="18" x14ac:dyDescent="0.3">
      <c r="A12" s="202" t="s">
        <v>47</v>
      </c>
      <c r="B12" s="202"/>
      <c r="C12" s="16"/>
      <c r="D12" s="17"/>
    </row>
    <row r="13" spans="1:4" ht="18" x14ac:dyDescent="0.3">
      <c r="A13" s="202" t="s">
        <v>48</v>
      </c>
      <c r="B13" s="202"/>
      <c r="C13" s="16"/>
      <c r="D13" s="17"/>
    </row>
    <row r="14" spans="1:4" ht="18" x14ac:dyDescent="0.3">
      <c r="A14" s="202" t="s">
        <v>49</v>
      </c>
      <c r="B14" s="202"/>
      <c r="C14" s="16"/>
      <c r="D14" s="17"/>
    </row>
    <row r="15" spans="1:4" ht="18.600000000000001" thickBot="1" x14ac:dyDescent="0.35">
      <c r="A15" s="202" t="s">
        <v>50</v>
      </c>
      <c r="B15" s="202"/>
      <c r="C15" s="16"/>
      <c r="D15" s="17"/>
    </row>
    <row r="16" spans="1:4" ht="26.4" thickBot="1" x14ac:dyDescent="0.35">
      <c r="A16" s="200" t="s">
        <v>51</v>
      </c>
      <c r="B16" s="201"/>
      <c r="C16" s="16"/>
      <c r="D16" s="17"/>
    </row>
    <row r="17" spans="1:4" ht="18.600000000000001" thickBot="1" x14ac:dyDescent="0.35">
      <c r="A17" s="215" t="s">
        <v>367</v>
      </c>
      <c r="B17" s="216"/>
      <c r="C17" s="16"/>
      <c r="D17" s="17"/>
    </row>
    <row r="18" spans="1:4" ht="18.600000000000001" thickBot="1" x14ac:dyDescent="0.35">
      <c r="A18" s="211" t="s">
        <v>52</v>
      </c>
      <c r="B18" s="212"/>
      <c r="C18" s="16"/>
      <c r="D18" s="17"/>
    </row>
    <row r="19" spans="1:4" ht="20.100000000000001" customHeight="1" x14ac:dyDescent="0.3">
      <c r="A19" s="210" t="s">
        <v>53</v>
      </c>
      <c r="B19" s="210"/>
      <c r="C19" s="16"/>
      <c r="D19" s="17"/>
    </row>
    <row r="20" spans="1:4" ht="20.100000000000001" customHeight="1" thickBot="1" x14ac:dyDescent="0.35">
      <c r="A20" s="210" t="s">
        <v>54</v>
      </c>
      <c r="B20" s="210"/>
      <c r="C20" s="16"/>
      <c r="D20" s="17"/>
    </row>
    <row r="21" spans="1:4" ht="26.4" thickBot="1" x14ac:dyDescent="0.35">
      <c r="A21" s="211" t="s">
        <v>38</v>
      </c>
      <c r="B21" s="217"/>
      <c r="C21" s="16"/>
      <c r="D21" s="17"/>
    </row>
    <row r="22" spans="1:4" ht="18" x14ac:dyDescent="0.3">
      <c r="A22" s="218" t="s">
        <v>55</v>
      </c>
      <c r="B22" s="218"/>
      <c r="C22" s="16"/>
      <c r="D22" s="17"/>
    </row>
    <row r="23" spans="1:4" ht="18" x14ac:dyDescent="0.3">
      <c r="A23" s="202" t="s">
        <v>58</v>
      </c>
      <c r="B23" s="202"/>
      <c r="C23" s="16"/>
      <c r="D23" s="17"/>
    </row>
    <row r="24" spans="1:4" ht="20.100000000000001" customHeight="1" x14ac:dyDescent="0.3">
      <c r="A24" s="202" t="s">
        <v>57</v>
      </c>
      <c r="B24" s="202"/>
      <c r="C24" s="16"/>
      <c r="D24" s="17"/>
    </row>
    <row r="25" spans="1:4" ht="18" x14ac:dyDescent="0.3">
      <c r="A25" s="202" t="s">
        <v>56</v>
      </c>
      <c r="B25" s="202"/>
      <c r="C25" s="16"/>
      <c r="D25" s="17"/>
    </row>
    <row r="26" spans="1:4" ht="20.100000000000001" customHeight="1" x14ac:dyDescent="0.3">
      <c r="A26" s="202" t="s">
        <v>62</v>
      </c>
      <c r="B26" s="202"/>
      <c r="C26" s="16"/>
      <c r="D26" s="17"/>
    </row>
    <row r="27" spans="1:4" ht="18" x14ac:dyDescent="0.3">
      <c r="A27" s="202" t="s">
        <v>63</v>
      </c>
      <c r="B27" s="202"/>
      <c r="C27" s="16"/>
      <c r="D27" s="17"/>
    </row>
    <row r="28" spans="1:4" ht="18" x14ac:dyDescent="0.3">
      <c r="A28" s="210" t="s">
        <v>64</v>
      </c>
      <c r="B28" s="210"/>
      <c r="C28" s="16"/>
      <c r="D28" s="17"/>
    </row>
    <row r="29" spans="1:4" ht="18" x14ac:dyDescent="0.3">
      <c r="A29" s="210" t="s">
        <v>65</v>
      </c>
      <c r="B29" s="210"/>
      <c r="C29" s="16"/>
      <c r="D29" s="17"/>
    </row>
    <row r="30" spans="1:4" ht="18" x14ac:dyDescent="0.3">
      <c r="A30" s="210" t="s">
        <v>66</v>
      </c>
      <c r="B30" s="210"/>
      <c r="C30" s="16"/>
      <c r="D30" s="17"/>
    </row>
    <row r="31" spans="1:4" ht="18" x14ac:dyDescent="0.3">
      <c r="A31" s="210" t="s">
        <v>60</v>
      </c>
      <c r="B31" s="210"/>
      <c r="C31" s="16"/>
      <c r="D31" s="17"/>
    </row>
    <row r="32" spans="1:4" ht="18" x14ac:dyDescent="0.3">
      <c r="A32" s="210" t="s">
        <v>67</v>
      </c>
      <c r="B32" s="210"/>
      <c r="C32" s="16"/>
      <c r="D32" s="17"/>
    </row>
    <row r="33" spans="1:4" ht="18" x14ac:dyDescent="0.3">
      <c r="A33" s="210" t="s">
        <v>68</v>
      </c>
      <c r="B33" s="210"/>
      <c r="C33" s="16"/>
      <c r="D33" s="17"/>
    </row>
    <row r="34" spans="1:4" ht="18" x14ac:dyDescent="0.3">
      <c r="A34" s="210" t="s">
        <v>69</v>
      </c>
      <c r="B34" s="210"/>
      <c r="C34" s="16"/>
      <c r="D34" s="17"/>
    </row>
    <row r="35" spans="1:4" ht="18" x14ac:dyDescent="0.3">
      <c r="A35" s="210" t="s">
        <v>70</v>
      </c>
      <c r="B35" s="210"/>
      <c r="C35" s="16"/>
      <c r="D35" s="17"/>
    </row>
    <row r="36" spans="1:4" ht="18" x14ac:dyDescent="0.35">
      <c r="A36" s="213" t="s">
        <v>59</v>
      </c>
      <c r="B36" s="213"/>
      <c r="C36" s="16"/>
      <c r="D36" s="17"/>
    </row>
    <row r="37" spans="1:4" ht="18" x14ac:dyDescent="0.35">
      <c r="A37" s="213" t="s">
        <v>71</v>
      </c>
      <c r="B37" s="213"/>
      <c r="C37" s="16"/>
      <c r="D37" s="17"/>
    </row>
    <row r="38" spans="1:4" ht="20.100000000000001" customHeight="1" x14ac:dyDescent="0.35">
      <c r="A38" s="214" t="s">
        <v>72</v>
      </c>
      <c r="B38" s="214"/>
      <c r="C38" s="16"/>
      <c r="D38" s="17"/>
    </row>
    <row r="39" spans="1:4" ht="18" x14ac:dyDescent="0.35">
      <c r="A39" s="13"/>
      <c r="B39" s="13"/>
    </row>
  </sheetData>
  <mergeCells count="33">
    <mergeCell ref="A37:B37"/>
    <mergeCell ref="A38:B38"/>
    <mergeCell ref="A34:B34"/>
    <mergeCell ref="A35:B35"/>
    <mergeCell ref="A17:B17"/>
    <mergeCell ref="A24:B24"/>
    <mergeCell ref="A23:B23"/>
    <mergeCell ref="A36:B36"/>
    <mergeCell ref="A28:B28"/>
    <mergeCell ref="A29:B29"/>
    <mergeCell ref="A30:B30"/>
    <mergeCell ref="A31:B31"/>
    <mergeCell ref="A32:B32"/>
    <mergeCell ref="A33:B33"/>
    <mergeCell ref="A21:B21"/>
    <mergeCell ref="A22:B22"/>
    <mergeCell ref="A25:B25"/>
    <mergeCell ref="A26:B26"/>
    <mergeCell ref="A27:B27"/>
    <mergeCell ref="A19:B19"/>
    <mergeCell ref="A18:B18"/>
    <mergeCell ref="A20:B20"/>
    <mergeCell ref="A16:B16"/>
    <mergeCell ref="A15:B15"/>
    <mergeCell ref="A8:B8"/>
    <mergeCell ref="A9:B9"/>
    <mergeCell ref="A5:D5"/>
    <mergeCell ref="A7:D7"/>
    <mergeCell ref="A10:B10"/>
    <mergeCell ref="A11:B11"/>
    <mergeCell ref="A12:B12"/>
    <mergeCell ref="A13:B13"/>
    <mergeCell ref="A14:B14"/>
  </mergeCells>
  <hyperlinks>
    <hyperlink ref="A5" location="Contents!A1" display="← Back to Contents" xr:uid="{00000000-0004-0000-0900-000000000000}"/>
    <hyperlink ref="A10:B10" r:id="rId1" display="Отчет об устойчивом развитии за 2023 год" xr:uid="{00000000-0004-0000-0900-000001000000}"/>
    <hyperlink ref="A11:B11" r:id="rId2" display="Отчет об устойчивом развитии за 2022 год" xr:uid="{00000000-0004-0000-0900-000002000000}"/>
    <hyperlink ref="A13:B13" r:id="rId3" display="Годовой отчет за 2023 год" xr:uid="{00000000-0004-0000-0900-000003000000}"/>
    <hyperlink ref="A14:B14" r:id="rId4" display="Годовой отчет за 2022 год" xr:uid="{00000000-0004-0000-0900-000004000000}"/>
    <hyperlink ref="A15:B15" r:id="rId5" display="Политика в области устойчивого развития" xr:uid="{00000000-0004-0000-0900-000005000000}"/>
    <hyperlink ref="A19" r:id="rId6" xr:uid="{00000000-0004-0000-0900-000006000000}"/>
    <hyperlink ref="A22:B22" r:id="rId7" display="Устав" xr:uid="{00000000-0004-0000-0900-000007000000}"/>
    <hyperlink ref="A25:B25" r:id="rId8" display="Положение о Генеральном директоре" xr:uid="{00000000-0004-0000-0900-000008000000}"/>
    <hyperlink ref="A12:B12" r:id="rId9" display="Годовой отчет за 2024 год" xr:uid="{00000000-0004-0000-0900-000009000000}"/>
    <hyperlink ref="A9:B9" r:id="rId10" display="Отчет об устойчивом развитии за 2024  год" xr:uid="{00000000-0004-0000-0900-00000A000000}"/>
    <hyperlink ref="A5:D5" location="'Показатели ESG содержание'!A1" display="← Вернуться к содержанию" xr:uid="{00000000-0004-0000-0900-00000B000000}"/>
    <hyperlink ref="A17:B17" r:id="rId11" display="Экологическая поликтика" xr:uid="{00000000-0004-0000-0900-00000C000000}"/>
    <hyperlink ref="A19:B19" r:id="rId12" display="Политика в области безопасности труда и промышленной безопасности" xr:uid="{00000000-0004-0000-0900-00000D000000}"/>
    <hyperlink ref="A20:B20" r:id="rId13" display="Политика в области промышленной и пожарной безопасности, безопасности дорожного движения" xr:uid="{00000000-0004-0000-0900-00000E000000}"/>
    <hyperlink ref="A23:B23" r:id="rId14" display="Положение об Общем собрании акционеров" xr:uid="{00000000-0004-0000-0900-00000F000000}"/>
    <hyperlink ref="A24:B24" r:id="rId15" display="Положение о Совете директоров" xr:uid="{00000000-0004-0000-0900-000010000000}"/>
    <hyperlink ref="A26:B26" r:id="rId16" display="Положение о комитете Совета директоров по аудиту" xr:uid="{00000000-0004-0000-0900-000011000000}"/>
    <hyperlink ref="A27:B27" r:id="rId17" display="Положение о комитете Совета директоров ПАО &quot;ТГК-1&quot; по бюджетному планированию, инвестициям и устойчивому развитию" xr:uid="{00000000-0004-0000-0900-000012000000}"/>
    <hyperlink ref="A34:B34" r:id="rId18" display="Политика управления рисками и внутреннего контроля" xr:uid="{00000000-0004-0000-0900-000013000000}"/>
    <hyperlink ref="A33:B33" r:id="rId19" display="Положение о порядке определения вознаграждений и компенсаций членам Совета директоров" xr:uid="{00000000-0004-0000-0900-000014000000}"/>
    <hyperlink ref="A32:B32" r:id="rId20" display="Положение о Корпоративном секретаре" xr:uid="{00000000-0004-0000-0900-000015000000}"/>
    <hyperlink ref="A31:B31" r:id="rId21" display="Политика внутреннего аудита" xr:uid="{00000000-0004-0000-0900-000016000000}"/>
    <hyperlink ref="A30:B30" r:id="rId22" display="Положение о Службе внутреннего аудита" xr:uid="{00000000-0004-0000-0900-000017000000}"/>
    <hyperlink ref="A29:B29" r:id="rId23" display="Положение о комитете Совета директоров по надежности и эффективности" xr:uid="{00000000-0004-0000-0900-000018000000}"/>
    <hyperlink ref="A28:B28" r:id="rId24" display="Положение о комитете Совета директоров по кадрам и вознаграждениям" xr:uid="{00000000-0004-0000-0900-000019000000}"/>
    <hyperlink ref="A35:B35" r:id="rId25" display="Положение о дивидендной политике ПАО «ТГК-1»" xr:uid="{00000000-0004-0000-0900-00001A000000}"/>
    <hyperlink ref="A36" r:id="rId26" display="https://www.tgc1.ru/about/governance/bylaws/fileadmin/about/governance/Internal_docs/Informacionnaja_politika_PAO_TGK-1.pdf" xr:uid="{00000000-0004-0000-0900-00001B000000}"/>
    <hyperlink ref="A37" r:id="rId27" display="fileadmin/ir/default_user_upload/Кодекс_Корп._этики_27.12.2024_.pdf" xr:uid="{00000000-0004-0000-0900-00001C000000}"/>
    <hyperlink ref="A38" r:id="rId28" display="fileadmin/about/governance/Internal_docs/2023/Политика_обработки_персональных_данных_в_ПАО_ТГК-1.pdf" xr:uid="{00000000-0004-0000-0900-00001D000000}"/>
    <hyperlink ref="A38:B38" r:id="rId29" display="Политика обработки персональных данных в ПАО &quot;ТГК-1&quot;" xr:uid="{00000000-0004-0000-0900-00001E000000}"/>
    <hyperlink ref="A37:B37" r:id="rId30" display="Кодекс корпоративной этики" xr:uid="{00000000-0004-0000-0900-00001F000000}"/>
    <hyperlink ref="A36:B36" r:id="rId31" display="Положение об информационной политике" xr:uid="{00000000-0004-0000-0900-000020000000}"/>
  </hyperlinks>
  <pageMargins left="0.7" right="0.7" top="0.75" bottom="0.75" header="0.3" footer="0.3"/>
  <pageSetup paperSize="9" orientation="portrait" r:id="rId32"/>
  <drawing r:id="rId3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G86"/>
  <sheetViews>
    <sheetView workbookViewId="0">
      <pane xSplit="2" ySplit="4" topLeftCell="C83" activePane="bottomRight" state="frozen"/>
      <selection pane="topRight" activeCell="C1" sqref="C1"/>
      <selection pane="bottomLeft" activeCell="A6" sqref="A6"/>
      <selection pane="bottomRight" activeCell="E77" sqref="E77"/>
    </sheetView>
  </sheetViews>
  <sheetFormatPr defaultColWidth="10.8984375" defaultRowHeight="15.6" x14ac:dyDescent="0.3"/>
  <cols>
    <col min="1" max="1" width="69.09765625" style="75" customWidth="1"/>
    <col min="2" max="2" width="19" style="1" customWidth="1"/>
    <col min="3" max="3" width="13.09765625" style="1" customWidth="1"/>
    <col min="4" max="4" width="13.8984375" style="1" bestFit="1" customWidth="1"/>
    <col min="5" max="5" width="14.3984375" style="1" bestFit="1" customWidth="1"/>
    <col min="6" max="6" width="14.3984375" style="1" customWidth="1"/>
    <col min="7" max="7" width="17.296875" style="1" customWidth="1"/>
    <col min="8" max="16384" width="10.8984375" style="1"/>
  </cols>
  <sheetData>
    <row r="1" spans="1:7" ht="20.100000000000001" customHeight="1" x14ac:dyDescent="0.35">
      <c r="A1" s="152" t="s">
        <v>61</v>
      </c>
      <c r="E1" s="151"/>
      <c r="F1" s="151"/>
      <c r="G1" s="151"/>
    </row>
    <row r="2" spans="1:7" ht="20.100000000000001" customHeight="1" x14ac:dyDescent="0.35">
      <c r="E2" s="28"/>
      <c r="F2" s="28"/>
      <c r="G2" s="28"/>
    </row>
    <row r="3" spans="1:7" customFormat="1" ht="30" customHeight="1" x14ac:dyDescent="0.3">
      <c r="A3" s="220" t="s">
        <v>39</v>
      </c>
      <c r="B3" s="220"/>
      <c r="C3" s="220"/>
      <c r="D3" s="220"/>
      <c r="E3" s="220"/>
      <c r="F3" s="220"/>
      <c r="G3" s="220"/>
    </row>
    <row r="4" spans="1:7" ht="20.100000000000001" customHeight="1" x14ac:dyDescent="0.35">
      <c r="A4" s="29"/>
      <c r="B4" s="30" t="s">
        <v>73</v>
      </c>
      <c r="C4" s="31">
        <v>2022</v>
      </c>
      <c r="D4" s="31">
        <v>2023</v>
      </c>
      <c r="E4" s="31">
        <v>2024</v>
      </c>
      <c r="F4" s="31">
        <v>2025</v>
      </c>
      <c r="G4" s="32" t="s">
        <v>74</v>
      </c>
    </row>
    <row r="5" spans="1:7" customFormat="1" ht="17.399999999999999" x14ac:dyDescent="0.35">
      <c r="A5" s="143" t="s">
        <v>89</v>
      </c>
      <c r="B5" s="78"/>
      <c r="C5" s="79"/>
      <c r="D5" s="79"/>
      <c r="E5" s="79"/>
      <c r="F5" s="79"/>
      <c r="G5" s="80"/>
    </row>
    <row r="6" spans="1:7" ht="20.100000000000001" customHeight="1" x14ac:dyDescent="0.35">
      <c r="A6" s="33" t="s">
        <v>171</v>
      </c>
      <c r="B6" s="221" t="s">
        <v>88</v>
      </c>
      <c r="C6" s="13">
        <v>798166</v>
      </c>
      <c r="D6" s="13">
        <v>1230526</v>
      </c>
      <c r="E6" s="82">
        <v>654609</v>
      </c>
      <c r="F6" s="82">
        <v>2334730</v>
      </c>
      <c r="G6" s="36">
        <f>F6/E6-1</f>
        <v>2.5666023534659623</v>
      </c>
    </row>
    <row r="7" spans="1:7" ht="44.1" customHeight="1" x14ac:dyDescent="0.35">
      <c r="A7" s="33" t="s">
        <v>172</v>
      </c>
      <c r="B7" s="221"/>
      <c r="C7" s="13">
        <v>600</v>
      </c>
      <c r="D7" s="13">
        <v>164</v>
      </c>
      <c r="E7" s="82">
        <v>80</v>
      </c>
      <c r="F7" s="82">
        <v>150</v>
      </c>
      <c r="G7" s="36">
        <f t="shared" ref="G7:G70" si="0">F7/E7-1</f>
        <v>0.875</v>
      </c>
    </row>
    <row r="8" spans="1:7" ht="40.35" customHeight="1" x14ac:dyDescent="0.35">
      <c r="A8" s="33" t="s">
        <v>173</v>
      </c>
      <c r="B8" s="221"/>
      <c r="C8" s="13">
        <v>10</v>
      </c>
      <c r="D8" s="13">
        <v>81</v>
      </c>
      <c r="E8" s="166">
        <v>0</v>
      </c>
      <c r="F8" s="82">
        <v>155</v>
      </c>
      <c r="G8" s="36"/>
    </row>
    <row r="9" spans="1:7" ht="20.100000000000001" customHeight="1" x14ac:dyDescent="0.35">
      <c r="A9" s="33" t="s">
        <v>174</v>
      </c>
      <c r="B9" s="221"/>
      <c r="C9" s="167">
        <v>10798.722</v>
      </c>
      <c r="D9" s="167">
        <v>14982.316999999999</v>
      </c>
      <c r="E9" s="167">
        <v>15060.39</v>
      </c>
      <c r="F9" s="167">
        <v>12013.52</v>
      </c>
      <c r="G9" s="36">
        <f t="shared" si="0"/>
        <v>-0.20231016593859785</v>
      </c>
    </row>
    <row r="10" spans="1:7" ht="40.35" customHeight="1" x14ac:dyDescent="0.35">
      <c r="A10" s="33" t="s">
        <v>175</v>
      </c>
      <c r="B10" s="46" t="s">
        <v>120</v>
      </c>
      <c r="C10" s="13">
        <v>47</v>
      </c>
      <c r="D10" s="13">
        <v>180</v>
      </c>
      <c r="E10" s="166">
        <v>113</v>
      </c>
      <c r="F10" s="82">
        <v>109</v>
      </c>
      <c r="G10" s="36">
        <f t="shared" si="0"/>
        <v>-3.539823008849563E-2</v>
      </c>
    </row>
    <row r="11" spans="1:7" ht="20.100000000000001" customHeight="1" x14ac:dyDescent="0.35">
      <c r="A11" s="33" t="s">
        <v>176</v>
      </c>
      <c r="B11" s="222" t="s">
        <v>88</v>
      </c>
      <c r="C11" s="13">
        <v>16277</v>
      </c>
      <c r="D11" s="13">
        <v>6157</v>
      </c>
      <c r="E11" s="166">
        <v>25115</v>
      </c>
      <c r="F11" s="82">
        <v>3373</v>
      </c>
      <c r="G11" s="36">
        <f t="shared" si="0"/>
        <v>-0.86569779016523984</v>
      </c>
    </row>
    <row r="12" spans="1:7" ht="20.100000000000001" customHeight="1" x14ac:dyDescent="0.35">
      <c r="A12" s="33" t="s">
        <v>177</v>
      </c>
      <c r="B12" s="222"/>
      <c r="C12" s="13">
        <v>14585</v>
      </c>
      <c r="D12" s="13">
        <v>17853</v>
      </c>
      <c r="E12" s="168">
        <v>24357</v>
      </c>
      <c r="F12" s="154">
        <v>25785</v>
      </c>
      <c r="G12" s="36">
        <f t="shared" si="0"/>
        <v>5.8627909841113546E-2</v>
      </c>
    </row>
    <row r="13" spans="1:7" ht="40.35" customHeight="1" x14ac:dyDescent="0.35">
      <c r="A13" s="33" t="s">
        <v>178</v>
      </c>
      <c r="B13" s="222"/>
      <c r="C13" s="13">
        <v>401486</v>
      </c>
      <c r="D13" s="13">
        <v>791877</v>
      </c>
      <c r="E13" s="166">
        <v>221906</v>
      </c>
      <c r="F13" s="82">
        <v>2014980</v>
      </c>
      <c r="G13" s="36">
        <f t="shared" si="0"/>
        <v>8.0803313114562023</v>
      </c>
    </row>
    <row r="14" spans="1:7" ht="20.100000000000001" customHeight="1" x14ac:dyDescent="0.35">
      <c r="A14" s="34" t="s">
        <v>179</v>
      </c>
      <c r="B14" s="222"/>
      <c r="C14" s="13" t="s">
        <v>180</v>
      </c>
      <c r="D14" s="13">
        <v>791877</v>
      </c>
      <c r="E14" s="166">
        <v>221906</v>
      </c>
      <c r="F14" s="82">
        <v>2014980</v>
      </c>
      <c r="G14" s="36">
        <f t="shared" si="0"/>
        <v>8.0803313114562023</v>
      </c>
    </row>
    <row r="15" spans="1:7" ht="20.100000000000001" customHeight="1" x14ac:dyDescent="0.35">
      <c r="A15" s="34" t="s">
        <v>181</v>
      </c>
      <c r="B15" s="222"/>
      <c r="C15" s="13">
        <v>0</v>
      </c>
      <c r="D15" s="13">
        <v>0</v>
      </c>
      <c r="E15" s="166">
        <v>0</v>
      </c>
      <c r="F15" s="82">
        <v>0</v>
      </c>
      <c r="G15" s="36"/>
    </row>
    <row r="16" spans="1:7" ht="20.100000000000001" customHeight="1" x14ac:dyDescent="0.35">
      <c r="A16" s="34" t="s">
        <v>182</v>
      </c>
      <c r="B16" s="222"/>
      <c r="C16" s="13">
        <v>0</v>
      </c>
      <c r="D16" s="13">
        <v>0</v>
      </c>
      <c r="E16" s="166">
        <v>0</v>
      </c>
      <c r="F16" s="82">
        <v>0</v>
      </c>
      <c r="G16" s="36"/>
    </row>
    <row r="17" spans="1:7" ht="20.100000000000001" customHeight="1" x14ac:dyDescent="0.35">
      <c r="A17" s="34" t="s">
        <v>183</v>
      </c>
      <c r="B17" s="222"/>
      <c r="C17" s="13">
        <v>0</v>
      </c>
      <c r="D17" s="13">
        <v>0</v>
      </c>
      <c r="E17" s="166">
        <v>0</v>
      </c>
      <c r="F17" s="82">
        <v>0</v>
      </c>
      <c r="G17" s="36"/>
    </row>
    <row r="18" spans="1:7" ht="20.100000000000001" customHeight="1" x14ac:dyDescent="0.35">
      <c r="A18" s="34" t="s">
        <v>184</v>
      </c>
      <c r="B18" s="222"/>
      <c r="C18" s="13">
        <v>0</v>
      </c>
      <c r="D18" s="13">
        <v>0</v>
      </c>
      <c r="E18" s="166">
        <v>0</v>
      </c>
      <c r="F18" s="82">
        <v>0</v>
      </c>
      <c r="G18" s="36"/>
    </row>
    <row r="19" spans="1:7" ht="20.100000000000001" customHeight="1" x14ac:dyDescent="0.35">
      <c r="A19" s="34" t="s">
        <v>185</v>
      </c>
      <c r="B19" s="222"/>
      <c r="C19" s="13" t="s">
        <v>186</v>
      </c>
      <c r="D19" s="13">
        <v>0</v>
      </c>
      <c r="E19" s="166">
        <v>0</v>
      </c>
      <c r="F19" s="82">
        <v>0</v>
      </c>
      <c r="G19" s="36"/>
    </row>
    <row r="20" spans="1:7" ht="41.1" customHeight="1" x14ac:dyDescent="0.35">
      <c r="A20" s="33" t="s">
        <v>187</v>
      </c>
      <c r="B20" s="222"/>
      <c r="C20" s="13">
        <v>106558</v>
      </c>
      <c r="D20" s="13">
        <v>124034</v>
      </c>
      <c r="E20" s="168">
        <v>132801</v>
      </c>
      <c r="F20" s="154">
        <v>176900</v>
      </c>
      <c r="G20" s="36">
        <f t="shared" si="0"/>
        <v>0.33206828261835386</v>
      </c>
    </row>
    <row r="21" spans="1:7" ht="20.100000000000001" customHeight="1" x14ac:dyDescent="0.35">
      <c r="A21" s="34" t="s">
        <v>188</v>
      </c>
      <c r="B21" s="222"/>
      <c r="C21" s="13">
        <v>9973</v>
      </c>
      <c r="D21" s="13">
        <v>9143</v>
      </c>
      <c r="E21" s="166">
        <v>11256</v>
      </c>
      <c r="F21" s="154">
        <v>16943</v>
      </c>
      <c r="G21" s="36">
        <f t="shared" si="0"/>
        <v>0.50524164889836531</v>
      </c>
    </row>
    <row r="22" spans="1:7" ht="20.100000000000001" customHeight="1" x14ac:dyDescent="0.35">
      <c r="A22" s="34" t="s">
        <v>189</v>
      </c>
      <c r="B22" s="222"/>
      <c r="C22" s="13">
        <v>0</v>
      </c>
      <c r="D22" s="13">
        <v>0</v>
      </c>
      <c r="E22" s="166">
        <v>0</v>
      </c>
      <c r="F22" s="154">
        <v>0</v>
      </c>
      <c r="G22" s="36"/>
    </row>
    <row r="23" spans="1:7" ht="20.100000000000001" customHeight="1" x14ac:dyDescent="0.35">
      <c r="A23" s="34" t="s">
        <v>190</v>
      </c>
      <c r="B23" s="222"/>
      <c r="C23" s="13">
        <v>51087</v>
      </c>
      <c r="D23" s="13">
        <v>64584</v>
      </c>
      <c r="E23" s="166">
        <v>66827</v>
      </c>
      <c r="F23" s="154">
        <v>82207</v>
      </c>
      <c r="G23" s="36">
        <f t="shared" si="0"/>
        <v>0.23014649767309625</v>
      </c>
    </row>
    <row r="24" spans="1:7" ht="20.100000000000001" customHeight="1" x14ac:dyDescent="0.35">
      <c r="A24" s="34" t="s">
        <v>191</v>
      </c>
      <c r="B24" s="222"/>
      <c r="C24" s="13">
        <v>13643</v>
      </c>
      <c r="D24" s="13">
        <v>15382</v>
      </c>
      <c r="E24" s="166">
        <v>15643</v>
      </c>
      <c r="F24" s="154">
        <v>23320</v>
      </c>
      <c r="G24" s="36">
        <f t="shared" si="0"/>
        <v>0.4907626414370645</v>
      </c>
    </row>
    <row r="25" spans="1:7" ht="20.100000000000001" customHeight="1" x14ac:dyDescent="0.35">
      <c r="A25" s="81" t="s">
        <v>192</v>
      </c>
      <c r="B25" s="222"/>
      <c r="C25" s="13">
        <v>2699</v>
      </c>
      <c r="D25" s="13">
        <v>4021</v>
      </c>
      <c r="E25" s="166">
        <v>5509</v>
      </c>
      <c r="F25" s="154">
        <v>9142</v>
      </c>
      <c r="G25" s="36">
        <f t="shared" si="0"/>
        <v>0.65946632782719194</v>
      </c>
    </row>
    <row r="26" spans="1:7" ht="20.100000000000001" customHeight="1" x14ac:dyDescent="0.35">
      <c r="A26" s="34" t="s">
        <v>194</v>
      </c>
      <c r="B26" s="222"/>
      <c r="C26" s="13">
        <v>787</v>
      </c>
      <c r="D26" s="13">
        <v>785</v>
      </c>
      <c r="E26" s="82">
        <v>829</v>
      </c>
      <c r="F26" s="154">
        <v>1082</v>
      </c>
      <c r="G26" s="36">
        <f t="shared" si="0"/>
        <v>0.30518697225572988</v>
      </c>
    </row>
    <row r="27" spans="1:7" ht="21" customHeight="1" x14ac:dyDescent="0.35">
      <c r="A27" s="34" t="s">
        <v>193</v>
      </c>
      <c r="B27" s="222"/>
      <c r="C27" s="13">
        <v>28369</v>
      </c>
      <c r="D27" s="13">
        <v>30119</v>
      </c>
      <c r="E27" s="82">
        <v>32737</v>
      </c>
      <c r="F27" s="82">
        <v>44206</v>
      </c>
      <c r="G27" s="36">
        <f t="shared" si="0"/>
        <v>0.35033753856492655</v>
      </c>
    </row>
    <row r="28" spans="1:7" customFormat="1" ht="18" x14ac:dyDescent="0.35">
      <c r="A28" s="143" t="s">
        <v>195</v>
      </c>
      <c r="B28" s="78"/>
      <c r="C28" s="79"/>
      <c r="D28" s="79"/>
      <c r="E28" s="79"/>
      <c r="F28" s="79"/>
      <c r="G28" s="155"/>
    </row>
    <row r="29" spans="1:7" ht="18" x14ac:dyDescent="0.35">
      <c r="A29" s="33" t="s">
        <v>76</v>
      </c>
      <c r="B29" s="30"/>
      <c r="C29" s="13"/>
      <c r="D29" s="13"/>
      <c r="E29" s="13"/>
      <c r="F29" s="13"/>
      <c r="G29" s="36"/>
    </row>
    <row r="30" spans="1:7" ht="36" x14ac:dyDescent="0.35">
      <c r="A30" s="34" t="s">
        <v>560</v>
      </c>
      <c r="B30" s="30" t="s">
        <v>77</v>
      </c>
      <c r="C30" s="35">
        <v>208.01</v>
      </c>
      <c r="D30" s="35">
        <v>205.54</v>
      </c>
      <c r="E30" s="35">
        <v>208.28</v>
      </c>
      <c r="F30" s="35">
        <v>206.88</v>
      </c>
      <c r="G30" s="36">
        <f t="shared" si="0"/>
        <v>-6.7217207605146934E-3</v>
      </c>
    </row>
    <row r="31" spans="1:7" ht="18" x14ac:dyDescent="0.35">
      <c r="A31" s="34" t="s">
        <v>78</v>
      </c>
      <c r="B31" s="30" t="s">
        <v>79</v>
      </c>
      <c r="C31" s="37">
        <v>12.443</v>
      </c>
      <c r="D31" s="37">
        <v>12.153</v>
      </c>
      <c r="E31" s="37">
        <v>12.417</v>
      </c>
      <c r="F31" s="37">
        <v>12.117000000000001</v>
      </c>
      <c r="G31" s="36">
        <f t="shared" si="0"/>
        <v>-2.4160425223483828E-2</v>
      </c>
    </row>
    <row r="32" spans="1:7" ht="36" x14ac:dyDescent="0.35">
      <c r="A32" s="41" t="s">
        <v>543</v>
      </c>
      <c r="B32" s="219" t="s">
        <v>196</v>
      </c>
      <c r="C32" s="38">
        <v>40878.1</v>
      </c>
      <c r="D32" s="38">
        <v>43361.006999999998</v>
      </c>
      <c r="E32" s="35">
        <v>49626.625</v>
      </c>
      <c r="F32" s="35">
        <v>46991</v>
      </c>
      <c r="G32" s="36">
        <f t="shared" si="0"/>
        <v>-5.3109092145597225E-2</v>
      </c>
    </row>
    <row r="33" spans="1:7" ht="18" x14ac:dyDescent="0.35">
      <c r="A33" s="34" t="s">
        <v>197</v>
      </c>
      <c r="B33" s="219"/>
      <c r="C33" s="38">
        <v>1.627</v>
      </c>
      <c r="D33" s="38">
        <v>1.627</v>
      </c>
      <c r="E33" s="35">
        <v>4.0439999999999996</v>
      </c>
      <c r="F33" s="35">
        <v>14.984</v>
      </c>
      <c r="G33" s="36">
        <f t="shared" si="0"/>
        <v>2.7052423343224534</v>
      </c>
    </row>
    <row r="34" spans="1:7" ht="18" x14ac:dyDescent="0.35">
      <c r="A34" s="34" t="s">
        <v>198</v>
      </c>
      <c r="B34" s="219"/>
      <c r="C34" s="38">
        <v>3117.951</v>
      </c>
      <c r="D34" s="38">
        <v>4239.8159999999998</v>
      </c>
      <c r="E34" s="35">
        <v>4264.0110000000004</v>
      </c>
      <c r="F34" s="35">
        <v>4119.21</v>
      </c>
      <c r="G34" s="36">
        <f t="shared" si="0"/>
        <v>-3.3958871119235012E-2</v>
      </c>
    </row>
    <row r="35" spans="1:7" ht="18" x14ac:dyDescent="0.35">
      <c r="A35" s="34" t="s">
        <v>199</v>
      </c>
      <c r="B35" s="219"/>
      <c r="C35" s="38">
        <v>37760.148999999998</v>
      </c>
      <c r="D35" s="38">
        <v>39121.190999999999</v>
      </c>
      <c r="E35" s="35">
        <v>45362.614000000001</v>
      </c>
      <c r="F35" s="35">
        <v>42871.79</v>
      </c>
      <c r="G35" s="36">
        <f t="shared" si="0"/>
        <v>-5.4909181380067729E-2</v>
      </c>
    </row>
    <row r="36" spans="1:7" ht="18" x14ac:dyDescent="0.35">
      <c r="A36" s="34" t="s">
        <v>200</v>
      </c>
      <c r="B36" s="219"/>
      <c r="C36" s="38">
        <v>8071.9690000000001</v>
      </c>
      <c r="D36" s="38">
        <v>8628.7810000000009</v>
      </c>
      <c r="E36" s="35">
        <v>9472.6329999999998</v>
      </c>
      <c r="F36" s="35">
        <v>8460.7999999999993</v>
      </c>
      <c r="G36" s="36">
        <f t="shared" si="0"/>
        <v>-0.10681644691607928</v>
      </c>
    </row>
    <row r="37" spans="1:7" ht="18" x14ac:dyDescent="0.35">
      <c r="A37" s="34" t="s">
        <v>204</v>
      </c>
      <c r="B37" s="219"/>
      <c r="C37" s="38">
        <v>14897.868</v>
      </c>
      <c r="D37" s="38">
        <v>17360.172999999999</v>
      </c>
      <c r="E37" s="35">
        <v>18068.113000000001</v>
      </c>
      <c r="F37" s="35">
        <v>17223.57</v>
      </c>
      <c r="G37" s="36">
        <f t="shared" si="0"/>
        <v>-4.674218054757584E-2</v>
      </c>
    </row>
    <row r="38" spans="1:7" ht="18" x14ac:dyDescent="0.35">
      <c r="A38" s="34" t="s">
        <v>201</v>
      </c>
      <c r="B38" s="219"/>
      <c r="C38" s="38">
        <v>14744.361999999999</v>
      </c>
      <c r="D38" s="38">
        <v>13084.409</v>
      </c>
      <c r="E38" s="35">
        <v>17772.027999999998</v>
      </c>
      <c r="F38" s="35">
        <v>17132.79</v>
      </c>
      <c r="G38" s="36">
        <f t="shared" si="0"/>
        <v>-3.5968770699663422E-2</v>
      </c>
    </row>
    <row r="39" spans="1:7" ht="18" x14ac:dyDescent="0.35">
      <c r="A39" s="34" t="s">
        <v>202</v>
      </c>
      <c r="B39" s="219"/>
      <c r="C39" s="38">
        <v>39.593000000000004</v>
      </c>
      <c r="D39" s="38">
        <v>42.808999999999997</v>
      </c>
      <c r="E39" s="35">
        <v>43.851999999999997</v>
      </c>
      <c r="F39" s="35">
        <v>36.07</v>
      </c>
      <c r="G39" s="36">
        <f t="shared" si="0"/>
        <v>-0.17746054911976639</v>
      </c>
    </row>
    <row r="40" spans="1:7" ht="18" x14ac:dyDescent="0.35">
      <c r="A40" s="34" t="s">
        <v>203</v>
      </c>
      <c r="B40" s="219"/>
      <c r="C40" s="38">
        <v>4.7300000000000004</v>
      </c>
      <c r="D40" s="38">
        <v>3.3919999999999999</v>
      </c>
      <c r="E40" s="35">
        <v>1.944</v>
      </c>
      <c r="F40" s="35">
        <v>3.58</v>
      </c>
      <c r="G40" s="36">
        <f t="shared" si="0"/>
        <v>0.84156378600823056</v>
      </c>
    </row>
    <row r="41" spans="1:7" customFormat="1" ht="18" x14ac:dyDescent="0.35">
      <c r="A41" s="143" t="s">
        <v>217</v>
      </c>
      <c r="B41" s="78"/>
      <c r="C41" s="79"/>
      <c r="D41" s="79"/>
      <c r="E41" s="79"/>
      <c r="F41" s="79"/>
      <c r="G41" s="155"/>
    </row>
    <row r="42" spans="1:7" ht="18" x14ac:dyDescent="0.35">
      <c r="A42" s="41" t="s">
        <v>218</v>
      </c>
      <c r="B42" s="219" t="s">
        <v>222</v>
      </c>
      <c r="C42" s="38">
        <v>287105.5</v>
      </c>
      <c r="D42" s="38">
        <v>302678.17</v>
      </c>
      <c r="E42" s="35">
        <v>337665.16</v>
      </c>
      <c r="F42" s="35">
        <v>312152.64</v>
      </c>
      <c r="G42" s="36">
        <f t="shared" si="0"/>
        <v>-7.5555677701543034E-2</v>
      </c>
    </row>
    <row r="43" spans="1:7" ht="18" x14ac:dyDescent="0.35">
      <c r="A43" s="34" t="s">
        <v>219</v>
      </c>
      <c r="B43" s="219"/>
      <c r="C43" s="38">
        <v>199765.7</v>
      </c>
      <c r="D43" s="38">
        <v>187043.36</v>
      </c>
      <c r="E43" s="35">
        <v>218905.42</v>
      </c>
      <c r="F43" s="35">
        <v>225423.53</v>
      </c>
      <c r="G43" s="36">
        <f t="shared" si="0"/>
        <v>2.9775918750664099E-2</v>
      </c>
    </row>
    <row r="44" spans="1:7" ht="20.100000000000001" customHeight="1" x14ac:dyDescent="0.35">
      <c r="A44" s="34" t="s">
        <v>220</v>
      </c>
      <c r="B44" s="219"/>
      <c r="C44" s="38">
        <v>85762.07</v>
      </c>
      <c r="D44" s="38">
        <v>85619.85</v>
      </c>
      <c r="E44" s="35">
        <v>88094.88</v>
      </c>
      <c r="F44" s="35">
        <v>84586.72</v>
      </c>
      <c r="G44" s="36">
        <f t="shared" si="0"/>
        <v>-3.9822518629913595E-2</v>
      </c>
    </row>
    <row r="45" spans="1:7" ht="18" x14ac:dyDescent="0.35">
      <c r="A45" s="34" t="s">
        <v>221</v>
      </c>
      <c r="B45" s="219"/>
      <c r="C45" s="38">
        <v>0</v>
      </c>
      <c r="D45" s="38">
        <v>0</v>
      </c>
      <c r="E45" s="35">
        <v>0</v>
      </c>
      <c r="F45" s="35">
        <v>0</v>
      </c>
      <c r="G45" s="36"/>
    </row>
    <row r="46" spans="1:7" ht="18" x14ac:dyDescent="0.35">
      <c r="A46" s="34" t="s">
        <v>223</v>
      </c>
      <c r="B46" s="219"/>
      <c r="C46" s="39">
        <v>0</v>
      </c>
      <c r="D46" s="39">
        <v>28255.58</v>
      </c>
      <c r="E46" s="39">
        <v>29456.16</v>
      </c>
      <c r="F46" s="39">
        <v>0</v>
      </c>
      <c r="G46" s="36">
        <f t="shared" si="0"/>
        <v>-1</v>
      </c>
    </row>
    <row r="47" spans="1:7" ht="18" x14ac:dyDescent="0.35">
      <c r="A47" s="34" t="s">
        <v>224</v>
      </c>
      <c r="B47" s="219"/>
      <c r="C47" s="39">
        <v>0</v>
      </c>
      <c r="D47" s="39">
        <v>0</v>
      </c>
      <c r="E47" s="39">
        <v>0</v>
      </c>
      <c r="F47" s="39">
        <v>0</v>
      </c>
      <c r="G47" s="36"/>
    </row>
    <row r="48" spans="1:7" ht="18" x14ac:dyDescent="0.35">
      <c r="A48" s="29" t="s">
        <v>84</v>
      </c>
      <c r="B48" s="219"/>
      <c r="C48" s="39">
        <v>283339.34000000003</v>
      </c>
      <c r="D48" s="39">
        <v>299032.5</v>
      </c>
      <c r="E48" s="39">
        <v>334809.40999999997</v>
      </c>
      <c r="F48" s="43">
        <v>296962.2</v>
      </c>
      <c r="G48" s="36">
        <f t="shared" si="0"/>
        <v>-0.11304105819486965</v>
      </c>
    </row>
    <row r="49" spans="1:7" ht="18" x14ac:dyDescent="0.35">
      <c r="A49" s="29" t="s">
        <v>85</v>
      </c>
      <c r="B49" s="219"/>
      <c r="C49" s="39">
        <v>807981.34</v>
      </c>
      <c r="D49" s="39">
        <v>795576.5</v>
      </c>
      <c r="E49" s="39">
        <v>786903.13</v>
      </c>
      <c r="F49" s="43">
        <v>781870.79</v>
      </c>
      <c r="G49" s="36">
        <f t="shared" si="0"/>
        <v>-6.395120070242899E-3</v>
      </c>
    </row>
    <row r="50" spans="1:7" ht="18" x14ac:dyDescent="0.35">
      <c r="A50" s="33" t="s">
        <v>225</v>
      </c>
      <c r="B50" s="219" t="s">
        <v>222</v>
      </c>
      <c r="C50" s="39">
        <v>199696.67</v>
      </c>
      <c r="D50" s="39">
        <v>210169.84</v>
      </c>
      <c r="E50" s="39">
        <v>240233.92</v>
      </c>
      <c r="F50" s="43">
        <v>219362.12</v>
      </c>
      <c r="G50" s="36">
        <f t="shared" si="0"/>
        <v>-8.6881153169377612E-2</v>
      </c>
    </row>
    <row r="51" spans="1:7" ht="18" x14ac:dyDescent="0.35">
      <c r="A51" s="34" t="s">
        <v>226</v>
      </c>
      <c r="B51" s="219"/>
      <c r="C51" s="39">
        <v>194468.1</v>
      </c>
      <c r="D51" s="39">
        <v>204612.95</v>
      </c>
      <c r="E51" s="39">
        <v>236860.64</v>
      </c>
      <c r="F51" s="43">
        <v>216756.15</v>
      </c>
      <c r="G51" s="36">
        <f t="shared" si="0"/>
        <v>-8.4878982003932846E-2</v>
      </c>
    </row>
    <row r="52" spans="1:7" ht="36" x14ac:dyDescent="0.35">
      <c r="A52" s="34" t="s">
        <v>227</v>
      </c>
      <c r="B52" s="30" t="s">
        <v>94</v>
      </c>
      <c r="C52" s="43">
        <v>63.22</v>
      </c>
      <c r="D52" s="43">
        <v>64.650000000000006</v>
      </c>
      <c r="E52" s="43">
        <v>73.17</v>
      </c>
      <c r="F52" s="43">
        <v>75.3</v>
      </c>
      <c r="G52" s="36">
        <f t="shared" si="0"/>
        <v>2.9110291102910857E-2</v>
      </c>
    </row>
    <row r="53" spans="1:7" ht="18" x14ac:dyDescent="0.35">
      <c r="A53" s="34" t="s">
        <v>228</v>
      </c>
      <c r="B53" s="30" t="s">
        <v>94</v>
      </c>
      <c r="C53" s="43">
        <v>33.31</v>
      </c>
      <c r="D53" s="43">
        <v>31.92</v>
      </c>
      <c r="E53" s="43">
        <v>26.28</v>
      </c>
      <c r="F53" s="43">
        <v>24.71</v>
      </c>
      <c r="G53" s="36">
        <f t="shared" si="0"/>
        <v>-5.9741248097412436E-2</v>
      </c>
    </row>
    <row r="54" spans="1:7" ht="18" x14ac:dyDescent="0.35">
      <c r="A54" s="34" t="s">
        <v>229</v>
      </c>
      <c r="B54" s="219" t="s">
        <v>222</v>
      </c>
      <c r="C54" s="39">
        <v>0</v>
      </c>
      <c r="D54" s="39">
        <v>0</v>
      </c>
      <c r="E54" s="39">
        <v>0</v>
      </c>
      <c r="F54" s="39">
        <v>0</v>
      </c>
      <c r="G54" s="36"/>
    </row>
    <row r="55" spans="1:7" ht="18" x14ac:dyDescent="0.35">
      <c r="A55" s="34" t="s">
        <v>230</v>
      </c>
      <c r="B55" s="219"/>
      <c r="C55" s="39">
        <v>0</v>
      </c>
      <c r="D55" s="39">
        <v>0</v>
      </c>
      <c r="E55" s="39">
        <v>0</v>
      </c>
      <c r="F55" s="39">
        <v>0</v>
      </c>
      <c r="G55" s="36"/>
    </row>
    <row r="56" spans="1:7" ht="18" x14ac:dyDescent="0.35">
      <c r="A56" s="34" t="s">
        <v>231</v>
      </c>
      <c r="B56" s="219"/>
      <c r="C56" s="40">
        <v>0</v>
      </c>
      <c r="D56" s="40">
        <v>0</v>
      </c>
      <c r="E56" s="40">
        <v>0</v>
      </c>
      <c r="F56" s="40">
        <v>0</v>
      </c>
      <c r="G56" s="36"/>
    </row>
    <row r="57" spans="1:7" ht="18" x14ac:dyDescent="0.35">
      <c r="A57" s="34" t="s">
        <v>232</v>
      </c>
      <c r="B57" s="219"/>
      <c r="C57" s="40">
        <v>0</v>
      </c>
      <c r="D57" s="40">
        <v>0</v>
      </c>
      <c r="E57" s="40">
        <v>0</v>
      </c>
      <c r="F57" s="40">
        <v>0</v>
      </c>
      <c r="G57" s="36"/>
    </row>
    <row r="58" spans="1:7" ht="18" x14ac:dyDescent="0.35">
      <c r="A58" s="34" t="s">
        <v>233</v>
      </c>
      <c r="B58" s="219"/>
      <c r="C58" s="40">
        <v>2.08</v>
      </c>
      <c r="D58" s="40">
        <v>4.13</v>
      </c>
      <c r="E58" s="40">
        <v>2.95</v>
      </c>
      <c r="F58" s="40">
        <v>2.64</v>
      </c>
      <c r="G58" s="36">
        <f t="shared" si="0"/>
        <v>-0.10508474576271187</v>
      </c>
    </row>
    <row r="59" spans="1:7" ht="18" x14ac:dyDescent="0.35">
      <c r="A59" s="34" t="s">
        <v>234</v>
      </c>
      <c r="B59" s="219"/>
      <c r="C59" s="40">
        <v>3610.65</v>
      </c>
      <c r="D59" s="40">
        <v>3644.06</v>
      </c>
      <c r="E59" s="40">
        <v>2185.3200000000002</v>
      </c>
      <c r="F59" s="40">
        <v>2527.61</v>
      </c>
      <c r="G59" s="36">
        <f t="shared" si="0"/>
        <v>0.15663152307213579</v>
      </c>
    </row>
    <row r="60" spans="1:7" ht="18" x14ac:dyDescent="0.35">
      <c r="A60" s="34" t="s">
        <v>235</v>
      </c>
      <c r="B60" s="219"/>
      <c r="C60" s="40">
        <v>1615.84</v>
      </c>
      <c r="D60" s="40">
        <v>1908.7</v>
      </c>
      <c r="E60" s="40">
        <v>1185.01</v>
      </c>
      <c r="F60" s="40">
        <v>75.72</v>
      </c>
      <c r="G60" s="36">
        <f>F60/E60-1</f>
        <v>-0.93610180504805862</v>
      </c>
    </row>
    <row r="61" spans="1:7" ht="18" x14ac:dyDescent="0.35">
      <c r="A61" s="41" t="s">
        <v>236</v>
      </c>
      <c r="B61" s="85"/>
      <c r="C61" s="40"/>
      <c r="D61" s="40"/>
      <c r="E61" s="40"/>
      <c r="F61" s="40"/>
      <c r="G61" s="36"/>
    </row>
    <row r="62" spans="1:7" ht="33" customHeight="1" x14ac:dyDescent="0.35">
      <c r="A62" s="86" t="s">
        <v>237</v>
      </c>
      <c r="B62" s="219" t="s">
        <v>222</v>
      </c>
      <c r="C62" s="1" t="s">
        <v>312</v>
      </c>
      <c r="D62" s="40">
        <v>199696.66800000001</v>
      </c>
      <c r="E62" s="40">
        <v>200551.15</v>
      </c>
      <c r="F62" s="40">
        <v>240233.92</v>
      </c>
      <c r="G62" s="36">
        <f t="shared" ref="G62" si="1">F62/E62-1</f>
        <v>0.19786857367808675</v>
      </c>
    </row>
    <row r="63" spans="1:7" ht="36" x14ac:dyDescent="0.35">
      <c r="A63" s="34" t="s">
        <v>238</v>
      </c>
      <c r="B63" s="219"/>
      <c r="D63" s="42">
        <v>0</v>
      </c>
      <c r="E63" s="42">
        <v>9618.69</v>
      </c>
      <c r="F63" s="42">
        <v>0</v>
      </c>
      <c r="G63" s="36"/>
    </row>
    <row r="64" spans="1:7" customFormat="1" ht="18" x14ac:dyDescent="0.35">
      <c r="A64" s="143" t="s">
        <v>239</v>
      </c>
      <c r="B64" s="78"/>
      <c r="C64" s="79"/>
      <c r="D64" s="79"/>
      <c r="E64" s="79"/>
      <c r="F64" s="79"/>
      <c r="G64" s="155"/>
    </row>
    <row r="65" spans="1:7" ht="18" x14ac:dyDescent="0.35">
      <c r="A65" s="41" t="s">
        <v>240</v>
      </c>
      <c r="B65" s="219" t="s">
        <v>196</v>
      </c>
      <c r="C65" s="44">
        <v>111961.077</v>
      </c>
      <c r="D65" s="44">
        <v>11760.498</v>
      </c>
      <c r="E65" s="44">
        <v>73891.09</v>
      </c>
      <c r="F65" s="44">
        <v>71109.899999999994</v>
      </c>
      <c r="G65" s="36">
        <f t="shared" si="0"/>
        <v>-3.7639044166218216E-2</v>
      </c>
    </row>
    <row r="66" spans="1:7" ht="18" x14ac:dyDescent="0.35">
      <c r="A66" s="34" t="s">
        <v>241</v>
      </c>
      <c r="B66" s="219"/>
      <c r="C66" s="45">
        <v>1.4970000000000001</v>
      </c>
      <c r="D66" s="45">
        <v>4.2300000000000004</v>
      </c>
      <c r="E66" s="45">
        <v>4.2300000000000004</v>
      </c>
      <c r="F66" s="45">
        <v>4.99</v>
      </c>
      <c r="G66" s="36">
        <f t="shared" si="0"/>
        <v>0.17966903073286056</v>
      </c>
    </row>
    <row r="67" spans="1:7" ht="18" x14ac:dyDescent="0.35">
      <c r="A67" s="34" t="s">
        <v>242</v>
      </c>
      <c r="B67" s="219"/>
      <c r="C67" s="45">
        <v>1.3220000000000001</v>
      </c>
      <c r="D67" s="45">
        <v>2.117</v>
      </c>
      <c r="E67" s="45">
        <v>3.84</v>
      </c>
      <c r="F67" s="45">
        <v>4.2300000000000004</v>
      </c>
      <c r="G67" s="36">
        <f t="shared" si="0"/>
        <v>0.10156250000000022</v>
      </c>
    </row>
    <row r="68" spans="1:7" ht="18" x14ac:dyDescent="0.35">
      <c r="A68" s="34" t="s">
        <v>243</v>
      </c>
      <c r="B68" s="219"/>
      <c r="C68" s="45">
        <v>2459.8580000000002</v>
      </c>
      <c r="D68" s="45">
        <v>3983.6509999999998</v>
      </c>
      <c r="E68" s="45">
        <v>2037.51</v>
      </c>
      <c r="F68" s="45">
        <v>2297.5300000000002</v>
      </c>
      <c r="G68" s="36">
        <f t="shared" si="0"/>
        <v>0.12761655157520702</v>
      </c>
    </row>
    <row r="69" spans="1:7" ht="18" x14ac:dyDescent="0.35">
      <c r="A69" s="34" t="s">
        <v>244</v>
      </c>
      <c r="B69" s="219"/>
      <c r="C69" s="47">
        <v>8271.2000000000007</v>
      </c>
      <c r="D69" s="47">
        <v>6992.7</v>
      </c>
      <c r="E69" s="47">
        <v>5396.09</v>
      </c>
      <c r="F69" s="47">
        <v>6182.12</v>
      </c>
      <c r="G69" s="36">
        <f t="shared" si="0"/>
        <v>0.14566658450841241</v>
      </c>
    </row>
    <row r="70" spans="1:7" ht="18" x14ac:dyDescent="0.35">
      <c r="A70" s="34" t="s">
        <v>245</v>
      </c>
      <c r="B70" s="219"/>
      <c r="C70" s="47">
        <v>101227.2</v>
      </c>
      <c r="D70" s="47">
        <v>100777.8</v>
      </c>
      <c r="E70" s="47">
        <v>66449.429999999993</v>
      </c>
      <c r="F70" s="47">
        <v>62621.03</v>
      </c>
      <c r="G70" s="36">
        <f t="shared" si="0"/>
        <v>-5.7613737243494723E-2</v>
      </c>
    </row>
    <row r="71" spans="1:7" ht="36" x14ac:dyDescent="0.35">
      <c r="A71" s="34" t="s">
        <v>246</v>
      </c>
      <c r="B71" s="219" t="s">
        <v>94</v>
      </c>
      <c r="C71" s="43">
        <v>97.8</v>
      </c>
      <c r="D71" s="43">
        <v>91.64</v>
      </c>
      <c r="E71" s="43">
        <v>97.44</v>
      </c>
      <c r="F71" s="43">
        <v>96.77</v>
      </c>
      <c r="G71" s="36">
        <f t="shared" ref="G71:G85" si="2">F71/E71-1</f>
        <v>-6.8760262725779953E-3</v>
      </c>
    </row>
    <row r="72" spans="1:7" ht="36" x14ac:dyDescent="0.35">
      <c r="A72" s="34" t="s">
        <v>247</v>
      </c>
      <c r="B72" s="219"/>
      <c r="C72" s="156">
        <v>2.5000000000000001E-3</v>
      </c>
      <c r="D72" s="156">
        <v>5.4000000000000003E-3</v>
      </c>
      <c r="E72" s="156">
        <v>1.0999999999999999E-2</v>
      </c>
      <c r="F72" s="156">
        <v>0.01</v>
      </c>
      <c r="G72" s="36">
        <f t="shared" si="2"/>
        <v>-9.0909090909090828E-2</v>
      </c>
    </row>
    <row r="73" spans="1:7" ht="18" x14ac:dyDescent="0.35">
      <c r="A73" s="144" t="s">
        <v>248</v>
      </c>
      <c r="B73" s="222" t="s">
        <v>196</v>
      </c>
      <c r="C73" s="40">
        <v>60846.1</v>
      </c>
      <c r="D73" s="13">
        <v>58796.800000000003</v>
      </c>
      <c r="E73" s="40">
        <v>62183.241000000002</v>
      </c>
      <c r="F73" s="40">
        <v>58796.77</v>
      </c>
      <c r="G73" s="36">
        <f t="shared" si="2"/>
        <v>-5.4459544815298466E-2</v>
      </c>
    </row>
    <row r="74" spans="1:7" ht="18" x14ac:dyDescent="0.35">
      <c r="A74" s="144" t="s">
        <v>249</v>
      </c>
      <c r="B74" s="222"/>
      <c r="C74" s="40">
        <v>2375.395</v>
      </c>
      <c r="D74" s="40">
        <v>3904.6480000000001</v>
      </c>
      <c r="E74" s="40">
        <v>1683.14</v>
      </c>
      <c r="F74" s="40">
        <v>1970.11</v>
      </c>
      <c r="G74" s="36">
        <f t="shared" si="2"/>
        <v>0.17049680953456026</v>
      </c>
    </row>
    <row r="75" spans="1:7" ht="18" x14ac:dyDescent="0.35">
      <c r="A75" s="33" t="s">
        <v>250</v>
      </c>
      <c r="B75" s="222"/>
      <c r="C75" s="13">
        <v>0</v>
      </c>
      <c r="D75" s="13">
        <v>0</v>
      </c>
      <c r="E75" s="13">
        <v>0</v>
      </c>
      <c r="F75" s="13">
        <v>0</v>
      </c>
      <c r="G75" s="36"/>
    </row>
    <row r="76" spans="1:7" ht="18" x14ac:dyDescent="0.35">
      <c r="A76" s="33" t="s">
        <v>251</v>
      </c>
      <c r="B76" s="222"/>
      <c r="C76" s="40">
        <v>73757.138000000006</v>
      </c>
      <c r="D76" s="40">
        <v>64538.762999999999</v>
      </c>
      <c r="E76" s="40">
        <v>30780.82</v>
      </c>
      <c r="F76" s="40">
        <v>30113.83</v>
      </c>
      <c r="G76" s="36">
        <f t="shared" si="2"/>
        <v>-2.1669013366115597E-2</v>
      </c>
    </row>
    <row r="77" spans="1:7" ht="18" x14ac:dyDescent="0.35">
      <c r="A77" s="34" t="s">
        <v>252</v>
      </c>
      <c r="B77" s="222"/>
      <c r="C77" s="13">
        <v>922.6</v>
      </c>
      <c r="D77" s="13">
        <v>815.4</v>
      </c>
      <c r="E77" s="13">
        <v>200.26</v>
      </c>
      <c r="F77" s="13">
        <v>243.25</v>
      </c>
      <c r="G77" s="36">
        <f t="shared" si="2"/>
        <v>0.21467092779386809</v>
      </c>
    </row>
    <row r="78" spans="1:7" ht="18" x14ac:dyDescent="0.35">
      <c r="A78" s="34" t="s">
        <v>253</v>
      </c>
      <c r="B78" s="222"/>
      <c r="C78" s="40">
        <v>47825.457999999999</v>
      </c>
      <c r="D78" s="40">
        <v>48492.99</v>
      </c>
      <c r="E78" s="13">
        <v>10370.549999999999</v>
      </c>
      <c r="F78" s="40">
        <v>9130.9699999999993</v>
      </c>
      <c r="G78" s="36">
        <f t="shared" si="2"/>
        <v>-0.11952885816084968</v>
      </c>
    </row>
    <row r="79" spans="1:7" ht="18" x14ac:dyDescent="0.35">
      <c r="A79" s="34" t="s">
        <v>254</v>
      </c>
      <c r="B79" s="222"/>
      <c r="C79" s="13">
        <v>760.01800000000003</v>
      </c>
      <c r="D79" s="13">
        <v>345.20299999999997</v>
      </c>
      <c r="E79" s="13">
        <v>250.61</v>
      </c>
      <c r="F79" s="40">
        <v>1232.1600000000001</v>
      </c>
      <c r="G79" s="36">
        <f t="shared" si="2"/>
        <v>3.9166433901280877</v>
      </c>
    </row>
    <row r="80" spans="1:7" ht="18" x14ac:dyDescent="0.35">
      <c r="A80" s="34" t="s">
        <v>255</v>
      </c>
      <c r="B80" s="222"/>
      <c r="C80" s="13">
        <v>0</v>
      </c>
      <c r="D80" s="40">
        <v>11803.3</v>
      </c>
      <c r="E80" s="39">
        <v>18202</v>
      </c>
      <c r="F80" s="39">
        <v>17663</v>
      </c>
      <c r="G80" s="36">
        <f t="shared" si="2"/>
        <v>-2.9612130535106029E-2</v>
      </c>
    </row>
    <row r="81" spans="1:7" ht="18" x14ac:dyDescent="0.35">
      <c r="A81" s="34" t="s">
        <v>256</v>
      </c>
      <c r="B81" s="222"/>
      <c r="C81" s="40">
        <v>24249.062000000002</v>
      </c>
      <c r="D81" s="40">
        <v>3081.87</v>
      </c>
      <c r="E81" s="13">
        <v>1757.4</v>
      </c>
      <c r="F81" s="40">
        <v>1844.45</v>
      </c>
      <c r="G81" s="36">
        <f t="shared" si="2"/>
        <v>4.9533401616023598E-2</v>
      </c>
    </row>
    <row r="82" spans="1:7" ht="18" x14ac:dyDescent="0.35">
      <c r="A82" s="33" t="s">
        <v>257</v>
      </c>
      <c r="B82" s="222"/>
      <c r="C82" s="40">
        <v>39185.805999999997</v>
      </c>
      <c r="D82" s="40">
        <v>47100.832000000002</v>
      </c>
      <c r="E82" s="40">
        <v>44050.692000000003</v>
      </c>
      <c r="F82" s="40">
        <v>41148.57</v>
      </c>
      <c r="G82" s="36">
        <f t="shared" si="2"/>
        <v>-6.5881416800444459E-2</v>
      </c>
    </row>
    <row r="83" spans="1:7" ht="54" x14ac:dyDescent="0.35">
      <c r="A83" s="33" t="s">
        <v>258</v>
      </c>
      <c r="B83" s="222"/>
      <c r="C83" s="40">
        <v>24249.062000000002</v>
      </c>
      <c r="D83" s="40">
        <v>3081.87</v>
      </c>
      <c r="E83" s="40">
        <v>1757.3989999999999</v>
      </c>
      <c r="F83" s="40">
        <v>1844.4480000000001</v>
      </c>
      <c r="G83" s="36">
        <f t="shared" si="2"/>
        <v>4.9532860778912502E-2</v>
      </c>
    </row>
    <row r="84" spans="1:7" customFormat="1" ht="18" x14ac:dyDescent="0.35">
      <c r="A84" s="143" t="s">
        <v>259</v>
      </c>
      <c r="B84" s="78"/>
      <c r="C84" s="79"/>
      <c r="D84" s="79"/>
      <c r="E84" s="79"/>
      <c r="F84" s="79"/>
      <c r="G84" s="155"/>
    </row>
    <row r="85" spans="1:7" ht="18" x14ac:dyDescent="0.35">
      <c r="A85" s="29" t="s">
        <v>86</v>
      </c>
      <c r="B85" s="222" t="s">
        <v>87</v>
      </c>
      <c r="C85" s="13" t="s">
        <v>260</v>
      </c>
      <c r="D85" s="13">
        <v>67</v>
      </c>
      <c r="E85" s="13">
        <v>67</v>
      </c>
      <c r="F85" s="13">
        <v>67</v>
      </c>
      <c r="G85" s="36">
        <f t="shared" si="2"/>
        <v>0</v>
      </c>
    </row>
    <row r="86" spans="1:7" ht="18" x14ac:dyDescent="0.35">
      <c r="A86" s="29" t="s">
        <v>261</v>
      </c>
      <c r="B86" s="222"/>
      <c r="C86" s="13" t="s">
        <v>127</v>
      </c>
      <c r="D86" s="13">
        <v>0</v>
      </c>
      <c r="E86" s="13">
        <v>0</v>
      </c>
      <c r="F86" s="13">
        <v>0</v>
      </c>
    </row>
  </sheetData>
  <mergeCells count="12">
    <mergeCell ref="B62:B63"/>
    <mergeCell ref="B65:B70"/>
    <mergeCell ref="B71:B72"/>
    <mergeCell ref="B73:B83"/>
    <mergeCell ref="B85:B86"/>
    <mergeCell ref="B54:B60"/>
    <mergeCell ref="B32:B40"/>
    <mergeCell ref="B42:B49"/>
    <mergeCell ref="B50:B51"/>
    <mergeCell ref="A3:G3"/>
    <mergeCell ref="B6:B9"/>
    <mergeCell ref="B11:B27"/>
  </mergeCells>
  <hyperlinks>
    <hyperlink ref="A1" location="'Показатели ESG содержание'!A1" display="← Вернуться к содержанию"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A1:G16"/>
  <sheetViews>
    <sheetView workbookViewId="0">
      <pane xSplit="2" ySplit="4" topLeftCell="C5" activePane="bottomRight" state="frozen"/>
      <selection pane="topRight" activeCell="C1" sqref="C1"/>
      <selection pane="bottomLeft" activeCell="A6" sqref="A6"/>
      <selection pane="bottomRight" activeCell="D12" sqref="D12"/>
    </sheetView>
  </sheetViews>
  <sheetFormatPr defaultColWidth="10.69921875" defaultRowHeight="15.6" x14ac:dyDescent="0.3"/>
  <cols>
    <col min="1" max="1" width="69.09765625" style="74" customWidth="1"/>
    <col min="2" max="2" width="19" customWidth="1"/>
    <col min="3" max="3" width="13.09765625" customWidth="1"/>
    <col min="4" max="4" width="13.8984375" bestFit="1" customWidth="1"/>
    <col min="5" max="5" width="14.3984375" bestFit="1" customWidth="1"/>
    <col min="6" max="6" width="14.3984375" customWidth="1"/>
    <col min="7" max="7" width="17.296875" customWidth="1"/>
  </cols>
  <sheetData>
    <row r="1" spans="1:7" s="1" customFormat="1" ht="20.100000000000001" customHeight="1" x14ac:dyDescent="0.35">
      <c r="A1" s="152" t="s">
        <v>61</v>
      </c>
      <c r="E1" s="151"/>
      <c r="F1" s="151"/>
      <c r="G1" s="151"/>
    </row>
    <row r="2" spans="1:7" s="1" customFormat="1" ht="20.100000000000001" customHeight="1" x14ac:dyDescent="0.35">
      <c r="A2" s="75"/>
      <c r="E2" s="28"/>
      <c r="F2" s="28"/>
      <c r="G2" s="28"/>
    </row>
    <row r="3" spans="1:7" ht="30" customHeight="1" x14ac:dyDescent="0.3">
      <c r="A3" s="223" t="s">
        <v>205</v>
      </c>
      <c r="B3" s="223"/>
      <c r="C3" s="223"/>
      <c r="D3" s="223"/>
      <c r="E3" s="223"/>
      <c r="F3" s="223"/>
      <c r="G3" s="223"/>
    </row>
    <row r="4" spans="1:7" s="1" customFormat="1" ht="20.100000000000001" customHeight="1" x14ac:dyDescent="0.35">
      <c r="A4" s="29"/>
      <c r="B4" s="30" t="s">
        <v>73</v>
      </c>
      <c r="C4" s="31">
        <v>2022</v>
      </c>
      <c r="D4" s="31">
        <v>2023</v>
      </c>
      <c r="E4" s="31">
        <v>2024</v>
      </c>
      <c r="F4" s="31">
        <v>2025</v>
      </c>
      <c r="G4" s="32" t="s">
        <v>74</v>
      </c>
    </row>
    <row r="5" spans="1:7" ht="18" x14ac:dyDescent="0.35">
      <c r="A5" s="72" t="s">
        <v>206</v>
      </c>
      <c r="B5" s="71" t="s">
        <v>207</v>
      </c>
      <c r="C5" s="39">
        <v>7434</v>
      </c>
      <c r="D5" s="39">
        <v>7428</v>
      </c>
      <c r="E5" s="39">
        <v>7550</v>
      </c>
      <c r="F5" s="39">
        <v>7373</v>
      </c>
      <c r="G5" s="36">
        <f>F5/E5-1</f>
        <v>-2.3443708609271474E-2</v>
      </c>
    </row>
    <row r="6" spans="1:7" ht="36" x14ac:dyDescent="0.35">
      <c r="A6" s="29" t="s">
        <v>208</v>
      </c>
      <c r="B6" s="61" t="s">
        <v>207</v>
      </c>
      <c r="C6" s="13">
        <v>433</v>
      </c>
      <c r="D6" s="13">
        <v>699</v>
      </c>
      <c r="E6" s="13">
        <v>422</v>
      </c>
      <c r="F6" s="13">
        <v>407</v>
      </c>
      <c r="G6" s="36">
        <f t="shared" ref="G6:G15" si="0">F6/E6-1</f>
        <v>-3.5545023696682443E-2</v>
      </c>
    </row>
    <row r="7" spans="1:7" ht="18" x14ac:dyDescent="0.35">
      <c r="A7" s="29" t="s">
        <v>209</v>
      </c>
      <c r="B7" s="61" t="s">
        <v>210</v>
      </c>
      <c r="C7" s="13">
        <v>1994.6</v>
      </c>
      <c r="D7" s="13">
        <v>2024.1</v>
      </c>
      <c r="E7" s="13">
        <v>2014</v>
      </c>
      <c r="F7" s="13">
        <v>1991.8</v>
      </c>
      <c r="G7" s="36">
        <f t="shared" si="0"/>
        <v>-1.1022840119165878E-2</v>
      </c>
    </row>
    <row r="8" spans="1:7" ht="18" x14ac:dyDescent="0.35">
      <c r="A8" s="29" t="s">
        <v>211</v>
      </c>
      <c r="B8" s="61" t="s">
        <v>80</v>
      </c>
      <c r="C8" s="13">
        <v>1318.5</v>
      </c>
      <c r="D8" s="13">
        <v>3152.6</v>
      </c>
      <c r="E8" s="13">
        <v>1220.3</v>
      </c>
      <c r="F8" s="13">
        <v>1133.5</v>
      </c>
      <c r="G8" s="36">
        <f t="shared" si="0"/>
        <v>-7.1130049987707888E-2</v>
      </c>
    </row>
    <row r="9" spans="1:7" ht="18" x14ac:dyDescent="0.35">
      <c r="A9" s="29" t="s">
        <v>212</v>
      </c>
      <c r="B9" s="222" t="s">
        <v>207</v>
      </c>
      <c r="C9" s="39">
        <v>7436</v>
      </c>
      <c r="D9" s="39">
        <v>7428</v>
      </c>
      <c r="E9" s="39">
        <v>7550</v>
      </c>
      <c r="F9" s="39">
        <v>7373</v>
      </c>
      <c r="G9" s="36">
        <f t="shared" si="0"/>
        <v>-2.3443708609271474E-2</v>
      </c>
    </row>
    <row r="10" spans="1:7" ht="18" x14ac:dyDescent="0.35">
      <c r="A10" s="29" t="s">
        <v>213</v>
      </c>
      <c r="B10" s="222"/>
      <c r="C10" s="39">
        <v>6754</v>
      </c>
      <c r="D10" s="39">
        <v>6739</v>
      </c>
      <c r="E10" s="39">
        <v>6844</v>
      </c>
      <c r="F10" s="39">
        <v>6696</v>
      </c>
      <c r="G10" s="36">
        <f t="shared" si="0"/>
        <v>-2.1624780829924029E-2</v>
      </c>
    </row>
    <row r="11" spans="1:7" ht="18" x14ac:dyDescent="0.35">
      <c r="A11" s="29" t="s">
        <v>214</v>
      </c>
      <c r="B11" s="222"/>
      <c r="C11" s="13">
        <v>338</v>
      </c>
      <c r="D11" s="13">
        <v>349</v>
      </c>
      <c r="E11" s="13">
        <v>357</v>
      </c>
      <c r="F11" s="13">
        <v>333</v>
      </c>
      <c r="G11" s="36">
        <f t="shared" si="0"/>
        <v>-6.7226890756302504E-2</v>
      </c>
    </row>
    <row r="12" spans="1:7" ht="18" x14ac:dyDescent="0.35">
      <c r="A12" s="29" t="s">
        <v>215</v>
      </c>
      <c r="B12" s="222"/>
      <c r="C12" s="13">
        <v>344</v>
      </c>
      <c r="D12" s="13">
        <v>340</v>
      </c>
      <c r="E12" s="13">
        <v>350</v>
      </c>
      <c r="F12" s="13">
        <v>344</v>
      </c>
      <c r="G12" s="36">
        <f t="shared" si="0"/>
        <v>-1.7142857142857126E-2</v>
      </c>
    </row>
    <row r="13" spans="1:7" ht="36" x14ac:dyDescent="0.35">
      <c r="A13" s="29" t="s">
        <v>81</v>
      </c>
      <c r="B13" s="222"/>
      <c r="C13" s="13">
        <v>9.3800000000000008</v>
      </c>
      <c r="D13" s="13">
        <v>11.738</v>
      </c>
      <c r="E13" s="13">
        <v>8.1920000000000002</v>
      </c>
      <c r="F13" s="13">
        <v>9.4689999999999994</v>
      </c>
      <c r="G13" s="36">
        <f t="shared" si="0"/>
        <v>0.1558837890625</v>
      </c>
    </row>
    <row r="14" spans="1:7" ht="36" x14ac:dyDescent="0.35">
      <c r="A14" s="29" t="s">
        <v>216</v>
      </c>
      <c r="B14" s="61" t="s">
        <v>160</v>
      </c>
      <c r="C14" s="13">
        <v>55.351999999999997</v>
      </c>
      <c r="D14" s="13">
        <v>73.692999999999998</v>
      </c>
      <c r="E14" s="157">
        <v>53.243000000000002</v>
      </c>
      <c r="F14" s="157">
        <v>55.976999999999997</v>
      </c>
      <c r="G14" s="36">
        <f t="shared" si="0"/>
        <v>5.1349473170181792E-2</v>
      </c>
    </row>
    <row r="15" spans="1:7" s="1" customFormat="1" ht="18" x14ac:dyDescent="0.35">
      <c r="A15" s="83" t="s">
        <v>82</v>
      </c>
      <c r="B15" s="71" t="s">
        <v>83</v>
      </c>
      <c r="C15" s="43">
        <v>11.6</v>
      </c>
      <c r="D15" s="43">
        <v>14.6</v>
      </c>
      <c r="E15" s="43">
        <v>12.8</v>
      </c>
      <c r="F15" s="43">
        <v>12.9</v>
      </c>
      <c r="G15" s="36">
        <f t="shared" si="0"/>
        <v>7.8125E-3</v>
      </c>
    </row>
    <row r="16" spans="1:7" x14ac:dyDescent="0.3">
      <c r="B16" s="84"/>
    </row>
  </sheetData>
  <mergeCells count="2">
    <mergeCell ref="A3:G3"/>
    <mergeCell ref="B9:B13"/>
  </mergeCells>
  <hyperlinks>
    <hyperlink ref="A1" location="'Показатели ESG содержание'!A1" display="← Вернуться к содержанию"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G75"/>
  <sheetViews>
    <sheetView zoomScale="85" workbookViewId="0">
      <pane xSplit="2" ySplit="4" topLeftCell="C5" activePane="bottomRight" state="frozen"/>
      <selection pane="topRight" activeCell="C1" sqref="C1"/>
      <selection pane="bottomLeft" activeCell="A6" sqref="A6"/>
      <selection pane="bottomRight" activeCell="A56" sqref="A56:XFD56"/>
    </sheetView>
  </sheetViews>
  <sheetFormatPr defaultColWidth="10.69921875" defaultRowHeight="15.6" x14ac:dyDescent="0.3"/>
  <cols>
    <col min="1" max="1" width="65.09765625" customWidth="1"/>
    <col min="2" max="2" width="19" customWidth="1"/>
    <col min="3" max="3" width="31.3984375" customWidth="1"/>
    <col min="4" max="4" width="24.09765625" customWidth="1"/>
    <col min="5" max="5" width="14.3984375" bestFit="1" customWidth="1"/>
    <col min="6" max="6" width="29.19921875" style="163" customWidth="1"/>
    <col min="7" max="7" width="17.296875" customWidth="1"/>
  </cols>
  <sheetData>
    <row r="1" spans="1:7" s="1" customFormat="1" ht="21" customHeight="1" x14ac:dyDescent="0.35">
      <c r="A1" s="152" t="s">
        <v>61</v>
      </c>
      <c r="E1" s="151"/>
      <c r="F1" s="153"/>
      <c r="G1" s="151"/>
    </row>
    <row r="2" spans="1:7" s="1" customFormat="1" ht="21" customHeight="1" x14ac:dyDescent="0.35">
      <c r="E2" s="28"/>
      <c r="F2" s="160"/>
      <c r="G2" s="28"/>
    </row>
    <row r="3" spans="1:7" ht="30" customHeight="1" x14ac:dyDescent="0.3">
      <c r="A3" s="225" t="s">
        <v>40</v>
      </c>
      <c r="B3" s="225"/>
      <c r="C3" s="225"/>
      <c r="D3" s="225"/>
      <c r="E3" s="225"/>
      <c r="F3" s="225"/>
      <c r="G3" s="225"/>
    </row>
    <row r="4" spans="1:7" ht="20.100000000000001" customHeight="1" x14ac:dyDescent="0.35">
      <c r="A4" s="29"/>
      <c r="B4" s="30" t="s">
        <v>73</v>
      </c>
      <c r="C4" s="31">
        <v>2022</v>
      </c>
      <c r="D4" s="31">
        <v>2023</v>
      </c>
      <c r="E4" s="31">
        <v>2024</v>
      </c>
      <c r="F4" s="32">
        <v>2025</v>
      </c>
      <c r="G4" s="32" t="s">
        <v>74</v>
      </c>
    </row>
    <row r="5" spans="1:7" ht="18" x14ac:dyDescent="0.35">
      <c r="A5" s="29" t="s">
        <v>262</v>
      </c>
      <c r="B5" s="221" t="s">
        <v>120</v>
      </c>
      <c r="C5" s="39">
        <v>7366</v>
      </c>
      <c r="D5" s="39">
        <v>6999</v>
      </c>
      <c r="E5" s="39">
        <v>6857</v>
      </c>
      <c r="F5" s="158">
        <v>7208</v>
      </c>
      <c r="G5" s="36">
        <f>F5/E5-1</f>
        <v>5.1188566428467253E-2</v>
      </c>
    </row>
    <row r="6" spans="1:7" ht="18" x14ac:dyDescent="0.35">
      <c r="A6" s="29" t="s">
        <v>263</v>
      </c>
      <c r="B6" s="221"/>
      <c r="C6" s="43">
        <v>7172.9</v>
      </c>
      <c r="D6" s="43">
        <v>7082.1</v>
      </c>
      <c r="E6" s="43">
        <v>6747</v>
      </c>
      <c r="F6" s="159">
        <v>6863.4</v>
      </c>
      <c r="G6" s="36">
        <f>F6/E6-1</f>
        <v>1.7252112049799928E-2</v>
      </c>
    </row>
    <row r="7" spans="1:7" ht="19.350000000000001" customHeight="1" x14ac:dyDescent="0.35">
      <c r="A7" s="226" t="s">
        <v>264</v>
      </c>
      <c r="B7" s="226"/>
      <c r="C7" s="226"/>
      <c r="D7" s="226"/>
      <c r="E7" s="226"/>
      <c r="F7" s="226"/>
      <c r="G7" s="226"/>
    </row>
    <row r="8" spans="1:7" ht="18" x14ac:dyDescent="0.35">
      <c r="A8" s="29" t="s">
        <v>265</v>
      </c>
      <c r="B8" s="222" t="s">
        <v>120</v>
      </c>
      <c r="C8" s="39">
        <v>7230</v>
      </c>
      <c r="D8" s="39">
        <v>7230</v>
      </c>
      <c r="E8" s="39">
        <v>6950</v>
      </c>
      <c r="F8" s="158">
        <v>7114</v>
      </c>
      <c r="G8" s="36">
        <f>F8/E8-1</f>
        <v>2.3597122302158269E-2</v>
      </c>
    </row>
    <row r="9" spans="1:7" ht="18" x14ac:dyDescent="0.35">
      <c r="A9" s="34" t="s">
        <v>138</v>
      </c>
      <c r="B9" s="222"/>
      <c r="C9" s="39">
        <v>4875</v>
      </c>
      <c r="D9" s="39">
        <v>4694</v>
      </c>
      <c r="E9" s="39">
        <v>4429</v>
      </c>
      <c r="F9" s="158">
        <v>4683</v>
      </c>
      <c r="G9" s="36">
        <f t="shared" ref="G9:G20" si="0">F9/E9-1</f>
        <v>5.7349288778505203E-2</v>
      </c>
    </row>
    <row r="10" spans="1:7" ht="18" x14ac:dyDescent="0.35">
      <c r="A10" s="34" t="s">
        <v>266</v>
      </c>
      <c r="B10" s="222"/>
      <c r="C10" s="39">
        <v>2355</v>
      </c>
      <c r="D10" s="39">
        <v>2256</v>
      </c>
      <c r="E10" s="39">
        <v>2270</v>
      </c>
      <c r="F10" s="158">
        <v>2431</v>
      </c>
      <c r="G10" s="36">
        <f t="shared" si="0"/>
        <v>7.0925110132158631E-2</v>
      </c>
    </row>
    <row r="11" spans="1:7" ht="18" x14ac:dyDescent="0.35">
      <c r="A11" s="83" t="s">
        <v>267</v>
      </c>
      <c r="B11" s="222"/>
      <c r="C11" s="39">
        <v>7324</v>
      </c>
      <c r="D11" s="39">
        <v>6962</v>
      </c>
      <c r="E11" s="39">
        <v>6798</v>
      </c>
      <c r="F11" s="158">
        <v>7141</v>
      </c>
      <c r="G11" s="36">
        <f t="shared" si="0"/>
        <v>5.0456016475433962E-2</v>
      </c>
    </row>
    <row r="12" spans="1:7" ht="18" x14ac:dyDescent="0.35">
      <c r="A12" s="34" t="s">
        <v>138</v>
      </c>
      <c r="B12" s="222"/>
      <c r="C12" s="39">
        <v>4886</v>
      </c>
      <c r="D12" s="39">
        <v>4666</v>
      </c>
      <c r="E12" s="39">
        <v>4464</v>
      </c>
      <c r="F12" s="158">
        <v>4690</v>
      </c>
      <c r="G12" s="36">
        <f t="shared" si="0"/>
        <v>5.0627240143369168E-2</v>
      </c>
    </row>
    <row r="13" spans="1:7" ht="18" x14ac:dyDescent="0.35">
      <c r="A13" s="34" t="s">
        <v>266</v>
      </c>
      <c r="B13" s="222"/>
      <c r="C13" s="39">
        <v>2438</v>
      </c>
      <c r="D13" s="39">
        <v>2296</v>
      </c>
      <c r="E13" s="39">
        <v>2334</v>
      </c>
      <c r="F13" s="158">
        <v>2451</v>
      </c>
      <c r="G13" s="36">
        <f t="shared" si="0"/>
        <v>5.0128534704370287E-2</v>
      </c>
    </row>
    <row r="14" spans="1:7" ht="18" x14ac:dyDescent="0.35">
      <c r="A14" s="89" t="s">
        <v>268</v>
      </c>
      <c r="B14" s="46" t="s">
        <v>0</v>
      </c>
      <c r="C14" s="39"/>
      <c r="D14" s="39"/>
      <c r="E14" s="39"/>
      <c r="F14" s="158"/>
      <c r="G14" s="36"/>
    </row>
    <row r="15" spans="1:7" ht="18" x14ac:dyDescent="0.35">
      <c r="A15" s="86" t="s">
        <v>269</v>
      </c>
      <c r="B15" s="222" t="s">
        <v>120</v>
      </c>
      <c r="C15" s="39">
        <v>1898</v>
      </c>
      <c r="D15" s="39">
        <v>1832</v>
      </c>
      <c r="E15" s="39">
        <v>1863</v>
      </c>
      <c r="F15" s="158">
        <v>1915</v>
      </c>
      <c r="G15" s="36">
        <f t="shared" si="0"/>
        <v>2.791196994095535E-2</v>
      </c>
    </row>
    <row r="16" spans="1:7" ht="18" x14ac:dyDescent="0.35">
      <c r="A16" s="34" t="s">
        <v>270</v>
      </c>
      <c r="B16" s="222"/>
      <c r="C16" s="39">
        <v>2174</v>
      </c>
      <c r="D16" s="39">
        <v>2113</v>
      </c>
      <c r="E16" s="39">
        <v>2108</v>
      </c>
      <c r="F16" s="158">
        <v>2215</v>
      </c>
      <c r="G16" s="36">
        <f t="shared" si="0"/>
        <v>5.0759013282732468E-2</v>
      </c>
    </row>
    <row r="17" spans="1:7" ht="18" x14ac:dyDescent="0.35">
      <c r="A17" s="34" t="s">
        <v>271</v>
      </c>
      <c r="B17" s="222"/>
      <c r="C17" s="39">
        <v>3294</v>
      </c>
      <c r="D17" s="39">
        <v>3054</v>
      </c>
      <c r="E17" s="39">
        <v>2886</v>
      </c>
      <c r="F17" s="158">
        <v>3078</v>
      </c>
      <c r="G17" s="36">
        <f t="shared" si="0"/>
        <v>6.6528066528066532E-2</v>
      </c>
    </row>
    <row r="18" spans="1:7" ht="18" x14ac:dyDescent="0.35">
      <c r="A18" s="83" t="s">
        <v>272</v>
      </c>
      <c r="B18" s="219" t="s">
        <v>94</v>
      </c>
      <c r="C18" s="13">
        <v>1.3</v>
      </c>
      <c r="D18" s="13">
        <v>1.4</v>
      </c>
      <c r="E18" s="13">
        <v>1.4</v>
      </c>
      <c r="F18" s="81">
        <v>1.4</v>
      </c>
      <c r="G18" s="36">
        <f t="shared" si="0"/>
        <v>0</v>
      </c>
    </row>
    <row r="19" spans="1:7" ht="18" x14ac:dyDescent="0.35">
      <c r="A19" s="83" t="s">
        <v>273</v>
      </c>
      <c r="B19" s="219"/>
      <c r="C19" s="13">
        <v>7.1</v>
      </c>
      <c r="D19" s="13">
        <v>8.8000000000000007</v>
      </c>
      <c r="E19" s="13">
        <v>15.3</v>
      </c>
      <c r="F19" s="81">
        <v>13.9</v>
      </c>
      <c r="G19" s="36">
        <f t="shared" si="0"/>
        <v>-9.1503267973856217E-2</v>
      </c>
    </row>
    <row r="20" spans="1:7" ht="18" x14ac:dyDescent="0.35">
      <c r="A20" s="85" t="s">
        <v>274</v>
      </c>
      <c r="B20" s="219"/>
      <c r="C20" s="81">
        <v>27.1</v>
      </c>
      <c r="D20" s="81">
        <v>24.4</v>
      </c>
      <c r="E20" s="81">
        <v>23.2</v>
      </c>
      <c r="F20" s="81">
        <v>23.7</v>
      </c>
      <c r="G20" s="36">
        <f t="shared" si="0"/>
        <v>2.155172413793105E-2</v>
      </c>
    </row>
    <row r="21" spans="1:7" ht="19.350000000000001" customHeight="1" x14ac:dyDescent="0.35">
      <c r="A21" s="226" t="s">
        <v>275</v>
      </c>
      <c r="B21" s="226"/>
      <c r="C21" s="226"/>
      <c r="D21" s="226"/>
      <c r="E21" s="226"/>
      <c r="F21" s="226"/>
      <c r="G21" s="226"/>
    </row>
    <row r="22" spans="1:7" ht="18" x14ac:dyDescent="0.35">
      <c r="A22" s="33" t="s">
        <v>276</v>
      </c>
      <c r="B22" s="46" t="s">
        <v>120</v>
      </c>
      <c r="C22" s="39">
        <v>1237</v>
      </c>
      <c r="D22" s="39">
        <v>1063</v>
      </c>
      <c r="E22" s="39">
        <v>1290</v>
      </c>
      <c r="F22" s="158">
        <v>1340</v>
      </c>
      <c r="G22" s="36">
        <f>F22/E22-1</f>
        <v>3.8759689922480689E-2</v>
      </c>
    </row>
    <row r="23" spans="1:7" ht="18" x14ac:dyDescent="0.35">
      <c r="A23" s="76" t="s">
        <v>277</v>
      </c>
      <c r="B23" s="76"/>
      <c r="C23" s="76"/>
      <c r="D23" s="76"/>
      <c r="E23" s="76"/>
      <c r="F23" s="87"/>
      <c r="G23" s="36"/>
    </row>
    <row r="24" spans="1:7" ht="18" x14ac:dyDescent="0.35">
      <c r="A24" s="87" t="s">
        <v>138</v>
      </c>
      <c r="B24" s="76" t="s">
        <v>120</v>
      </c>
      <c r="C24" s="76">
        <v>761</v>
      </c>
      <c r="D24" s="76">
        <v>595</v>
      </c>
      <c r="E24" s="76">
        <v>670</v>
      </c>
      <c r="F24" s="87">
        <v>824</v>
      </c>
      <c r="G24" s="36">
        <f t="shared" ref="G24:G43" si="1">F24/E24-1</f>
        <v>0.22985074626865676</v>
      </c>
    </row>
    <row r="25" spans="1:7" ht="18" x14ac:dyDescent="0.35">
      <c r="A25" s="87" t="s">
        <v>266</v>
      </c>
      <c r="B25" s="76" t="s">
        <v>120</v>
      </c>
      <c r="C25" s="76">
        <v>476</v>
      </c>
      <c r="D25" s="76">
        <v>468</v>
      </c>
      <c r="E25" s="76">
        <v>620</v>
      </c>
      <c r="F25" s="87">
        <v>516</v>
      </c>
      <c r="G25" s="36">
        <f t="shared" si="1"/>
        <v>-0.16774193548387095</v>
      </c>
    </row>
    <row r="26" spans="1:7" ht="18" x14ac:dyDescent="0.35">
      <c r="A26" s="76" t="s">
        <v>278</v>
      </c>
      <c r="B26" s="76"/>
      <c r="C26" s="76"/>
      <c r="D26" s="76"/>
      <c r="E26" s="76"/>
      <c r="F26" s="87"/>
      <c r="G26" s="36"/>
    </row>
    <row r="27" spans="1:7" ht="18" x14ac:dyDescent="0.35">
      <c r="A27" s="87" t="s">
        <v>279</v>
      </c>
      <c r="B27" s="76" t="s">
        <v>120</v>
      </c>
      <c r="C27" s="76">
        <v>499</v>
      </c>
      <c r="D27" s="76">
        <v>414</v>
      </c>
      <c r="E27" s="76">
        <v>480</v>
      </c>
      <c r="F27" s="87">
        <v>589</v>
      </c>
      <c r="G27" s="36">
        <f t="shared" si="1"/>
        <v>0.2270833333333333</v>
      </c>
    </row>
    <row r="28" spans="1:7" ht="18" x14ac:dyDescent="0.35">
      <c r="A28" s="87" t="s">
        <v>280</v>
      </c>
      <c r="B28" s="76" t="s">
        <v>120</v>
      </c>
      <c r="C28" s="76">
        <v>542</v>
      </c>
      <c r="D28" s="76">
        <v>450</v>
      </c>
      <c r="E28" s="76">
        <v>509</v>
      </c>
      <c r="F28" s="87">
        <v>486</v>
      </c>
      <c r="G28" s="36">
        <f t="shared" si="1"/>
        <v>-4.5186640471512773E-2</v>
      </c>
    </row>
    <row r="29" spans="1:7" ht="18" x14ac:dyDescent="0.35">
      <c r="A29" s="87" t="s">
        <v>281</v>
      </c>
      <c r="B29" s="76" t="s">
        <v>120</v>
      </c>
      <c r="C29" s="76">
        <v>196</v>
      </c>
      <c r="D29" s="76">
        <v>199</v>
      </c>
      <c r="E29" s="76">
        <v>301</v>
      </c>
      <c r="F29" s="87">
        <v>265</v>
      </c>
      <c r="G29" s="36">
        <f t="shared" si="1"/>
        <v>-0.11960132890365449</v>
      </c>
    </row>
    <row r="30" spans="1:7" ht="18" x14ac:dyDescent="0.35">
      <c r="A30" s="76" t="s">
        <v>282</v>
      </c>
      <c r="B30" s="76"/>
      <c r="C30" s="76"/>
      <c r="D30" s="76"/>
      <c r="E30" s="76"/>
      <c r="F30" s="87"/>
      <c r="G30" s="36"/>
    </row>
    <row r="31" spans="1:7" ht="18" x14ac:dyDescent="0.35">
      <c r="A31" s="87" t="s">
        <v>283</v>
      </c>
      <c r="B31" s="76" t="s">
        <v>120</v>
      </c>
      <c r="C31" s="76">
        <v>733</v>
      </c>
      <c r="D31" s="76">
        <v>602</v>
      </c>
      <c r="E31" s="76">
        <v>676</v>
      </c>
      <c r="F31" s="87">
        <v>704</v>
      </c>
      <c r="G31" s="36">
        <f t="shared" si="1"/>
        <v>4.1420118343195256E-2</v>
      </c>
    </row>
    <row r="32" spans="1:7" ht="18" x14ac:dyDescent="0.35">
      <c r="A32" s="87" t="s">
        <v>284</v>
      </c>
      <c r="B32" s="76" t="s">
        <v>120</v>
      </c>
      <c r="C32" s="76">
        <v>109</v>
      </c>
      <c r="D32" s="76">
        <v>76</v>
      </c>
      <c r="E32" s="76">
        <v>96</v>
      </c>
      <c r="F32" s="87">
        <v>90</v>
      </c>
      <c r="G32" s="36">
        <f t="shared" si="1"/>
        <v>-6.25E-2</v>
      </c>
    </row>
    <row r="33" spans="1:7" ht="18" x14ac:dyDescent="0.35">
      <c r="A33" s="87" t="s">
        <v>285</v>
      </c>
      <c r="B33" s="76" t="s">
        <v>120</v>
      </c>
      <c r="C33" s="76">
        <v>124</v>
      </c>
      <c r="D33" s="76">
        <v>123</v>
      </c>
      <c r="E33" s="76">
        <v>141</v>
      </c>
      <c r="F33" s="87">
        <v>163</v>
      </c>
      <c r="G33" s="36">
        <f t="shared" si="1"/>
        <v>0.15602836879432624</v>
      </c>
    </row>
    <row r="34" spans="1:7" ht="18" x14ac:dyDescent="0.35">
      <c r="A34" s="87" t="s">
        <v>286</v>
      </c>
      <c r="B34" s="76" t="s">
        <v>120</v>
      </c>
      <c r="C34" s="76">
        <v>165</v>
      </c>
      <c r="D34" s="76">
        <v>143</v>
      </c>
      <c r="E34" s="76">
        <v>232</v>
      </c>
      <c r="F34" s="87">
        <v>270</v>
      </c>
      <c r="G34" s="36">
        <f t="shared" si="1"/>
        <v>0.1637931034482758</v>
      </c>
    </row>
    <row r="35" spans="1:7" ht="18" x14ac:dyDescent="0.35">
      <c r="A35" s="87" t="s">
        <v>287</v>
      </c>
      <c r="B35" s="76" t="s">
        <v>120</v>
      </c>
      <c r="C35" s="76">
        <v>106</v>
      </c>
      <c r="D35" s="76">
        <v>119</v>
      </c>
      <c r="E35" s="76">
        <v>145</v>
      </c>
      <c r="F35" s="87">
        <v>113</v>
      </c>
      <c r="G35" s="36">
        <f t="shared" si="1"/>
        <v>-0.22068965517241379</v>
      </c>
    </row>
    <row r="36" spans="1:7" ht="18" x14ac:dyDescent="0.35">
      <c r="A36" s="88" t="s">
        <v>288</v>
      </c>
      <c r="B36" s="76" t="s">
        <v>94</v>
      </c>
      <c r="C36" s="76">
        <v>10</v>
      </c>
      <c r="D36" s="76">
        <v>12.7</v>
      </c>
      <c r="E36" s="76">
        <v>15.6</v>
      </c>
      <c r="F36" s="87">
        <v>9.75</v>
      </c>
      <c r="G36" s="36">
        <f t="shared" si="1"/>
        <v>-0.375</v>
      </c>
    </row>
    <row r="37" spans="1:7" ht="18" x14ac:dyDescent="0.35">
      <c r="A37" s="76" t="s">
        <v>277</v>
      </c>
      <c r="B37" s="76"/>
      <c r="C37" s="76"/>
      <c r="D37" s="76"/>
      <c r="E37" s="76"/>
      <c r="F37" s="87"/>
      <c r="G37" s="36"/>
    </row>
    <row r="38" spans="1:7" ht="18" x14ac:dyDescent="0.35">
      <c r="A38" s="87" t="s">
        <v>138</v>
      </c>
      <c r="B38" s="76" t="s">
        <v>94</v>
      </c>
      <c r="C38" s="76">
        <v>6.8</v>
      </c>
      <c r="D38" s="76">
        <v>8</v>
      </c>
      <c r="E38" s="76">
        <v>9.3000000000000007</v>
      </c>
      <c r="F38" s="87">
        <v>5.64</v>
      </c>
      <c r="G38" s="36">
        <f t="shared" si="1"/>
        <v>-0.39354838709677431</v>
      </c>
    </row>
    <row r="39" spans="1:7" ht="18" x14ac:dyDescent="0.35">
      <c r="A39" s="87" t="s">
        <v>266</v>
      </c>
      <c r="B39" s="76" t="s">
        <v>94</v>
      </c>
      <c r="C39" s="76">
        <v>3.2</v>
      </c>
      <c r="D39" s="76">
        <v>4.7</v>
      </c>
      <c r="E39" s="76">
        <v>6.3</v>
      </c>
      <c r="F39" s="87">
        <v>4.1100000000000003</v>
      </c>
      <c r="G39" s="36">
        <f t="shared" si="1"/>
        <v>-0.34761904761904761</v>
      </c>
    </row>
    <row r="40" spans="1:7" ht="18" x14ac:dyDescent="0.35">
      <c r="A40" s="76" t="s">
        <v>278</v>
      </c>
      <c r="B40" s="76"/>
      <c r="C40" s="76" t="s">
        <v>0</v>
      </c>
      <c r="D40" s="76" t="s">
        <v>0</v>
      </c>
      <c r="E40" s="76" t="s">
        <v>0</v>
      </c>
      <c r="F40" s="87"/>
      <c r="G40" s="36"/>
    </row>
    <row r="41" spans="1:7" ht="18" x14ac:dyDescent="0.35">
      <c r="A41" s="87" t="s">
        <v>279</v>
      </c>
      <c r="B41" s="76" t="s">
        <v>94</v>
      </c>
      <c r="C41" s="76">
        <v>3.5</v>
      </c>
      <c r="D41" s="76">
        <v>4.4000000000000004</v>
      </c>
      <c r="E41" s="76">
        <v>4.8</v>
      </c>
      <c r="F41" s="87">
        <v>3.89</v>
      </c>
      <c r="G41" s="36">
        <f t="shared" si="1"/>
        <v>-0.18958333333333333</v>
      </c>
    </row>
    <row r="42" spans="1:7" ht="18" x14ac:dyDescent="0.35">
      <c r="A42" s="87" t="s">
        <v>280</v>
      </c>
      <c r="B42" s="76" t="s">
        <v>94</v>
      </c>
      <c r="C42" s="76">
        <v>5.0999999999999996</v>
      </c>
      <c r="D42" s="76">
        <v>6.4</v>
      </c>
      <c r="E42" s="76">
        <v>8</v>
      </c>
      <c r="F42" s="87">
        <v>4.4000000000000004</v>
      </c>
      <c r="G42" s="36">
        <f t="shared" si="1"/>
        <v>-0.44999999999999996</v>
      </c>
    </row>
    <row r="43" spans="1:7" ht="18" x14ac:dyDescent="0.35">
      <c r="A43" s="87" t="s">
        <v>281</v>
      </c>
      <c r="B43" s="76" t="s">
        <v>94</v>
      </c>
      <c r="C43" s="76">
        <v>1.4</v>
      </c>
      <c r="D43" s="76">
        <v>1.9</v>
      </c>
      <c r="E43" s="76">
        <v>2.8</v>
      </c>
      <c r="F43" s="87">
        <v>1.46</v>
      </c>
      <c r="G43" s="36">
        <f t="shared" si="1"/>
        <v>-0.47857142857142854</v>
      </c>
    </row>
    <row r="44" spans="1:7" ht="19.350000000000001" customHeight="1" x14ac:dyDescent="0.35">
      <c r="A44" s="226" t="s">
        <v>289</v>
      </c>
      <c r="B44" s="226"/>
      <c r="C44" s="226"/>
      <c r="D44" s="226"/>
      <c r="E44" s="226"/>
      <c r="F44" s="226"/>
      <c r="G44" s="226"/>
    </row>
    <row r="45" spans="1:7" ht="18" x14ac:dyDescent="0.35">
      <c r="A45" s="13" t="s">
        <v>93</v>
      </c>
      <c r="B45" s="61" t="s">
        <v>88</v>
      </c>
      <c r="C45" s="13">
        <v>86.25</v>
      </c>
      <c r="D45" s="13">
        <v>92.251999999999995</v>
      </c>
      <c r="E45" s="13">
        <v>113.29900000000001</v>
      </c>
      <c r="F45" s="81">
        <v>145.43799999999999</v>
      </c>
      <c r="G45" s="36">
        <f>F45/E45-1</f>
        <v>0.28366534567824941</v>
      </c>
    </row>
    <row r="46" spans="1:7" ht="18" x14ac:dyDescent="0.35">
      <c r="A46" s="29" t="s">
        <v>290</v>
      </c>
      <c r="B46" s="61" t="s">
        <v>291</v>
      </c>
      <c r="C46" s="13">
        <v>0</v>
      </c>
      <c r="D46" s="13">
        <v>0</v>
      </c>
      <c r="E46" s="13">
        <v>0</v>
      </c>
      <c r="F46" s="81">
        <v>0</v>
      </c>
      <c r="G46" s="36"/>
    </row>
    <row r="47" spans="1:7" ht="18" x14ac:dyDescent="0.35">
      <c r="A47" s="33" t="s">
        <v>292</v>
      </c>
      <c r="B47" s="222" t="s">
        <v>88</v>
      </c>
      <c r="C47" s="40">
        <v>289177.5</v>
      </c>
      <c r="D47" s="40">
        <v>302296.8</v>
      </c>
      <c r="E47" s="40">
        <v>315276.2</v>
      </c>
      <c r="F47" s="161">
        <v>376059</v>
      </c>
      <c r="G47" s="36">
        <f t="shared" ref="G47:G56" si="2">F47/E47-1</f>
        <v>0.19279222472232282</v>
      </c>
    </row>
    <row r="48" spans="1:7" ht="18" x14ac:dyDescent="0.35">
      <c r="A48" s="29" t="s">
        <v>293</v>
      </c>
      <c r="B48" s="222"/>
      <c r="C48" s="40">
        <v>98257.5</v>
      </c>
      <c r="D48" s="40">
        <v>112389.6</v>
      </c>
      <c r="E48" s="40">
        <v>133638.29999999999</v>
      </c>
      <c r="F48" s="161">
        <v>187983.5</v>
      </c>
      <c r="G48" s="36">
        <f t="shared" si="2"/>
        <v>0.40665886950073449</v>
      </c>
    </row>
    <row r="49" spans="1:7" ht="18" x14ac:dyDescent="0.35">
      <c r="A49" s="29" t="s">
        <v>294</v>
      </c>
      <c r="B49" s="222"/>
      <c r="C49" s="13">
        <v>0</v>
      </c>
      <c r="D49" s="40">
        <v>6201.2</v>
      </c>
      <c r="E49" s="40">
        <v>7201.9</v>
      </c>
      <c r="F49" s="161">
        <v>21623.5</v>
      </c>
      <c r="G49" s="36">
        <f t="shared" si="2"/>
        <v>2.0024715700023608</v>
      </c>
    </row>
    <row r="50" spans="1:7" ht="18" x14ac:dyDescent="0.35">
      <c r="A50" s="29" t="s">
        <v>295</v>
      </c>
      <c r="B50" s="222"/>
      <c r="C50" s="39">
        <v>158541</v>
      </c>
      <c r="D50" s="39">
        <v>158828</v>
      </c>
      <c r="E50" s="39">
        <v>148544</v>
      </c>
      <c r="F50" s="158">
        <v>154180</v>
      </c>
      <c r="G50" s="36">
        <f t="shared" si="2"/>
        <v>3.7941619991383124E-2</v>
      </c>
    </row>
    <row r="51" spans="1:7" ht="18" x14ac:dyDescent="0.35">
      <c r="A51" s="29" t="s">
        <v>296</v>
      </c>
      <c r="B51" s="222"/>
      <c r="C51" s="39">
        <v>32379</v>
      </c>
      <c r="D51" s="39">
        <v>24878</v>
      </c>
      <c r="E51" s="39">
        <v>25892</v>
      </c>
      <c r="F51" s="158">
        <v>12272</v>
      </c>
      <c r="G51" s="36">
        <f t="shared" si="2"/>
        <v>-0.52603120655028579</v>
      </c>
    </row>
    <row r="52" spans="1:7" ht="18" x14ac:dyDescent="0.35">
      <c r="A52" s="29" t="s">
        <v>91</v>
      </c>
      <c r="B52" s="222" t="s">
        <v>88</v>
      </c>
      <c r="C52" s="40">
        <v>7221485.2000000002</v>
      </c>
      <c r="D52" s="40">
        <v>7653203.2999999998</v>
      </c>
      <c r="E52" s="40">
        <v>8917710.8000000007</v>
      </c>
      <c r="F52" s="161">
        <v>11228471.199999999</v>
      </c>
      <c r="G52" s="36">
        <f t="shared" si="2"/>
        <v>0.25912035631386465</v>
      </c>
    </row>
    <row r="53" spans="1:7" ht="36" x14ac:dyDescent="0.35">
      <c r="A53" s="29" t="s">
        <v>297</v>
      </c>
      <c r="B53" s="222"/>
      <c r="C53" s="39">
        <v>120816</v>
      </c>
      <c r="D53" s="39">
        <v>121459</v>
      </c>
      <c r="E53" s="39">
        <v>113077</v>
      </c>
      <c r="F53" s="158">
        <v>112108</v>
      </c>
      <c r="G53" s="36">
        <f t="shared" si="2"/>
        <v>-8.5693819255905357E-3</v>
      </c>
    </row>
    <row r="54" spans="1:7" ht="54" x14ac:dyDescent="0.35">
      <c r="A54" s="29" t="s">
        <v>561</v>
      </c>
      <c r="B54" s="61" t="s">
        <v>120</v>
      </c>
      <c r="C54" s="13">
        <v>220</v>
      </c>
      <c r="D54" s="13">
        <v>187</v>
      </c>
      <c r="E54" s="13">
        <v>192</v>
      </c>
      <c r="F54" s="81">
        <v>80</v>
      </c>
      <c r="G54" s="36">
        <f t="shared" si="2"/>
        <v>-0.58333333333333326</v>
      </c>
    </row>
    <row r="55" spans="1:7" ht="36" x14ac:dyDescent="0.35">
      <c r="A55" s="29" t="s">
        <v>298</v>
      </c>
      <c r="B55" s="61" t="s">
        <v>120</v>
      </c>
      <c r="C55" s="39">
        <v>6618</v>
      </c>
      <c r="D55" s="39">
        <v>6315</v>
      </c>
      <c r="E55" s="39">
        <v>6111</v>
      </c>
      <c r="F55" s="158">
        <v>6367</v>
      </c>
      <c r="G55" s="36">
        <f t="shared" si="2"/>
        <v>4.1891670757650212E-2</v>
      </c>
    </row>
    <row r="56" spans="1:7" ht="18" x14ac:dyDescent="0.35">
      <c r="A56" s="29" t="s">
        <v>299</v>
      </c>
      <c r="B56" s="61" t="s">
        <v>94</v>
      </c>
      <c r="C56" s="13">
        <v>100</v>
      </c>
      <c r="D56" s="13">
        <v>100</v>
      </c>
      <c r="E56" s="13">
        <v>100</v>
      </c>
      <c r="F56" s="13">
        <v>100</v>
      </c>
      <c r="G56" s="36">
        <f t="shared" si="2"/>
        <v>0</v>
      </c>
    </row>
    <row r="57" spans="1:7" ht="19.350000000000001" customHeight="1" x14ac:dyDescent="0.35">
      <c r="A57" s="226" t="s">
        <v>300</v>
      </c>
      <c r="B57" s="226"/>
      <c r="C57" s="226"/>
      <c r="D57" s="226"/>
      <c r="E57" s="226"/>
      <c r="F57" s="226"/>
      <c r="G57" s="226"/>
    </row>
    <row r="58" spans="1:7" ht="18" x14ac:dyDescent="0.35">
      <c r="A58" s="87" t="s">
        <v>138</v>
      </c>
      <c r="B58" s="224" t="s">
        <v>120</v>
      </c>
      <c r="C58" s="76">
        <v>411</v>
      </c>
      <c r="D58" s="76">
        <v>279</v>
      </c>
      <c r="E58" s="76">
        <v>242</v>
      </c>
      <c r="F58" s="87">
        <v>246</v>
      </c>
      <c r="G58" s="36">
        <f>F58/E58-1</f>
        <v>1.6528925619834656E-2</v>
      </c>
    </row>
    <row r="59" spans="1:7" ht="18" x14ac:dyDescent="0.35">
      <c r="A59" s="87" t="s">
        <v>139</v>
      </c>
      <c r="B59" s="224"/>
      <c r="C59" s="76">
        <v>209</v>
      </c>
      <c r="D59" s="76">
        <v>158</v>
      </c>
      <c r="E59" s="76">
        <v>157</v>
      </c>
      <c r="F59" s="87">
        <v>145</v>
      </c>
      <c r="G59" s="36">
        <f>F59/E59-1</f>
        <v>-7.6433121019108263E-2</v>
      </c>
    </row>
    <row r="60" spans="1:7" ht="19.350000000000001" customHeight="1" x14ac:dyDescent="0.35">
      <c r="A60" s="226" t="s">
        <v>301</v>
      </c>
      <c r="B60" s="226"/>
      <c r="C60" s="226"/>
      <c r="D60" s="226"/>
      <c r="E60" s="226"/>
      <c r="F60" s="226"/>
      <c r="G60" s="226"/>
    </row>
    <row r="61" spans="1:7" ht="18" x14ac:dyDescent="0.35">
      <c r="A61" s="87" t="s">
        <v>138</v>
      </c>
      <c r="B61" s="224" t="s">
        <v>120</v>
      </c>
      <c r="C61" s="76">
        <v>6</v>
      </c>
      <c r="D61" s="76">
        <v>8</v>
      </c>
      <c r="E61" s="76">
        <v>6</v>
      </c>
      <c r="F61" s="87">
        <v>5</v>
      </c>
      <c r="G61" s="36">
        <f>F61/E61-1</f>
        <v>-0.16666666666666663</v>
      </c>
    </row>
    <row r="62" spans="1:7" ht="18" x14ac:dyDescent="0.35">
      <c r="A62" s="87" t="s">
        <v>139</v>
      </c>
      <c r="B62" s="224"/>
      <c r="C62" s="76">
        <v>113</v>
      </c>
      <c r="D62" s="76">
        <v>112</v>
      </c>
      <c r="E62" s="76">
        <v>112</v>
      </c>
      <c r="F62" s="87">
        <v>100</v>
      </c>
      <c r="G62" s="36">
        <f>F62/E62-1</f>
        <v>-0.1071428571428571</v>
      </c>
    </row>
    <row r="63" spans="1:7" ht="19.350000000000001" customHeight="1" x14ac:dyDescent="0.35">
      <c r="A63" s="226" t="s">
        <v>302</v>
      </c>
      <c r="B63" s="226"/>
      <c r="C63" s="226"/>
      <c r="D63" s="226"/>
      <c r="E63" s="226"/>
      <c r="F63" s="226"/>
      <c r="G63" s="226"/>
    </row>
    <row r="64" spans="1:7" ht="18" x14ac:dyDescent="0.35">
      <c r="A64" s="87" t="s">
        <v>138</v>
      </c>
      <c r="B64" s="224" t="s">
        <v>120</v>
      </c>
      <c r="C64" s="76">
        <v>1</v>
      </c>
      <c r="D64" s="76">
        <v>3</v>
      </c>
      <c r="E64" s="76">
        <v>2</v>
      </c>
      <c r="F64" s="87">
        <v>6</v>
      </c>
      <c r="G64" s="36">
        <f>F64/E64-1</f>
        <v>2</v>
      </c>
    </row>
    <row r="65" spans="1:7" ht="18" x14ac:dyDescent="0.35">
      <c r="A65" s="87" t="s">
        <v>139</v>
      </c>
      <c r="B65" s="224"/>
      <c r="C65" s="76">
        <v>31</v>
      </c>
      <c r="D65" s="76">
        <v>48</v>
      </c>
      <c r="E65" s="76">
        <v>49</v>
      </c>
      <c r="F65" s="87">
        <v>37</v>
      </c>
      <c r="G65" s="36">
        <f>F65/E65-1</f>
        <v>-0.24489795918367352</v>
      </c>
    </row>
    <row r="66" spans="1:7" ht="52.35" customHeight="1" x14ac:dyDescent="0.3">
      <c r="A66" s="227" t="s">
        <v>303</v>
      </c>
      <c r="B66" s="227"/>
      <c r="C66" s="227"/>
      <c r="D66" s="227"/>
      <c r="E66" s="227"/>
      <c r="F66" s="227"/>
      <c r="G66" s="227"/>
    </row>
    <row r="67" spans="1:7" ht="18" x14ac:dyDescent="0.35">
      <c r="A67" s="87" t="s">
        <v>138</v>
      </c>
      <c r="B67" s="224" t="s">
        <v>120</v>
      </c>
      <c r="C67" s="76">
        <v>1</v>
      </c>
      <c r="D67" s="76">
        <v>3</v>
      </c>
      <c r="E67" s="76">
        <v>2</v>
      </c>
      <c r="F67" s="87">
        <v>3</v>
      </c>
      <c r="G67" s="36">
        <f>F67/E67-1</f>
        <v>0.5</v>
      </c>
    </row>
    <row r="68" spans="1:7" ht="18" x14ac:dyDescent="0.35">
      <c r="A68" s="87" t="s">
        <v>139</v>
      </c>
      <c r="B68" s="224"/>
      <c r="C68" s="76">
        <v>28</v>
      </c>
      <c r="D68" s="76">
        <v>42</v>
      </c>
      <c r="E68" s="76">
        <v>40</v>
      </c>
      <c r="F68" s="87">
        <v>56</v>
      </c>
      <c r="G68" s="36">
        <f>F68/E68-1</f>
        <v>0.39999999999999991</v>
      </c>
    </row>
    <row r="69" spans="1:7" ht="19.350000000000001" customHeight="1" x14ac:dyDescent="0.35">
      <c r="A69" s="226" t="s">
        <v>304</v>
      </c>
      <c r="B69" s="226"/>
      <c r="C69" s="226"/>
      <c r="D69" s="226"/>
      <c r="E69" s="226"/>
      <c r="F69" s="226"/>
      <c r="G69" s="226"/>
    </row>
    <row r="70" spans="1:7" ht="18" x14ac:dyDescent="0.35">
      <c r="A70" s="88" t="s">
        <v>305</v>
      </c>
      <c r="B70" s="76"/>
      <c r="C70" s="76">
        <v>62</v>
      </c>
      <c r="D70" s="76">
        <v>62</v>
      </c>
      <c r="E70" s="76">
        <v>61</v>
      </c>
      <c r="F70" s="87">
        <v>62</v>
      </c>
      <c r="G70" s="36">
        <f>F70/E70-1</f>
        <v>1.6393442622950838E-2</v>
      </c>
    </row>
    <row r="71" spans="1:7" ht="18" x14ac:dyDescent="0.35">
      <c r="A71" s="87" t="s">
        <v>306</v>
      </c>
      <c r="B71" s="224" t="s">
        <v>95</v>
      </c>
      <c r="C71" s="76">
        <v>61</v>
      </c>
      <c r="D71" s="76">
        <v>56</v>
      </c>
      <c r="E71" s="76">
        <v>54</v>
      </c>
      <c r="F71" s="87">
        <v>57</v>
      </c>
      <c r="G71" s="36">
        <f t="shared" ref="G71:G75" si="3">F71/E71-1</f>
        <v>5.555555555555558E-2</v>
      </c>
    </row>
    <row r="72" spans="1:7" ht="18" x14ac:dyDescent="0.35">
      <c r="A72" s="87" t="s">
        <v>307</v>
      </c>
      <c r="B72" s="224"/>
      <c r="C72" s="76">
        <v>64</v>
      </c>
      <c r="D72" s="76">
        <v>75</v>
      </c>
      <c r="E72" s="76">
        <v>71</v>
      </c>
      <c r="F72" s="87">
        <v>69</v>
      </c>
      <c r="G72" s="36">
        <f t="shared" si="3"/>
        <v>-2.8169014084507005E-2</v>
      </c>
    </row>
    <row r="73" spans="1:7" ht="54" x14ac:dyDescent="0.35">
      <c r="A73" s="29" t="s">
        <v>308</v>
      </c>
      <c r="B73" s="29"/>
      <c r="C73" s="91">
        <v>8798</v>
      </c>
      <c r="D73" s="91">
        <v>8480</v>
      </c>
      <c r="E73" s="91">
        <v>10490</v>
      </c>
      <c r="F73" s="162">
        <f>SUM(F75,F74)</f>
        <v>10279</v>
      </c>
      <c r="G73" s="36">
        <f t="shared" si="3"/>
        <v>-2.0114394661582491E-2</v>
      </c>
    </row>
    <row r="74" spans="1:7" ht="18" x14ac:dyDescent="0.35">
      <c r="A74" s="29" t="s">
        <v>309</v>
      </c>
      <c r="B74" s="219" t="s">
        <v>310</v>
      </c>
      <c r="C74" s="29">
        <v>5563</v>
      </c>
      <c r="D74" s="29">
        <v>5164</v>
      </c>
      <c r="E74" s="29">
        <v>5859</v>
      </c>
      <c r="F74" s="34">
        <v>5673</v>
      </c>
      <c r="G74" s="36">
        <f t="shared" si="3"/>
        <v>-3.1746031746031744E-2</v>
      </c>
    </row>
    <row r="75" spans="1:7" ht="18" x14ac:dyDescent="0.35">
      <c r="A75" s="29" t="s">
        <v>311</v>
      </c>
      <c r="B75" s="219"/>
      <c r="C75" s="29">
        <v>3235</v>
      </c>
      <c r="D75" s="29">
        <v>3316</v>
      </c>
      <c r="E75" s="29">
        <v>4631</v>
      </c>
      <c r="F75" s="34">
        <v>4606</v>
      </c>
      <c r="G75" s="36">
        <f t="shared" si="3"/>
        <v>-5.3984020729863635E-3</v>
      </c>
    </row>
  </sheetData>
  <mergeCells count="21">
    <mergeCell ref="B67:B68"/>
    <mergeCell ref="A69:G69"/>
    <mergeCell ref="B71:B72"/>
    <mergeCell ref="B74:B75"/>
    <mergeCell ref="A60:G60"/>
    <mergeCell ref="B61:B62"/>
    <mergeCell ref="A63:G63"/>
    <mergeCell ref="B64:B65"/>
    <mergeCell ref="A66:G66"/>
    <mergeCell ref="B58:B59"/>
    <mergeCell ref="A3:G3"/>
    <mergeCell ref="B5:B6"/>
    <mergeCell ref="B8:B13"/>
    <mergeCell ref="B18:B20"/>
    <mergeCell ref="B15:B17"/>
    <mergeCell ref="A7:G7"/>
    <mergeCell ref="A21:G21"/>
    <mergeCell ref="A44:G44"/>
    <mergeCell ref="B47:B51"/>
    <mergeCell ref="A57:G57"/>
    <mergeCell ref="B52:B53"/>
  </mergeCells>
  <hyperlinks>
    <hyperlink ref="A1" location="'Показатели ESG содержание'!A1" display="← Вернуться к содержанию"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sheetPr>
  <dimension ref="A1:G27"/>
  <sheetViews>
    <sheetView workbookViewId="0">
      <pane xSplit="2" ySplit="4" topLeftCell="C5" activePane="bottomRight" state="frozen"/>
      <selection pane="topRight" activeCell="C1" sqref="C1"/>
      <selection pane="bottomLeft" activeCell="A6" sqref="A6"/>
      <selection pane="bottomRight"/>
    </sheetView>
  </sheetViews>
  <sheetFormatPr defaultColWidth="10.69921875" defaultRowHeight="15.6" x14ac:dyDescent="0.3"/>
  <cols>
    <col min="1" max="1" width="65.09765625" customWidth="1"/>
    <col min="2" max="2" width="19" customWidth="1"/>
    <col min="3" max="3" width="13.09765625" customWidth="1"/>
    <col min="4" max="4" width="13.8984375" bestFit="1" customWidth="1"/>
    <col min="5" max="5" width="14.3984375" bestFit="1" customWidth="1"/>
    <col min="6" max="6" width="14.3984375" customWidth="1"/>
    <col min="7" max="7" width="17.296875" customWidth="1"/>
  </cols>
  <sheetData>
    <row r="1" spans="1:7" s="1" customFormat="1" ht="21" customHeight="1" x14ac:dyDescent="0.35">
      <c r="A1" s="152" t="s">
        <v>61</v>
      </c>
      <c r="E1" s="151"/>
      <c r="F1" s="151"/>
      <c r="G1" s="151"/>
    </row>
    <row r="2" spans="1:7" s="1" customFormat="1" ht="21" customHeight="1" x14ac:dyDescent="0.35">
      <c r="E2" s="28"/>
      <c r="F2" s="28"/>
      <c r="G2" s="28"/>
    </row>
    <row r="3" spans="1:7" ht="30" customHeight="1" x14ac:dyDescent="0.3">
      <c r="A3" s="230" t="s">
        <v>41</v>
      </c>
      <c r="B3" s="230"/>
      <c r="C3" s="230"/>
      <c r="D3" s="230"/>
      <c r="E3" s="230"/>
      <c r="F3" s="230"/>
      <c r="G3" s="230"/>
    </row>
    <row r="4" spans="1:7" ht="20.100000000000001" customHeight="1" x14ac:dyDescent="0.35">
      <c r="A4" s="29"/>
      <c r="B4" s="30" t="s">
        <v>73</v>
      </c>
      <c r="C4" s="31">
        <v>2022</v>
      </c>
      <c r="D4" s="31">
        <v>2023</v>
      </c>
      <c r="E4" s="31">
        <v>2024</v>
      </c>
      <c r="F4" s="31">
        <v>2025</v>
      </c>
      <c r="G4" s="32" t="s">
        <v>74</v>
      </c>
    </row>
    <row r="5" spans="1:7" ht="19.350000000000001" customHeight="1" x14ac:dyDescent="0.35">
      <c r="A5" s="148" t="s">
        <v>326</v>
      </c>
      <c r="B5" s="148"/>
      <c r="C5" s="148"/>
      <c r="D5" s="148"/>
      <c r="E5" s="148"/>
      <c r="F5" s="148"/>
      <c r="G5" s="148"/>
    </row>
    <row r="6" spans="1:7" ht="18" x14ac:dyDescent="0.35">
      <c r="A6" s="33" t="s">
        <v>96</v>
      </c>
      <c r="B6" s="46"/>
      <c r="C6" s="13">
        <v>1</v>
      </c>
      <c r="D6" s="13">
        <v>1</v>
      </c>
      <c r="E6" s="13">
        <v>1</v>
      </c>
      <c r="F6" s="13">
        <v>4</v>
      </c>
      <c r="G6" s="165">
        <f>F6/E6-1</f>
        <v>3</v>
      </c>
    </row>
    <row r="7" spans="1:7" ht="18" x14ac:dyDescent="0.35">
      <c r="A7" s="34" t="s">
        <v>97</v>
      </c>
      <c r="B7" s="219" t="s">
        <v>92</v>
      </c>
      <c r="C7" s="13">
        <v>0</v>
      </c>
      <c r="D7" s="164">
        <v>0</v>
      </c>
      <c r="E7" s="164">
        <v>0</v>
      </c>
      <c r="F7" s="13">
        <v>0</v>
      </c>
      <c r="G7" s="165"/>
    </row>
    <row r="8" spans="1:7" ht="18" x14ac:dyDescent="0.35">
      <c r="A8" s="34" t="s">
        <v>98</v>
      </c>
      <c r="B8" s="219"/>
      <c r="C8" s="13">
        <v>0</v>
      </c>
      <c r="D8" s="13">
        <v>1</v>
      </c>
      <c r="E8" s="13">
        <v>1</v>
      </c>
      <c r="F8" s="13">
        <v>3</v>
      </c>
      <c r="G8" s="165">
        <f t="shared" ref="G8:G15" si="0">F8/E8-1</f>
        <v>2</v>
      </c>
    </row>
    <row r="9" spans="1:7" ht="18" x14ac:dyDescent="0.35">
      <c r="A9" s="34" t="s">
        <v>99</v>
      </c>
      <c r="B9" s="219"/>
      <c r="C9" s="13">
        <v>0</v>
      </c>
      <c r="D9" s="13">
        <v>0</v>
      </c>
      <c r="E9" s="13">
        <v>0</v>
      </c>
      <c r="F9" s="13">
        <v>1</v>
      </c>
      <c r="G9" s="165"/>
    </row>
    <row r="10" spans="1:7" ht="18" x14ac:dyDescent="0.35">
      <c r="A10" s="94" t="s">
        <v>327</v>
      </c>
      <c r="B10" s="224" t="s">
        <v>119</v>
      </c>
      <c r="C10" s="76">
        <v>2</v>
      </c>
      <c r="D10" s="76">
        <v>3</v>
      </c>
      <c r="E10" s="76">
        <v>1</v>
      </c>
      <c r="F10" s="76">
        <v>1</v>
      </c>
      <c r="G10" s="165">
        <f t="shared" si="0"/>
        <v>0</v>
      </c>
    </row>
    <row r="11" spans="1:7" ht="18" x14ac:dyDescent="0.35">
      <c r="A11" s="94" t="s">
        <v>328</v>
      </c>
      <c r="B11" s="224"/>
      <c r="C11" s="76"/>
      <c r="D11" s="76"/>
      <c r="E11" s="76"/>
      <c r="F11" s="76"/>
      <c r="G11" s="165"/>
    </row>
    <row r="12" spans="1:7" ht="18" x14ac:dyDescent="0.35">
      <c r="A12" s="94" t="s">
        <v>329</v>
      </c>
      <c r="B12" s="224"/>
      <c r="C12" s="76">
        <v>1</v>
      </c>
      <c r="D12" s="76">
        <v>0</v>
      </c>
      <c r="E12" s="76">
        <v>0</v>
      </c>
      <c r="F12" s="76">
        <v>0</v>
      </c>
      <c r="G12" s="165"/>
    </row>
    <row r="13" spans="1:7" ht="18" x14ac:dyDescent="0.35">
      <c r="A13" s="94" t="s">
        <v>330</v>
      </c>
      <c r="B13" s="224"/>
      <c r="C13" s="13">
        <v>0</v>
      </c>
      <c r="D13" s="13">
        <v>0</v>
      </c>
      <c r="E13" s="13">
        <v>0</v>
      </c>
      <c r="F13" s="13">
        <v>0</v>
      </c>
      <c r="G13" s="165"/>
    </row>
    <row r="14" spans="1:7" ht="72" x14ac:dyDescent="0.35">
      <c r="A14" s="85" t="s">
        <v>100</v>
      </c>
      <c r="B14" s="71" t="s">
        <v>101</v>
      </c>
      <c r="C14" s="81" t="s">
        <v>102</v>
      </c>
      <c r="D14" s="81" t="s">
        <v>102</v>
      </c>
      <c r="E14" s="45">
        <v>0.09</v>
      </c>
      <c r="F14" s="45">
        <v>0.37</v>
      </c>
      <c r="G14" s="165">
        <f t="shared" si="0"/>
        <v>3.1111111111111116</v>
      </c>
    </row>
    <row r="15" spans="1:7" ht="36" x14ac:dyDescent="0.35">
      <c r="A15" s="85" t="s">
        <v>103</v>
      </c>
      <c r="B15" s="71" t="s">
        <v>104</v>
      </c>
      <c r="C15" s="13">
        <v>0.15</v>
      </c>
      <c r="D15" s="13">
        <v>0.15</v>
      </c>
      <c r="E15" s="13">
        <v>0.16</v>
      </c>
      <c r="F15" s="13">
        <v>0.64</v>
      </c>
      <c r="G15" s="165">
        <f t="shared" si="0"/>
        <v>3</v>
      </c>
    </row>
    <row r="16" spans="1:7" ht="19.350000000000001" customHeight="1" x14ac:dyDescent="0.35">
      <c r="A16" s="228" t="s">
        <v>331</v>
      </c>
      <c r="B16" s="228"/>
      <c r="C16" s="228"/>
      <c r="D16" s="228"/>
      <c r="E16" s="228"/>
      <c r="F16" s="228"/>
      <c r="G16" s="228"/>
    </row>
    <row r="17" spans="1:7" ht="18" x14ac:dyDescent="0.35">
      <c r="A17" s="90" t="s">
        <v>332</v>
      </c>
      <c r="B17" s="229" t="s">
        <v>320</v>
      </c>
      <c r="C17" s="90">
        <v>0</v>
      </c>
      <c r="D17" s="90">
        <v>0</v>
      </c>
      <c r="E17" s="90">
        <v>0</v>
      </c>
      <c r="F17" s="90">
        <v>0</v>
      </c>
      <c r="G17" s="76"/>
    </row>
    <row r="18" spans="1:7" ht="36" x14ac:dyDescent="0.35">
      <c r="A18" s="90" t="s">
        <v>333</v>
      </c>
      <c r="B18" s="229"/>
      <c r="C18" s="90">
        <v>0</v>
      </c>
      <c r="D18" s="90">
        <v>0</v>
      </c>
      <c r="E18" s="90">
        <v>0</v>
      </c>
      <c r="F18" s="90">
        <v>0</v>
      </c>
      <c r="G18" s="76"/>
    </row>
    <row r="19" spans="1:7" ht="36" x14ac:dyDescent="0.35">
      <c r="A19" s="90" t="s">
        <v>334</v>
      </c>
      <c r="B19" s="229"/>
      <c r="C19" s="90">
        <v>0</v>
      </c>
      <c r="D19" s="90">
        <v>0</v>
      </c>
      <c r="E19" s="90">
        <v>0</v>
      </c>
      <c r="F19" s="90">
        <v>0</v>
      </c>
      <c r="G19" s="76"/>
    </row>
    <row r="20" spans="1:7" ht="19.350000000000001" customHeight="1" x14ac:dyDescent="0.35">
      <c r="A20" s="228" t="s">
        <v>335</v>
      </c>
      <c r="B20" s="228"/>
      <c r="C20" s="228"/>
      <c r="D20" s="228"/>
      <c r="E20" s="228"/>
      <c r="F20" s="228"/>
      <c r="G20" s="228"/>
    </row>
    <row r="21" spans="1:7" ht="36" x14ac:dyDescent="0.35">
      <c r="A21" s="90" t="s">
        <v>336</v>
      </c>
      <c r="B21" s="95" t="s">
        <v>120</v>
      </c>
      <c r="C21" s="90">
        <v>6706</v>
      </c>
      <c r="D21" s="90">
        <v>6354</v>
      </c>
      <c r="E21" s="90">
        <v>6235</v>
      </c>
      <c r="F21" s="90">
        <v>6216</v>
      </c>
      <c r="G21" s="36">
        <f>F21/E21-1</f>
        <v>-3.0473135525260764E-3</v>
      </c>
    </row>
    <row r="22" spans="1:7" ht="36" x14ac:dyDescent="0.35">
      <c r="A22" s="90" t="s">
        <v>337</v>
      </c>
      <c r="B22" s="95" t="s">
        <v>94</v>
      </c>
      <c r="C22" s="96">
        <v>1</v>
      </c>
      <c r="D22" s="96">
        <v>1</v>
      </c>
      <c r="E22" s="96">
        <v>1</v>
      </c>
      <c r="F22" s="96">
        <v>1</v>
      </c>
      <c r="G22" s="36">
        <f t="shared" ref="G22:G27" si="1">F22/E22-1</f>
        <v>0</v>
      </c>
    </row>
    <row r="23" spans="1:7" ht="36" x14ac:dyDescent="0.35">
      <c r="A23" s="90" t="s">
        <v>338</v>
      </c>
      <c r="B23" s="95" t="s">
        <v>120</v>
      </c>
      <c r="C23" s="90">
        <v>6706</v>
      </c>
      <c r="D23" s="90">
        <v>6354</v>
      </c>
      <c r="E23" s="90">
        <v>6235</v>
      </c>
      <c r="F23" s="90">
        <v>6216</v>
      </c>
      <c r="G23" s="36">
        <f t="shared" si="1"/>
        <v>-3.0473135525260764E-3</v>
      </c>
    </row>
    <row r="24" spans="1:7" ht="36" x14ac:dyDescent="0.35">
      <c r="A24" s="90" t="s">
        <v>339</v>
      </c>
      <c r="B24" s="95" t="s">
        <v>94</v>
      </c>
      <c r="C24" s="96">
        <v>1</v>
      </c>
      <c r="D24" s="96">
        <v>1</v>
      </c>
      <c r="E24" s="96">
        <v>1</v>
      </c>
      <c r="F24" s="96">
        <v>1</v>
      </c>
      <c r="G24" s="36">
        <f t="shared" si="1"/>
        <v>0</v>
      </c>
    </row>
    <row r="25" spans="1:7" ht="54" x14ac:dyDescent="0.35">
      <c r="A25" s="90" t="s">
        <v>340</v>
      </c>
      <c r="B25" s="95" t="s">
        <v>120</v>
      </c>
      <c r="C25" s="90">
        <v>6706</v>
      </c>
      <c r="D25" s="90">
        <v>6354</v>
      </c>
      <c r="E25" s="90">
        <v>6235</v>
      </c>
      <c r="F25" s="90">
        <v>6216</v>
      </c>
      <c r="G25" s="36">
        <f t="shared" si="1"/>
        <v>-3.0473135525260764E-3</v>
      </c>
    </row>
    <row r="26" spans="1:7" ht="54" x14ac:dyDescent="0.35">
      <c r="A26" s="90" t="s">
        <v>341</v>
      </c>
      <c r="B26" s="95" t="s">
        <v>94</v>
      </c>
      <c r="C26" s="96">
        <v>1</v>
      </c>
      <c r="D26" s="96">
        <v>1</v>
      </c>
      <c r="E26" s="96">
        <v>1</v>
      </c>
      <c r="F26" s="96">
        <v>1</v>
      </c>
      <c r="G26" s="36">
        <f t="shared" si="1"/>
        <v>0</v>
      </c>
    </row>
    <row r="27" spans="1:7" ht="18" x14ac:dyDescent="0.35">
      <c r="A27" s="90" t="s">
        <v>342</v>
      </c>
      <c r="B27" s="95" t="s">
        <v>119</v>
      </c>
      <c r="C27" s="90">
        <v>0</v>
      </c>
      <c r="D27" s="90">
        <v>73</v>
      </c>
      <c r="E27" s="90">
        <v>96</v>
      </c>
      <c r="F27" s="90">
        <v>338</v>
      </c>
      <c r="G27" s="36">
        <f t="shared" si="1"/>
        <v>2.5208333333333335</v>
      </c>
    </row>
  </sheetData>
  <mergeCells count="6">
    <mergeCell ref="A16:G16"/>
    <mergeCell ref="B17:B19"/>
    <mergeCell ref="A20:G20"/>
    <mergeCell ref="A3:G3"/>
    <mergeCell ref="B7:B9"/>
    <mergeCell ref="B10:B13"/>
  </mergeCells>
  <hyperlinks>
    <hyperlink ref="A1" location="'Показатели ESG содержание'!A1" display="← Вернуться к содержанию"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sheetPr>
  <dimension ref="A1:G67"/>
  <sheetViews>
    <sheetView workbookViewId="0">
      <pane xSplit="2" ySplit="4" topLeftCell="C59" activePane="bottomRight" state="frozen"/>
      <selection pane="topRight" activeCell="C1" sqref="C1"/>
      <selection pane="bottomLeft" activeCell="A6" sqref="A6"/>
      <selection pane="bottomRight"/>
    </sheetView>
  </sheetViews>
  <sheetFormatPr defaultColWidth="10.69921875" defaultRowHeight="15.6" x14ac:dyDescent="0.3"/>
  <cols>
    <col min="1" max="1" width="68.8984375" style="1" customWidth="1"/>
    <col min="2" max="2" width="19" style="1" customWidth="1"/>
    <col min="3" max="3" width="13.09765625" style="1" customWidth="1"/>
    <col min="4" max="4" width="13.8984375" style="1" bestFit="1" customWidth="1"/>
    <col min="5" max="5" width="14.3984375" style="1" bestFit="1" customWidth="1"/>
    <col min="6" max="6" width="14.3984375" style="1" customWidth="1"/>
    <col min="7" max="7" width="17.296875" style="1" customWidth="1"/>
    <col min="8" max="16384" width="10.69921875" style="1"/>
  </cols>
  <sheetData>
    <row r="1" spans="1:7" s="13" customFormat="1" ht="18" x14ac:dyDescent="0.35">
      <c r="A1" s="153" t="s">
        <v>576</v>
      </c>
      <c r="E1" s="151"/>
      <c r="F1" s="151"/>
      <c r="G1" s="151"/>
    </row>
    <row r="2" spans="1:7" ht="17.100000000000001" customHeight="1" x14ac:dyDescent="0.3"/>
    <row r="3" spans="1:7" ht="30" customHeight="1" x14ac:dyDescent="0.3">
      <c r="A3" s="232" t="s">
        <v>38</v>
      </c>
      <c r="B3" s="232"/>
      <c r="C3" s="232"/>
      <c r="D3" s="232"/>
      <c r="E3" s="232"/>
      <c r="F3" s="232"/>
      <c r="G3" s="232"/>
    </row>
    <row r="4" spans="1:7" ht="17.399999999999999" x14ac:dyDescent="0.35">
      <c r="A4" s="18"/>
      <c r="B4" s="19" t="s">
        <v>73</v>
      </c>
      <c r="C4" s="20">
        <v>2022</v>
      </c>
      <c r="D4" s="20">
        <v>2023</v>
      </c>
      <c r="E4" s="20">
        <v>2024</v>
      </c>
      <c r="F4" s="20">
        <v>2025</v>
      </c>
      <c r="G4" s="21" t="s">
        <v>74</v>
      </c>
    </row>
    <row r="5" spans="1:7" ht="18" x14ac:dyDescent="0.35">
      <c r="A5" s="73" t="s">
        <v>109</v>
      </c>
      <c r="B5" s="48"/>
      <c r="C5" s="49"/>
      <c r="D5" s="49"/>
      <c r="E5" s="49"/>
      <c r="F5" s="49"/>
      <c r="G5" s="50"/>
    </row>
    <row r="6" spans="1:7" ht="17.399999999999999" x14ac:dyDescent="0.35">
      <c r="A6" s="52" t="s">
        <v>110</v>
      </c>
      <c r="B6" s="233" t="s">
        <v>120</v>
      </c>
      <c r="C6" s="53" t="s">
        <v>121</v>
      </c>
      <c r="D6" s="54">
        <v>11</v>
      </c>
      <c r="E6" s="54">
        <v>11</v>
      </c>
      <c r="F6" s="54">
        <v>11</v>
      </c>
      <c r="G6" s="27"/>
    </row>
    <row r="7" spans="1:7" ht="17.399999999999999" x14ac:dyDescent="0.35">
      <c r="A7" s="52" t="s">
        <v>111</v>
      </c>
      <c r="B7" s="233"/>
      <c r="C7" s="53" t="s">
        <v>122</v>
      </c>
      <c r="D7" s="54">
        <v>2</v>
      </c>
      <c r="E7" s="54">
        <v>2</v>
      </c>
      <c r="F7" s="54">
        <v>1</v>
      </c>
      <c r="G7" s="27"/>
    </row>
    <row r="8" spans="1:7" ht="17.399999999999999" x14ac:dyDescent="0.35">
      <c r="A8" s="52" t="s">
        <v>112</v>
      </c>
      <c r="B8" s="233"/>
      <c r="C8" s="53" t="s">
        <v>123</v>
      </c>
      <c r="D8" s="54">
        <v>9</v>
      </c>
      <c r="E8" s="54">
        <v>9</v>
      </c>
      <c r="F8" s="54">
        <v>10</v>
      </c>
      <c r="G8" s="27"/>
    </row>
    <row r="9" spans="1:7" ht="17.399999999999999" x14ac:dyDescent="0.35">
      <c r="A9" s="52" t="s">
        <v>113</v>
      </c>
      <c r="B9" s="233"/>
      <c r="C9" s="53" t="s">
        <v>124</v>
      </c>
      <c r="D9" s="54">
        <v>3</v>
      </c>
      <c r="E9" s="54">
        <v>0</v>
      </c>
      <c r="F9" s="54">
        <v>0</v>
      </c>
      <c r="G9" s="27"/>
    </row>
    <row r="10" spans="1:7" ht="17.399999999999999" x14ac:dyDescent="0.35">
      <c r="A10" s="52" t="s">
        <v>114</v>
      </c>
      <c r="B10" s="52" t="s">
        <v>118</v>
      </c>
      <c r="C10" s="53" t="s">
        <v>125</v>
      </c>
      <c r="D10" s="54" t="s">
        <v>125</v>
      </c>
      <c r="E10" s="54" t="s">
        <v>125</v>
      </c>
      <c r="F10" s="54" t="s">
        <v>125</v>
      </c>
      <c r="G10" s="27"/>
    </row>
    <row r="11" spans="1:7" ht="17.399999999999999" x14ac:dyDescent="0.35">
      <c r="A11" s="52" t="s">
        <v>115</v>
      </c>
      <c r="B11" s="52" t="s">
        <v>119</v>
      </c>
      <c r="C11" s="53" t="s">
        <v>126</v>
      </c>
      <c r="D11" s="54">
        <v>13</v>
      </c>
      <c r="E11" s="54">
        <v>16</v>
      </c>
      <c r="F11" s="54">
        <v>19</v>
      </c>
      <c r="G11" s="27">
        <f>F11/E11-1</f>
        <v>0.1875</v>
      </c>
    </row>
    <row r="12" spans="1:7" ht="17.399999999999999" x14ac:dyDescent="0.35">
      <c r="A12" s="52" t="s">
        <v>116</v>
      </c>
      <c r="B12" s="52" t="s">
        <v>119</v>
      </c>
      <c r="C12" s="53" t="s">
        <v>127</v>
      </c>
      <c r="D12" s="54">
        <v>0</v>
      </c>
      <c r="E12" s="54">
        <v>0</v>
      </c>
      <c r="F12" s="54">
        <v>0</v>
      </c>
      <c r="G12" s="27"/>
    </row>
    <row r="13" spans="1:7" ht="17.399999999999999" x14ac:dyDescent="0.35">
      <c r="A13" s="52" t="s">
        <v>117</v>
      </c>
      <c r="B13" s="52" t="s">
        <v>94</v>
      </c>
      <c r="C13" s="53" t="s">
        <v>128</v>
      </c>
      <c r="D13" s="55">
        <v>0.99239999999999995</v>
      </c>
      <c r="E13" s="56">
        <v>1</v>
      </c>
      <c r="F13" s="56">
        <v>1</v>
      </c>
      <c r="G13" s="27">
        <f t="shared" ref="G13" si="0">F13/E13-1</f>
        <v>0</v>
      </c>
    </row>
    <row r="14" spans="1:7" ht="18" x14ac:dyDescent="0.35">
      <c r="A14" s="73" t="s">
        <v>129</v>
      </c>
      <c r="B14" s="48"/>
      <c r="C14" s="49"/>
      <c r="D14" s="49"/>
      <c r="E14" s="49"/>
      <c r="F14" s="49"/>
      <c r="G14" s="62"/>
    </row>
    <row r="15" spans="1:7" ht="18" x14ac:dyDescent="0.35">
      <c r="A15" s="57" t="s">
        <v>130</v>
      </c>
      <c r="B15" s="222" t="s">
        <v>94</v>
      </c>
      <c r="C15" s="58">
        <v>0.18179999999999999</v>
      </c>
      <c r="D15" s="59">
        <v>0.45450000000000002</v>
      </c>
      <c r="E15" s="60">
        <v>0</v>
      </c>
      <c r="F15" s="59">
        <v>0.18179999999999999</v>
      </c>
      <c r="G15" s="27"/>
    </row>
    <row r="16" spans="1:7" ht="18" x14ac:dyDescent="0.35">
      <c r="A16" s="57" t="s">
        <v>131</v>
      </c>
      <c r="B16" s="222"/>
      <c r="C16" s="58">
        <v>0.72719999999999996</v>
      </c>
      <c r="D16" s="59">
        <v>0.45450000000000002</v>
      </c>
      <c r="E16" s="59">
        <v>0.81820000000000004</v>
      </c>
      <c r="F16" s="59">
        <v>0.72719999999999996</v>
      </c>
      <c r="G16" s="27"/>
    </row>
    <row r="17" spans="1:7" ht="21" customHeight="1" x14ac:dyDescent="0.35">
      <c r="A17" s="57" t="s">
        <v>132</v>
      </c>
      <c r="B17" s="222"/>
      <c r="C17" s="58">
        <v>9.0899999999999995E-2</v>
      </c>
      <c r="D17" s="59">
        <v>9.0899999999999995E-2</v>
      </c>
      <c r="E17" s="59">
        <v>0.18179999999999999</v>
      </c>
      <c r="F17" s="59">
        <v>9.0999999999999998E-2</v>
      </c>
      <c r="G17" s="27"/>
    </row>
    <row r="18" spans="1:7" ht="18" x14ac:dyDescent="0.35">
      <c r="A18" s="73" t="s">
        <v>133</v>
      </c>
      <c r="B18" s="48"/>
      <c r="C18" s="49"/>
      <c r="D18" s="49"/>
      <c r="E18" s="49"/>
      <c r="F18" s="49"/>
      <c r="G18" s="62"/>
    </row>
    <row r="19" spans="1:7" ht="18" x14ac:dyDescent="0.35">
      <c r="A19" s="57" t="s">
        <v>134</v>
      </c>
      <c r="B19" s="57" t="s">
        <v>119</v>
      </c>
      <c r="C19" s="57">
        <v>129</v>
      </c>
      <c r="D19" s="63">
        <v>90</v>
      </c>
      <c r="E19" s="63">
        <v>87</v>
      </c>
      <c r="F19" s="63">
        <v>77</v>
      </c>
      <c r="G19" s="27"/>
    </row>
    <row r="20" spans="1:7" ht="36" x14ac:dyDescent="0.35">
      <c r="A20" s="57" t="s">
        <v>135</v>
      </c>
      <c r="B20" s="57"/>
      <c r="C20" s="57">
        <v>25</v>
      </c>
      <c r="D20" s="63">
        <v>26</v>
      </c>
      <c r="E20" s="63">
        <v>36</v>
      </c>
      <c r="F20" s="63">
        <v>32</v>
      </c>
      <c r="G20" s="27"/>
    </row>
    <row r="21" spans="1:7" ht="18" x14ac:dyDescent="0.35">
      <c r="A21" s="140" t="s">
        <v>136</v>
      </c>
      <c r="B21" s="48"/>
      <c r="C21" s="49"/>
      <c r="D21" s="49"/>
      <c r="E21" s="49"/>
      <c r="F21" s="49"/>
      <c r="G21" s="62"/>
    </row>
    <row r="22" spans="1:7" ht="18" x14ac:dyDescent="0.35">
      <c r="A22" s="64" t="s">
        <v>137</v>
      </c>
      <c r="B22" s="222" t="s">
        <v>120</v>
      </c>
      <c r="C22" s="57"/>
      <c r="D22" s="63"/>
      <c r="E22" s="63"/>
      <c r="F22" s="63"/>
      <c r="G22" s="27"/>
    </row>
    <row r="23" spans="1:7" ht="18" x14ac:dyDescent="0.35">
      <c r="A23" s="65" t="s">
        <v>138</v>
      </c>
      <c r="B23" s="222"/>
      <c r="C23" s="57">
        <v>0</v>
      </c>
      <c r="D23" s="63">
        <v>0</v>
      </c>
      <c r="E23" s="63">
        <v>0</v>
      </c>
      <c r="F23" s="63">
        <v>0</v>
      </c>
      <c r="G23" s="27"/>
    </row>
    <row r="24" spans="1:7" ht="18" x14ac:dyDescent="0.35">
      <c r="A24" s="65" t="s">
        <v>139</v>
      </c>
      <c r="B24" s="222"/>
      <c r="C24" s="57">
        <v>0</v>
      </c>
      <c r="D24" s="63">
        <v>0</v>
      </c>
      <c r="E24" s="63">
        <v>0</v>
      </c>
      <c r="F24" s="63">
        <v>0</v>
      </c>
      <c r="G24" s="27"/>
    </row>
    <row r="25" spans="1:7" ht="18" x14ac:dyDescent="0.35">
      <c r="A25" s="64" t="s">
        <v>140</v>
      </c>
      <c r="B25" s="222"/>
      <c r="C25" s="57"/>
      <c r="D25" s="63"/>
      <c r="E25" s="63"/>
      <c r="F25" s="63"/>
      <c r="G25" s="27"/>
    </row>
    <row r="26" spans="1:7" ht="18" x14ac:dyDescent="0.35">
      <c r="A26" s="65" t="s">
        <v>138</v>
      </c>
      <c r="B26" s="222"/>
      <c r="C26" s="57">
        <v>7</v>
      </c>
      <c r="D26" s="63">
        <v>6</v>
      </c>
      <c r="E26" s="63">
        <v>6</v>
      </c>
      <c r="F26" s="63">
        <v>8</v>
      </c>
      <c r="G26" s="27"/>
    </row>
    <row r="27" spans="1:7" ht="18" x14ac:dyDescent="0.35">
      <c r="A27" s="65" t="s">
        <v>139</v>
      </c>
      <c r="B27" s="222"/>
      <c r="C27" s="57">
        <v>0</v>
      </c>
      <c r="D27" s="63">
        <v>1</v>
      </c>
      <c r="E27" s="63">
        <v>1</v>
      </c>
      <c r="F27" s="63">
        <v>1</v>
      </c>
      <c r="G27" s="27"/>
    </row>
    <row r="28" spans="1:7" ht="18" x14ac:dyDescent="0.35">
      <c r="A28" s="64" t="s">
        <v>141</v>
      </c>
      <c r="B28" s="222"/>
      <c r="C28" s="57"/>
      <c r="D28" s="63"/>
      <c r="E28" s="63"/>
      <c r="F28" s="63"/>
      <c r="G28" s="27"/>
    </row>
    <row r="29" spans="1:7" ht="18" x14ac:dyDescent="0.35">
      <c r="A29" s="65" t="s">
        <v>138</v>
      </c>
      <c r="B29" s="222"/>
      <c r="C29" s="57">
        <v>4</v>
      </c>
      <c r="D29" s="63">
        <v>4</v>
      </c>
      <c r="E29" s="63">
        <v>4</v>
      </c>
      <c r="F29" s="63">
        <v>2</v>
      </c>
      <c r="G29" s="27"/>
    </row>
    <row r="30" spans="1:7" ht="18" x14ac:dyDescent="0.35">
      <c r="A30" s="65" t="s">
        <v>139</v>
      </c>
      <c r="B30" s="222"/>
      <c r="C30" s="57">
        <v>0</v>
      </c>
      <c r="D30" s="63">
        <v>0</v>
      </c>
      <c r="E30" s="63">
        <v>0</v>
      </c>
      <c r="F30" s="63">
        <v>0</v>
      </c>
      <c r="G30" s="27"/>
    </row>
    <row r="31" spans="1:7" ht="18.600000000000001" thickBot="1" x14ac:dyDescent="0.4">
      <c r="A31" s="141" t="s">
        <v>142</v>
      </c>
      <c r="B31" s="66"/>
      <c r="C31" s="67"/>
      <c r="D31" s="67"/>
      <c r="E31" s="67"/>
      <c r="F31" s="67"/>
      <c r="G31" s="68"/>
    </row>
    <row r="32" spans="1:7" ht="18.600000000000001" thickTop="1" x14ac:dyDescent="0.35">
      <c r="A32" s="73" t="s">
        <v>150</v>
      </c>
      <c r="B32" s="48"/>
      <c r="C32" s="49"/>
      <c r="D32" s="49"/>
      <c r="E32" s="49"/>
      <c r="F32" s="49"/>
      <c r="G32" s="62"/>
    </row>
    <row r="33" spans="1:7" ht="18" x14ac:dyDescent="0.35">
      <c r="A33" s="69" t="s">
        <v>143</v>
      </c>
      <c r="B33" s="231" t="s">
        <v>120</v>
      </c>
      <c r="C33" s="61">
        <v>5</v>
      </c>
      <c r="D33" s="71">
        <v>3</v>
      </c>
      <c r="E33" s="71">
        <v>3</v>
      </c>
      <c r="F33" s="71">
        <v>3</v>
      </c>
      <c r="G33" s="27"/>
    </row>
    <row r="34" spans="1:7" ht="18" x14ac:dyDescent="0.35">
      <c r="A34" s="69" t="s">
        <v>144</v>
      </c>
      <c r="B34" s="231"/>
      <c r="C34" s="61">
        <v>0</v>
      </c>
      <c r="D34" s="71">
        <v>0</v>
      </c>
      <c r="E34" s="71">
        <v>0</v>
      </c>
      <c r="F34" s="71">
        <v>0</v>
      </c>
      <c r="G34" s="27"/>
    </row>
    <row r="35" spans="1:7" ht="18" x14ac:dyDescent="0.3">
      <c r="A35" s="69" t="s">
        <v>145</v>
      </c>
      <c r="B35" s="231"/>
      <c r="C35" s="61">
        <v>5</v>
      </c>
      <c r="D35" s="71">
        <v>1</v>
      </c>
      <c r="E35" s="71">
        <v>3</v>
      </c>
      <c r="F35" s="71">
        <v>3</v>
      </c>
    </row>
    <row r="36" spans="1:7" ht="18" x14ac:dyDescent="0.3">
      <c r="A36" s="69" t="s">
        <v>113</v>
      </c>
      <c r="B36" s="231"/>
      <c r="C36" s="61">
        <v>0</v>
      </c>
      <c r="D36" s="71">
        <v>0</v>
      </c>
      <c r="E36" s="71">
        <v>0</v>
      </c>
      <c r="F36" s="71">
        <v>0</v>
      </c>
    </row>
    <row r="37" spans="1:7" ht="18" x14ac:dyDescent="0.3">
      <c r="A37" s="69" t="s">
        <v>146</v>
      </c>
      <c r="B37" s="70" t="s">
        <v>118</v>
      </c>
      <c r="C37" s="61" t="s">
        <v>125</v>
      </c>
      <c r="D37" s="71" t="s">
        <v>147</v>
      </c>
      <c r="E37" s="71" t="s">
        <v>147</v>
      </c>
      <c r="F37" s="71" t="s">
        <v>147</v>
      </c>
    </row>
    <row r="38" spans="1:7" ht="18" x14ac:dyDescent="0.3">
      <c r="A38" s="72" t="s">
        <v>148</v>
      </c>
      <c r="B38" s="231" t="s">
        <v>119</v>
      </c>
      <c r="C38" s="61">
        <v>3</v>
      </c>
      <c r="D38" s="71">
        <v>3</v>
      </c>
      <c r="E38" s="71">
        <v>4</v>
      </c>
      <c r="F38" s="71">
        <v>3</v>
      </c>
    </row>
    <row r="39" spans="1:7" ht="36" x14ac:dyDescent="0.3">
      <c r="A39" s="72" t="s">
        <v>149</v>
      </c>
      <c r="B39" s="231"/>
      <c r="C39" s="61">
        <v>3</v>
      </c>
      <c r="D39" s="71">
        <v>2</v>
      </c>
      <c r="E39" s="71">
        <v>4</v>
      </c>
      <c r="F39" s="71">
        <v>5</v>
      </c>
    </row>
    <row r="40" spans="1:7" ht="18" x14ac:dyDescent="0.35">
      <c r="A40" s="73" t="s">
        <v>151</v>
      </c>
      <c r="B40" s="48"/>
      <c r="C40" s="49"/>
      <c r="D40" s="49"/>
      <c r="E40" s="49"/>
      <c r="F40" s="49"/>
      <c r="G40" s="62"/>
    </row>
    <row r="41" spans="1:7" ht="18" x14ac:dyDescent="0.3">
      <c r="A41" s="69" t="s">
        <v>143</v>
      </c>
      <c r="B41" s="231" t="s">
        <v>120</v>
      </c>
      <c r="C41" s="61">
        <v>10</v>
      </c>
      <c r="D41" s="71">
        <v>8</v>
      </c>
      <c r="E41" s="71">
        <v>7</v>
      </c>
      <c r="F41" s="71">
        <v>7</v>
      </c>
    </row>
    <row r="42" spans="1:7" ht="18" x14ac:dyDescent="0.3">
      <c r="A42" s="69" t="s">
        <v>144</v>
      </c>
      <c r="B42" s="231"/>
      <c r="C42" s="61">
        <v>0</v>
      </c>
      <c r="D42" s="71">
        <v>1</v>
      </c>
      <c r="E42" s="71">
        <v>1</v>
      </c>
      <c r="F42" s="71">
        <v>0</v>
      </c>
    </row>
    <row r="43" spans="1:7" ht="18" x14ac:dyDescent="0.3">
      <c r="A43" s="69" t="s">
        <v>145</v>
      </c>
      <c r="B43" s="231"/>
      <c r="C43" s="61">
        <v>2</v>
      </c>
      <c r="D43" s="71">
        <v>0</v>
      </c>
      <c r="E43" s="71">
        <v>6</v>
      </c>
      <c r="F43" s="71">
        <v>7</v>
      </c>
    </row>
    <row r="44" spans="1:7" ht="18" x14ac:dyDescent="0.3">
      <c r="A44" s="69" t="s">
        <v>113</v>
      </c>
      <c r="B44" s="231"/>
      <c r="C44" s="61">
        <v>0</v>
      </c>
      <c r="D44" s="71">
        <v>0</v>
      </c>
      <c r="E44" s="71">
        <v>0</v>
      </c>
      <c r="F44" s="71">
        <v>0</v>
      </c>
    </row>
    <row r="45" spans="1:7" ht="18" x14ac:dyDescent="0.3">
      <c r="A45" s="69" t="s">
        <v>146</v>
      </c>
      <c r="B45" s="70" t="s">
        <v>118</v>
      </c>
      <c r="C45" s="61" t="s">
        <v>147</v>
      </c>
      <c r="D45" s="71" t="s">
        <v>147</v>
      </c>
      <c r="E45" s="71" t="s">
        <v>147</v>
      </c>
      <c r="F45" s="71" t="s">
        <v>147</v>
      </c>
    </row>
    <row r="46" spans="1:7" ht="18" x14ac:dyDescent="0.3">
      <c r="A46" s="69" t="s">
        <v>148</v>
      </c>
      <c r="B46" s="231" t="s">
        <v>119</v>
      </c>
      <c r="C46" s="61">
        <v>9</v>
      </c>
      <c r="D46" s="71">
        <v>7</v>
      </c>
      <c r="E46" s="71">
        <v>9</v>
      </c>
      <c r="F46" s="71">
        <v>10</v>
      </c>
    </row>
    <row r="47" spans="1:7" ht="18" x14ac:dyDescent="0.3">
      <c r="A47" s="69" t="s">
        <v>149</v>
      </c>
      <c r="B47" s="231"/>
      <c r="C47" s="61">
        <v>10</v>
      </c>
      <c r="D47" s="71">
        <v>6</v>
      </c>
      <c r="E47" s="71">
        <v>7</v>
      </c>
      <c r="F47" s="71">
        <v>11</v>
      </c>
    </row>
    <row r="48" spans="1:7" ht="18" x14ac:dyDescent="0.35">
      <c r="A48" s="73" t="s">
        <v>152</v>
      </c>
      <c r="B48" s="48"/>
      <c r="C48" s="49"/>
      <c r="D48" s="49"/>
      <c r="E48" s="49"/>
      <c r="F48" s="49"/>
      <c r="G48" s="62"/>
    </row>
    <row r="49" spans="1:7" ht="18" x14ac:dyDescent="0.3">
      <c r="A49" s="69" t="s">
        <v>143</v>
      </c>
      <c r="B49" s="231" t="s">
        <v>120</v>
      </c>
      <c r="C49" s="61">
        <v>8</v>
      </c>
      <c r="D49" s="71">
        <v>7</v>
      </c>
      <c r="E49" s="71">
        <v>7</v>
      </c>
      <c r="F49" s="71">
        <v>7</v>
      </c>
    </row>
    <row r="50" spans="1:7" ht="18" x14ac:dyDescent="0.3">
      <c r="A50" s="69" t="s">
        <v>144</v>
      </c>
      <c r="B50" s="231"/>
      <c r="C50" s="61">
        <v>1</v>
      </c>
      <c r="D50" s="71">
        <v>1</v>
      </c>
      <c r="E50" s="71">
        <v>1</v>
      </c>
      <c r="F50" s="71">
        <v>1</v>
      </c>
    </row>
    <row r="51" spans="1:7" ht="18" x14ac:dyDescent="0.3">
      <c r="A51" s="69" t="s">
        <v>145</v>
      </c>
      <c r="B51" s="231"/>
      <c r="C51" s="61">
        <v>1</v>
      </c>
      <c r="D51" s="71">
        <v>0</v>
      </c>
      <c r="E51" s="71">
        <v>0</v>
      </c>
      <c r="F51" s="71">
        <v>6</v>
      </c>
    </row>
    <row r="52" spans="1:7" ht="18" x14ac:dyDescent="0.3">
      <c r="A52" s="69" t="s">
        <v>113</v>
      </c>
      <c r="B52" s="231"/>
      <c r="C52" s="61">
        <v>0</v>
      </c>
      <c r="D52" s="71">
        <v>0</v>
      </c>
      <c r="E52" s="71">
        <v>0</v>
      </c>
      <c r="F52" s="71">
        <v>0</v>
      </c>
    </row>
    <row r="53" spans="1:7" ht="18" x14ac:dyDescent="0.3">
      <c r="A53" s="69" t="s">
        <v>146</v>
      </c>
      <c r="B53" s="70" t="s">
        <v>118</v>
      </c>
      <c r="C53" s="61" t="s">
        <v>147</v>
      </c>
      <c r="D53" s="71" t="s">
        <v>147</v>
      </c>
      <c r="E53" s="71" t="s">
        <v>147</v>
      </c>
      <c r="F53" s="71" t="s">
        <v>147</v>
      </c>
    </row>
    <row r="54" spans="1:7" ht="18" x14ac:dyDescent="0.3">
      <c r="A54" s="69" t="s">
        <v>148</v>
      </c>
      <c r="B54" s="231" t="s">
        <v>119</v>
      </c>
      <c r="C54" s="61">
        <v>2</v>
      </c>
      <c r="D54" s="71">
        <v>5</v>
      </c>
      <c r="E54" s="71">
        <v>4</v>
      </c>
      <c r="F54" s="71">
        <v>4</v>
      </c>
    </row>
    <row r="55" spans="1:7" ht="18" x14ac:dyDescent="0.3">
      <c r="A55" s="69" t="s">
        <v>149</v>
      </c>
      <c r="B55" s="231"/>
      <c r="C55" s="61">
        <v>0</v>
      </c>
      <c r="D55" s="71">
        <v>0</v>
      </c>
      <c r="E55" s="71">
        <v>5</v>
      </c>
      <c r="F55" s="71">
        <v>5</v>
      </c>
    </row>
    <row r="56" spans="1:7" ht="18" x14ac:dyDescent="0.35">
      <c r="A56" s="73" t="s">
        <v>153</v>
      </c>
      <c r="B56" s="48"/>
      <c r="C56" s="49"/>
      <c r="D56" s="49"/>
      <c r="E56" s="49"/>
      <c r="F56" s="49"/>
      <c r="G56" s="62"/>
    </row>
    <row r="57" spans="1:7" ht="18" x14ac:dyDescent="0.3">
      <c r="A57" s="69" t="s">
        <v>143</v>
      </c>
      <c r="B57" s="231" t="s">
        <v>120</v>
      </c>
      <c r="C57" s="61">
        <v>5</v>
      </c>
      <c r="D57" s="71">
        <v>3</v>
      </c>
      <c r="E57" s="71">
        <v>3</v>
      </c>
      <c r="F57" s="71">
        <v>3</v>
      </c>
    </row>
    <row r="58" spans="1:7" ht="18" x14ac:dyDescent="0.3">
      <c r="A58" s="69" t="s">
        <v>144</v>
      </c>
      <c r="B58" s="231"/>
      <c r="C58" s="61">
        <v>0</v>
      </c>
      <c r="D58" s="71">
        <v>0</v>
      </c>
      <c r="E58" s="71">
        <v>0</v>
      </c>
      <c r="F58" s="71">
        <v>0</v>
      </c>
    </row>
    <row r="59" spans="1:7" ht="18" x14ac:dyDescent="0.3">
      <c r="A59" s="69" t="s">
        <v>145</v>
      </c>
      <c r="B59" s="231"/>
      <c r="C59" s="61">
        <v>4</v>
      </c>
      <c r="D59" s="71">
        <v>3</v>
      </c>
      <c r="E59" s="71">
        <v>3</v>
      </c>
      <c r="F59" s="71">
        <v>3</v>
      </c>
    </row>
    <row r="60" spans="1:7" ht="18" x14ac:dyDescent="0.3">
      <c r="A60" s="69" t="s">
        <v>113</v>
      </c>
      <c r="B60" s="231"/>
      <c r="C60" s="61">
        <v>0</v>
      </c>
      <c r="D60" s="71">
        <v>0</v>
      </c>
      <c r="E60" s="71">
        <v>0</v>
      </c>
      <c r="F60" s="71">
        <v>0</v>
      </c>
    </row>
    <row r="61" spans="1:7" ht="18" x14ac:dyDescent="0.3">
      <c r="A61" s="69" t="s">
        <v>146</v>
      </c>
      <c r="B61" s="70" t="s">
        <v>118</v>
      </c>
      <c r="C61" s="61" t="s">
        <v>147</v>
      </c>
      <c r="D61" s="71" t="s">
        <v>147</v>
      </c>
      <c r="E61" s="71" t="s">
        <v>147</v>
      </c>
      <c r="F61" s="71" t="s">
        <v>147</v>
      </c>
    </row>
    <row r="62" spans="1:7" ht="18" x14ac:dyDescent="0.3">
      <c r="A62" s="69" t="s">
        <v>148</v>
      </c>
      <c r="B62" s="231" t="s">
        <v>119</v>
      </c>
      <c r="C62" s="61">
        <v>3</v>
      </c>
      <c r="D62" s="71">
        <v>6</v>
      </c>
      <c r="E62" s="71">
        <v>9</v>
      </c>
      <c r="F62" s="71">
        <v>8</v>
      </c>
    </row>
    <row r="63" spans="1:7" ht="18" x14ac:dyDescent="0.3">
      <c r="A63" s="69" t="s">
        <v>149</v>
      </c>
      <c r="B63" s="231"/>
      <c r="C63" s="61">
        <v>0</v>
      </c>
      <c r="D63" s="71">
        <v>3</v>
      </c>
      <c r="E63" s="71">
        <v>9</v>
      </c>
      <c r="F63" s="71">
        <v>5</v>
      </c>
    </row>
    <row r="64" spans="1:7" ht="18" x14ac:dyDescent="0.3">
      <c r="A64" s="73" t="s">
        <v>156</v>
      </c>
      <c r="B64" s="142"/>
      <c r="C64" s="142"/>
      <c r="D64" s="142"/>
      <c r="E64" s="142"/>
      <c r="F64" s="142"/>
      <c r="G64" s="142"/>
    </row>
    <row r="65" spans="1:7" ht="18" x14ac:dyDescent="0.35">
      <c r="A65" s="69" t="s">
        <v>155</v>
      </c>
      <c r="B65" s="46" t="s">
        <v>119</v>
      </c>
      <c r="C65" s="13">
        <v>14</v>
      </c>
      <c r="D65" s="13">
        <v>74</v>
      </c>
      <c r="E65" s="13">
        <v>95</v>
      </c>
      <c r="F65" s="13">
        <v>63</v>
      </c>
      <c r="G65" s="27">
        <f>F65/E65-1</f>
        <v>-0.33684210526315794</v>
      </c>
    </row>
    <row r="66" spans="1:7" ht="18" x14ac:dyDescent="0.35">
      <c r="A66" s="13" t="s">
        <v>158</v>
      </c>
      <c r="B66" s="46" t="s">
        <v>88</v>
      </c>
      <c r="C66" s="13">
        <v>191</v>
      </c>
      <c r="D66" s="13">
        <v>524.5</v>
      </c>
      <c r="E66" s="13">
        <v>257.5</v>
      </c>
      <c r="F66" s="13">
        <v>747.4</v>
      </c>
      <c r="G66" s="27">
        <f t="shared" ref="G66:G67" si="1">F66/E66-1</f>
        <v>1.9025242718446602</v>
      </c>
    </row>
    <row r="67" spans="1:7" ht="54" x14ac:dyDescent="0.35">
      <c r="A67" s="29" t="s">
        <v>157</v>
      </c>
      <c r="B67" s="46" t="s">
        <v>119</v>
      </c>
      <c r="C67" s="13">
        <v>11</v>
      </c>
      <c r="D67" s="13">
        <v>21</v>
      </c>
      <c r="E67" s="13">
        <v>5</v>
      </c>
      <c r="F67" s="13">
        <v>25</v>
      </c>
      <c r="G67" s="27">
        <f t="shared" si="1"/>
        <v>4</v>
      </c>
    </row>
  </sheetData>
  <mergeCells count="12">
    <mergeCell ref="B57:B60"/>
    <mergeCell ref="B62:B63"/>
    <mergeCell ref="B38:B39"/>
    <mergeCell ref="B41:B44"/>
    <mergeCell ref="B46:B47"/>
    <mergeCell ref="B49:B52"/>
    <mergeCell ref="B54:B55"/>
    <mergeCell ref="B33:B36"/>
    <mergeCell ref="A3:G3"/>
    <mergeCell ref="B6:B9"/>
    <mergeCell ref="B15:B17"/>
    <mergeCell ref="B22:B30"/>
  </mergeCells>
  <hyperlinks>
    <hyperlink ref="A1" location="'Показатели ESG содержание'!A1" display="← Вернуться к содержанию"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A1:G16"/>
  <sheetViews>
    <sheetView workbookViewId="0">
      <pane xSplit="2" ySplit="4" topLeftCell="C5" activePane="bottomRight" state="frozen"/>
      <selection pane="topRight" activeCell="C1" sqref="C1"/>
      <selection pane="bottomLeft" activeCell="A6" sqref="A6"/>
      <selection pane="bottomRight" activeCell="A2" sqref="A2"/>
    </sheetView>
  </sheetViews>
  <sheetFormatPr defaultColWidth="10.69921875" defaultRowHeight="15.6" x14ac:dyDescent="0.3"/>
  <cols>
    <col min="1" max="1" width="68.8984375" style="75" customWidth="1"/>
    <col min="2" max="2" width="19" style="1" customWidth="1"/>
    <col min="3" max="3" width="13.09765625" style="1" customWidth="1"/>
    <col min="4" max="4" width="13.8984375" style="1" bestFit="1" customWidth="1"/>
    <col min="5" max="5" width="14.3984375" style="1" bestFit="1" customWidth="1"/>
    <col min="6" max="6" width="14.3984375" style="1" customWidth="1"/>
    <col min="7" max="7" width="17.296875" style="1" customWidth="1"/>
    <col min="8" max="16384" width="10.69921875" style="1"/>
  </cols>
  <sheetData>
    <row r="1" spans="1:7" ht="18" x14ac:dyDescent="0.35">
      <c r="A1" s="153" t="s">
        <v>61</v>
      </c>
      <c r="E1" s="151"/>
      <c r="F1" s="151"/>
      <c r="G1" s="151"/>
    </row>
    <row r="2" spans="1:7" ht="17.100000000000001" customHeight="1" x14ac:dyDescent="0.3"/>
    <row r="3" spans="1:7" ht="30" customHeight="1" x14ac:dyDescent="0.3">
      <c r="A3" s="234" t="s">
        <v>347</v>
      </c>
      <c r="B3" s="234"/>
      <c r="C3" s="234"/>
      <c r="D3" s="234"/>
      <c r="E3" s="234"/>
      <c r="F3" s="234"/>
      <c r="G3" s="234"/>
    </row>
    <row r="4" spans="1:7" ht="17.399999999999999" x14ac:dyDescent="0.35">
      <c r="A4" s="18"/>
      <c r="B4" s="19" t="s">
        <v>73</v>
      </c>
      <c r="C4" s="20">
        <v>2022</v>
      </c>
      <c r="D4" s="20">
        <v>2023</v>
      </c>
      <c r="E4" s="20">
        <v>2024</v>
      </c>
      <c r="F4" s="20">
        <v>2025</v>
      </c>
      <c r="G4" s="21" t="s">
        <v>74</v>
      </c>
    </row>
    <row r="5" spans="1:7" ht="36" x14ac:dyDescent="0.35">
      <c r="A5" s="72" t="s">
        <v>348</v>
      </c>
      <c r="B5" s="219" t="s">
        <v>120</v>
      </c>
      <c r="C5" s="13">
        <v>973</v>
      </c>
      <c r="D5" s="13">
        <v>1244</v>
      </c>
      <c r="E5" s="39">
        <v>9</v>
      </c>
      <c r="F5" s="39">
        <v>603</v>
      </c>
      <c r="G5" s="27">
        <f>F5/E5-1</f>
        <v>66</v>
      </c>
    </row>
    <row r="6" spans="1:7" ht="36" x14ac:dyDescent="0.35">
      <c r="A6" s="29" t="s">
        <v>349</v>
      </c>
      <c r="B6" s="219"/>
      <c r="C6" s="13">
        <v>632</v>
      </c>
      <c r="D6" s="39">
        <v>3822</v>
      </c>
      <c r="E6" s="13">
        <v>480</v>
      </c>
      <c r="F6" s="13">
        <v>1056</v>
      </c>
      <c r="G6" s="27">
        <f t="shared" ref="G6:G9" si="0">F6/E6-1</f>
        <v>1.2000000000000002</v>
      </c>
    </row>
    <row r="7" spans="1:7" ht="36" x14ac:dyDescent="0.35">
      <c r="A7" s="29" t="s">
        <v>350</v>
      </c>
      <c r="B7" s="61" t="s">
        <v>320</v>
      </c>
      <c r="C7" s="13">
        <v>0</v>
      </c>
      <c r="D7" s="13">
        <v>0</v>
      </c>
      <c r="E7" s="13">
        <v>0</v>
      </c>
      <c r="F7" s="13">
        <v>0</v>
      </c>
      <c r="G7" s="27"/>
    </row>
    <row r="8" spans="1:7" ht="36" x14ac:dyDescent="0.35">
      <c r="A8" s="29" t="s">
        <v>351</v>
      </c>
      <c r="B8" s="61" t="s">
        <v>120</v>
      </c>
      <c r="C8" s="13">
        <v>4</v>
      </c>
      <c r="D8" s="13">
        <v>53</v>
      </c>
      <c r="E8" s="13">
        <v>57</v>
      </c>
      <c r="F8" s="13">
        <v>90</v>
      </c>
      <c r="G8" s="27">
        <f t="shared" si="0"/>
        <v>0.57894736842105265</v>
      </c>
    </row>
    <row r="9" spans="1:7" ht="18" x14ac:dyDescent="0.35">
      <c r="A9" s="29" t="s">
        <v>352</v>
      </c>
      <c r="B9" s="222" t="s">
        <v>320</v>
      </c>
      <c r="C9" s="13">
        <v>4</v>
      </c>
      <c r="D9" s="13">
        <v>4</v>
      </c>
      <c r="E9" s="13">
        <v>9</v>
      </c>
      <c r="F9" s="13">
        <v>2</v>
      </c>
      <c r="G9" s="27">
        <f t="shared" si="0"/>
        <v>-0.77777777777777779</v>
      </c>
    </row>
    <row r="10" spans="1:7" ht="18" x14ac:dyDescent="0.35">
      <c r="A10" s="29" t="s">
        <v>353</v>
      </c>
      <c r="B10" s="222"/>
      <c r="C10" s="13">
        <v>4</v>
      </c>
      <c r="D10" s="13">
        <v>4</v>
      </c>
      <c r="E10" s="13">
        <v>8</v>
      </c>
      <c r="F10" s="13">
        <v>7</v>
      </c>
      <c r="G10" s="27"/>
    </row>
    <row r="11" spans="1:7" ht="18" x14ac:dyDescent="0.35">
      <c r="A11" s="29" t="s">
        <v>354</v>
      </c>
      <c r="B11" s="222"/>
      <c r="C11" s="13">
        <v>0</v>
      </c>
      <c r="D11" s="13">
        <v>0</v>
      </c>
      <c r="E11" s="13">
        <v>0</v>
      </c>
      <c r="F11" s="13">
        <v>0</v>
      </c>
    </row>
    <row r="12" spans="1:7" ht="36" x14ac:dyDescent="0.35">
      <c r="A12" s="29" t="s">
        <v>355</v>
      </c>
      <c r="B12" s="222"/>
      <c r="C12" s="13">
        <v>0</v>
      </c>
      <c r="D12" s="13">
        <v>0</v>
      </c>
      <c r="E12" s="13">
        <v>0</v>
      </c>
      <c r="F12" s="13">
        <v>0</v>
      </c>
    </row>
    <row r="13" spans="1:7" ht="54" x14ac:dyDescent="0.35">
      <c r="A13" s="29" t="s">
        <v>356</v>
      </c>
      <c r="B13" s="222"/>
      <c r="C13" s="13">
        <v>0</v>
      </c>
      <c r="D13" s="13">
        <v>0</v>
      </c>
      <c r="E13" s="13">
        <v>0</v>
      </c>
      <c r="F13" s="13">
        <v>0</v>
      </c>
    </row>
    <row r="14" spans="1:7" ht="36" x14ac:dyDescent="0.35">
      <c r="A14" s="29" t="s">
        <v>357</v>
      </c>
      <c r="B14" s="222"/>
      <c r="C14" s="13">
        <v>0</v>
      </c>
      <c r="D14" s="13">
        <v>0</v>
      </c>
      <c r="E14" s="13">
        <v>0</v>
      </c>
      <c r="F14" s="13">
        <v>0</v>
      </c>
    </row>
    <row r="15" spans="1:7" ht="36" x14ac:dyDescent="0.35">
      <c r="A15" s="29" t="s">
        <v>358</v>
      </c>
      <c r="B15" s="222"/>
      <c r="C15" s="13">
        <v>0</v>
      </c>
      <c r="D15" s="13">
        <v>0</v>
      </c>
      <c r="E15" s="13">
        <v>0</v>
      </c>
      <c r="F15" s="13">
        <v>0</v>
      </c>
    </row>
    <row r="16" spans="1:7" ht="36" x14ac:dyDescent="0.35">
      <c r="A16" s="29" t="s">
        <v>359</v>
      </c>
      <c r="B16" s="222"/>
      <c r="C16" s="13">
        <v>0</v>
      </c>
      <c r="D16" s="13">
        <v>0</v>
      </c>
      <c r="E16" s="13">
        <v>0</v>
      </c>
      <c r="F16" s="13">
        <v>1</v>
      </c>
    </row>
  </sheetData>
  <mergeCells count="3">
    <mergeCell ref="A3:G3"/>
    <mergeCell ref="B5:B6"/>
    <mergeCell ref="B9:B16"/>
  </mergeCells>
  <hyperlinks>
    <hyperlink ref="A1" location="'Показатели ESG содержание'!A1" display="← Вернуться к содержанию"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G23"/>
  <sheetViews>
    <sheetView workbookViewId="0">
      <pane xSplit="2" ySplit="4" topLeftCell="C5" activePane="bottomRight" state="frozen"/>
      <selection pane="topRight" activeCell="C1" sqref="C1"/>
      <selection pane="bottomLeft" activeCell="A6" sqref="A6"/>
      <selection pane="bottomRight" activeCell="A2" sqref="A2"/>
    </sheetView>
  </sheetViews>
  <sheetFormatPr defaultColWidth="10.69921875" defaultRowHeight="15.6" x14ac:dyDescent="0.3"/>
  <cols>
    <col min="1" max="1" width="65.09765625" style="1" customWidth="1"/>
    <col min="2" max="2" width="19" style="1" customWidth="1"/>
    <col min="3" max="3" width="13.09765625" style="1" customWidth="1"/>
    <col min="4" max="4" width="13.8984375" style="1" bestFit="1" customWidth="1"/>
    <col min="5" max="5" width="14.3984375" style="1" bestFit="1" customWidth="1"/>
    <col min="6" max="6" width="14.3984375" style="1" customWidth="1"/>
    <col min="7" max="7" width="17.296875" style="1" customWidth="1"/>
    <col min="8" max="16384" width="10.69921875" style="1"/>
  </cols>
  <sheetData>
    <row r="1" spans="1:7" ht="18" x14ac:dyDescent="0.35">
      <c r="A1" s="153" t="s">
        <v>61</v>
      </c>
      <c r="E1" s="151"/>
      <c r="F1" s="151"/>
      <c r="G1" s="151"/>
    </row>
    <row r="3" spans="1:7" ht="25.8" x14ac:dyDescent="0.3">
      <c r="A3" s="235" t="s">
        <v>154</v>
      </c>
      <c r="B3" s="235"/>
      <c r="C3" s="235"/>
      <c r="D3" s="235"/>
      <c r="E3" s="235"/>
      <c r="F3" s="235"/>
      <c r="G3" s="235"/>
    </row>
    <row r="4" spans="1:7" ht="17.399999999999999" x14ac:dyDescent="0.35">
      <c r="A4" s="18"/>
      <c r="B4" s="19" t="s">
        <v>73</v>
      </c>
      <c r="C4" s="20">
        <v>2022</v>
      </c>
      <c r="D4" s="20">
        <v>2023</v>
      </c>
      <c r="E4" s="20">
        <v>2024</v>
      </c>
      <c r="F4" s="20">
        <v>2025</v>
      </c>
      <c r="G4" s="21" t="s">
        <v>74</v>
      </c>
    </row>
    <row r="5" spans="1:7" ht="17.399999999999999" x14ac:dyDescent="0.35">
      <c r="A5" s="22" t="s">
        <v>159</v>
      </c>
      <c r="B5" s="236" t="s">
        <v>160</v>
      </c>
      <c r="C5" s="24">
        <v>106925</v>
      </c>
      <c r="D5" s="24">
        <v>108204</v>
      </c>
      <c r="E5" s="24">
        <v>112516</v>
      </c>
      <c r="F5" s="24">
        <v>128287</v>
      </c>
      <c r="G5" s="27">
        <f>F5/E5-1</f>
        <v>0.14016673184258233</v>
      </c>
    </row>
    <row r="6" spans="1:7" ht="17.399999999999999" x14ac:dyDescent="0.35">
      <c r="A6" s="23" t="s">
        <v>161</v>
      </c>
      <c r="B6" s="236"/>
      <c r="C6" s="24">
        <v>105520</v>
      </c>
      <c r="D6" s="24">
        <v>107103</v>
      </c>
      <c r="E6" s="24">
        <v>110644</v>
      </c>
      <c r="F6" s="24">
        <v>125006</v>
      </c>
      <c r="G6" s="27">
        <f t="shared" ref="G6:G19" si="0">F6/E6-1</f>
        <v>0.12980369473265618</v>
      </c>
    </row>
    <row r="7" spans="1:7" ht="17.399999999999999" x14ac:dyDescent="0.35">
      <c r="A7" s="23" t="s">
        <v>162</v>
      </c>
      <c r="B7" s="236"/>
      <c r="C7" s="24">
        <v>1390</v>
      </c>
      <c r="D7" s="24">
        <v>1032</v>
      </c>
      <c r="E7" s="24">
        <v>1767</v>
      </c>
      <c r="F7" s="24">
        <v>3242</v>
      </c>
      <c r="G7" s="27">
        <f t="shared" si="0"/>
        <v>0.83474816072439162</v>
      </c>
    </row>
    <row r="8" spans="1:7" ht="34.799999999999997" x14ac:dyDescent="0.35">
      <c r="A8" s="18" t="s">
        <v>163</v>
      </c>
      <c r="B8" s="236"/>
      <c r="C8" s="77">
        <v>15</v>
      </c>
      <c r="D8" s="77">
        <v>69</v>
      </c>
      <c r="E8" s="77">
        <v>105</v>
      </c>
      <c r="F8" s="77">
        <v>39</v>
      </c>
      <c r="G8" s="27">
        <f t="shared" si="0"/>
        <v>-0.62857142857142856</v>
      </c>
    </row>
    <row r="9" spans="1:7" ht="17.399999999999999" x14ac:dyDescent="0.35">
      <c r="A9" s="22" t="s">
        <v>164</v>
      </c>
      <c r="B9" s="236"/>
      <c r="C9" s="24">
        <v>99793</v>
      </c>
      <c r="D9" s="24">
        <v>130389</v>
      </c>
      <c r="E9" s="24">
        <v>108680</v>
      </c>
      <c r="F9" s="24">
        <v>128156</v>
      </c>
      <c r="G9" s="27">
        <f t="shared" si="0"/>
        <v>0.17920500552079499</v>
      </c>
    </row>
    <row r="10" spans="1:7" ht="17.399999999999999" x14ac:dyDescent="0.35">
      <c r="A10" s="23" t="s">
        <v>167</v>
      </c>
      <c r="B10" s="236"/>
      <c r="C10" s="24">
        <v>82349</v>
      </c>
      <c r="D10" s="24">
        <v>111949</v>
      </c>
      <c r="E10" s="24">
        <v>88385</v>
      </c>
      <c r="F10" s="24">
        <v>103211</v>
      </c>
      <c r="G10" s="27">
        <f t="shared" si="0"/>
        <v>0.16774339537251803</v>
      </c>
    </row>
    <row r="11" spans="1:7" ht="17.399999999999999" x14ac:dyDescent="0.35">
      <c r="A11" s="23" t="s">
        <v>165</v>
      </c>
      <c r="B11" s="236"/>
      <c r="C11" s="24">
        <v>11341</v>
      </c>
      <c r="D11" s="24">
        <v>11978</v>
      </c>
      <c r="E11" s="24">
        <v>11866</v>
      </c>
      <c r="F11" s="24">
        <v>14972</v>
      </c>
      <c r="G11" s="27">
        <f t="shared" si="0"/>
        <v>0.26175627844260907</v>
      </c>
    </row>
    <row r="12" spans="1:7" ht="17.399999999999999" x14ac:dyDescent="0.35">
      <c r="A12" s="23" t="s">
        <v>166</v>
      </c>
      <c r="B12" s="236"/>
      <c r="C12" s="24">
        <v>2627</v>
      </c>
      <c r="D12" s="24">
        <v>3036</v>
      </c>
      <c r="E12" s="24">
        <v>4956</v>
      </c>
      <c r="F12" s="24">
        <v>6783</v>
      </c>
      <c r="G12" s="27">
        <f t="shared" si="0"/>
        <v>0.36864406779661008</v>
      </c>
    </row>
    <row r="13" spans="1:7" ht="17.399999999999999" x14ac:dyDescent="0.35">
      <c r="A13" s="23" t="s">
        <v>168</v>
      </c>
      <c r="B13" s="236"/>
      <c r="C13" s="24">
        <v>3458</v>
      </c>
      <c r="D13" s="24">
        <v>3412</v>
      </c>
      <c r="E13" s="24">
        <v>3461</v>
      </c>
      <c r="F13" s="24">
        <v>3178</v>
      </c>
      <c r="G13" s="27">
        <f t="shared" si="0"/>
        <v>-8.1768275065010165E-2</v>
      </c>
    </row>
    <row r="14" spans="1:7" ht="17.399999999999999" x14ac:dyDescent="0.35">
      <c r="A14" s="23" t="s">
        <v>169</v>
      </c>
      <c r="B14" s="236"/>
      <c r="C14" s="77">
        <v>18</v>
      </c>
      <c r="D14" s="77">
        <v>14</v>
      </c>
      <c r="E14" s="77">
        <v>12</v>
      </c>
      <c r="F14" s="77">
        <v>12</v>
      </c>
      <c r="G14" s="27">
        <f t="shared" si="0"/>
        <v>0</v>
      </c>
    </row>
    <row r="15" spans="1:7" ht="17.399999999999999" x14ac:dyDescent="0.35">
      <c r="A15" s="22" t="s">
        <v>170</v>
      </c>
      <c r="B15" s="236"/>
      <c r="C15" s="24">
        <v>7132</v>
      </c>
      <c r="D15" s="24">
        <v>-22185</v>
      </c>
      <c r="E15" s="24">
        <v>3836</v>
      </c>
      <c r="F15" s="24">
        <v>131</v>
      </c>
      <c r="G15" s="27">
        <f t="shared" si="0"/>
        <v>-0.96584984358706982</v>
      </c>
    </row>
    <row r="16" spans="1:7" ht="34.799999999999997" x14ac:dyDescent="0.35">
      <c r="A16" s="22" t="s">
        <v>105</v>
      </c>
      <c r="B16" s="233" t="s">
        <v>88</v>
      </c>
      <c r="C16" s="24">
        <v>6275328</v>
      </c>
      <c r="D16" s="24">
        <v>7253699</v>
      </c>
      <c r="E16" s="24">
        <v>9240902</v>
      </c>
      <c r="F16" s="24">
        <v>10415444</v>
      </c>
      <c r="G16" s="27">
        <f t="shared" si="0"/>
        <v>0.12710252743725658</v>
      </c>
    </row>
    <row r="17" spans="1:7" ht="34.799999999999997" x14ac:dyDescent="0.35">
      <c r="A17" s="25" t="s">
        <v>106</v>
      </c>
      <c r="B17" s="233"/>
      <c r="C17" s="24">
        <v>5655164</v>
      </c>
      <c r="D17" s="24">
        <v>7811884</v>
      </c>
      <c r="E17" s="24">
        <v>10112689</v>
      </c>
      <c r="F17" s="24">
        <v>9573473</v>
      </c>
      <c r="G17" s="27">
        <f t="shared" si="0"/>
        <v>-5.3320733980843249E-2</v>
      </c>
    </row>
    <row r="18" spans="1:7" ht="17.399999999999999" x14ac:dyDescent="0.35">
      <c r="A18" s="25" t="s">
        <v>107</v>
      </c>
      <c r="B18" s="233"/>
      <c r="C18" s="24">
        <v>2831387</v>
      </c>
      <c r="D18" s="24">
        <v>2845978</v>
      </c>
      <c r="E18" s="24">
        <v>3517324</v>
      </c>
      <c r="F18" s="24">
        <v>3457008</v>
      </c>
      <c r="G18" s="27">
        <f t="shared" si="0"/>
        <v>-1.7148263850586432E-2</v>
      </c>
    </row>
    <row r="19" spans="1:7" ht="17.399999999999999" x14ac:dyDescent="0.35">
      <c r="A19" s="25" t="s">
        <v>108</v>
      </c>
      <c r="B19" s="233"/>
      <c r="C19" s="24">
        <v>2587803</v>
      </c>
      <c r="D19" s="24">
        <v>2809382</v>
      </c>
      <c r="E19" s="24">
        <v>3898136</v>
      </c>
      <c r="F19" s="24">
        <v>3189503</v>
      </c>
      <c r="G19" s="27">
        <f t="shared" si="0"/>
        <v>-0.18178765440713207</v>
      </c>
    </row>
    <row r="20" spans="1:7" ht="17.399999999999999" x14ac:dyDescent="0.35">
      <c r="A20" s="22"/>
      <c r="B20" s="26"/>
      <c r="C20" s="24"/>
      <c r="D20" s="24"/>
      <c r="E20" s="24"/>
      <c r="F20" s="24"/>
      <c r="G20" s="27"/>
    </row>
    <row r="21" spans="1:7" ht="17.399999999999999" x14ac:dyDescent="0.35">
      <c r="A21" s="25"/>
      <c r="B21" s="26"/>
      <c r="C21" s="24"/>
      <c r="D21" s="24"/>
      <c r="E21" s="24"/>
      <c r="F21" s="24"/>
      <c r="G21" s="27"/>
    </row>
    <row r="22" spans="1:7" ht="17.399999999999999" x14ac:dyDescent="0.35">
      <c r="A22" s="25"/>
      <c r="B22" s="26"/>
      <c r="C22" s="24"/>
      <c r="D22" s="24"/>
      <c r="E22" s="24"/>
      <c r="F22" s="24"/>
      <c r="G22" s="27"/>
    </row>
    <row r="23" spans="1:7" ht="17.399999999999999" x14ac:dyDescent="0.35">
      <c r="A23" s="25"/>
      <c r="B23" s="26"/>
      <c r="C23" s="24"/>
      <c r="D23" s="24"/>
      <c r="E23" s="24"/>
      <c r="F23" s="24"/>
      <c r="G23" s="27"/>
    </row>
  </sheetData>
  <mergeCells count="3">
    <mergeCell ref="A3:G3"/>
    <mergeCell ref="B16:B19"/>
    <mergeCell ref="B5:B15"/>
  </mergeCells>
  <hyperlinks>
    <hyperlink ref="A1" location="'Показатели ESG содержание'!A1" display="← Вернуться к содержанию"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G17"/>
  <sheetViews>
    <sheetView workbookViewId="0">
      <pane xSplit="2" ySplit="4" topLeftCell="C5" activePane="bottomRight" state="frozen"/>
      <selection pane="topRight" activeCell="C1" sqref="C1"/>
      <selection pane="bottomLeft" activeCell="A6" sqref="A6"/>
      <selection pane="bottomRight" activeCell="A2" sqref="A2"/>
    </sheetView>
  </sheetViews>
  <sheetFormatPr defaultColWidth="10.69921875" defaultRowHeight="15.6" x14ac:dyDescent="0.3"/>
  <cols>
    <col min="1" max="1" width="65.09765625" style="75" customWidth="1"/>
    <col min="2" max="2" width="19" style="1" customWidth="1"/>
    <col min="3" max="3" width="13.09765625" style="1" customWidth="1"/>
    <col min="4" max="4" width="13.8984375" style="1" bestFit="1" customWidth="1"/>
    <col min="5" max="5" width="14.3984375" style="1" bestFit="1" customWidth="1"/>
    <col min="6" max="6" width="14.3984375" style="1" customWidth="1"/>
    <col min="7" max="7" width="17.296875" style="1" customWidth="1"/>
    <col min="8" max="16384" width="10.69921875" style="1"/>
  </cols>
  <sheetData>
    <row r="1" spans="1:7" ht="18" x14ac:dyDescent="0.35">
      <c r="A1" s="153" t="s">
        <v>61</v>
      </c>
      <c r="E1" s="151"/>
      <c r="F1" s="151"/>
      <c r="G1" s="151"/>
    </row>
    <row r="3" spans="1:7" ht="25.8" x14ac:dyDescent="0.3">
      <c r="A3" s="237" t="s">
        <v>42</v>
      </c>
      <c r="B3" s="237"/>
      <c r="C3" s="237"/>
      <c r="D3" s="237"/>
      <c r="E3" s="237"/>
      <c r="F3" s="237"/>
      <c r="G3" s="237"/>
    </row>
    <row r="4" spans="1:7" ht="18" x14ac:dyDescent="0.35">
      <c r="A4" s="29"/>
      <c r="B4" s="30" t="s">
        <v>73</v>
      </c>
      <c r="C4" s="31">
        <v>2022</v>
      </c>
      <c r="D4" s="31">
        <v>2023</v>
      </c>
      <c r="E4" s="31">
        <v>2024</v>
      </c>
      <c r="F4" s="31">
        <v>2025</v>
      </c>
      <c r="G4" s="32" t="s">
        <v>74</v>
      </c>
    </row>
    <row r="5" spans="1:7" ht="36" x14ac:dyDescent="0.35">
      <c r="A5" s="29" t="s">
        <v>313</v>
      </c>
      <c r="B5" s="222" t="s">
        <v>94</v>
      </c>
      <c r="C5" s="13">
        <v>99.96</v>
      </c>
      <c r="D5" s="13">
        <v>99.8</v>
      </c>
      <c r="E5" s="13">
        <v>99.9</v>
      </c>
      <c r="F5" s="13">
        <v>99.7</v>
      </c>
      <c r="G5" s="51">
        <f>F5/E5-1</f>
        <v>-2.0020020020020679E-3</v>
      </c>
    </row>
    <row r="6" spans="1:7" ht="54" x14ac:dyDescent="0.35">
      <c r="A6" s="29" t="s">
        <v>314</v>
      </c>
      <c r="B6" s="222"/>
      <c r="C6" s="13">
        <v>57</v>
      </c>
      <c r="D6" s="13">
        <v>57</v>
      </c>
      <c r="E6" s="13">
        <v>59</v>
      </c>
      <c r="F6" s="13">
        <v>58</v>
      </c>
      <c r="G6" s="51">
        <f t="shared" ref="G6:G10" si="0">F6/E6-1</f>
        <v>-1.6949152542372836E-2</v>
      </c>
    </row>
    <row r="7" spans="1:7" ht="41.1" customHeight="1" x14ac:dyDescent="0.35">
      <c r="A7" s="29" t="s">
        <v>315</v>
      </c>
      <c r="B7" s="13" t="s">
        <v>160</v>
      </c>
      <c r="C7" s="81">
        <v>6913.47</v>
      </c>
      <c r="D7" s="81">
        <v>6406.24</v>
      </c>
      <c r="E7" s="81">
        <v>6663.91</v>
      </c>
      <c r="F7" s="161">
        <v>14198.03</v>
      </c>
      <c r="G7" s="51">
        <f t="shared" si="0"/>
        <v>1.1305854971030525</v>
      </c>
    </row>
    <row r="8" spans="1:7" ht="16.350000000000001" customHeight="1" x14ac:dyDescent="0.35">
      <c r="A8" s="29" t="s">
        <v>316</v>
      </c>
      <c r="B8" s="46" t="s">
        <v>94</v>
      </c>
      <c r="C8" s="81">
        <v>99.9</v>
      </c>
      <c r="D8" s="81">
        <v>99.95</v>
      </c>
      <c r="E8" s="81">
        <v>99.98</v>
      </c>
      <c r="F8" s="81">
        <v>99.9</v>
      </c>
      <c r="G8" s="51">
        <f t="shared" si="0"/>
        <v>-8.0016003200633623E-4</v>
      </c>
    </row>
    <row r="9" spans="1:7" ht="19.350000000000001" customHeight="1" x14ac:dyDescent="0.35">
      <c r="A9" s="29" t="s">
        <v>317</v>
      </c>
      <c r="B9" s="46" t="s">
        <v>94</v>
      </c>
      <c r="C9" s="13">
        <v>99.9</v>
      </c>
      <c r="D9" s="13">
        <v>99.89</v>
      </c>
      <c r="E9" s="13">
        <v>99.9</v>
      </c>
      <c r="F9" s="81">
        <v>99.9</v>
      </c>
      <c r="G9" s="51">
        <f t="shared" si="0"/>
        <v>0</v>
      </c>
    </row>
    <row r="10" spans="1:7" ht="54" x14ac:dyDescent="0.35">
      <c r="A10" s="29" t="s">
        <v>318</v>
      </c>
      <c r="B10" s="13" t="s">
        <v>312</v>
      </c>
      <c r="C10" s="13">
        <v>0.04</v>
      </c>
      <c r="D10" s="13">
        <v>0.2</v>
      </c>
      <c r="E10" s="13">
        <v>0.1</v>
      </c>
      <c r="F10" s="13">
        <v>0.3</v>
      </c>
      <c r="G10" s="51">
        <f t="shared" si="0"/>
        <v>1.9999999999999996</v>
      </c>
    </row>
    <row r="11" spans="1:7" ht="18" x14ac:dyDescent="0.35">
      <c r="A11" s="92" t="s">
        <v>319</v>
      </c>
      <c r="B11" s="93"/>
      <c r="C11" s="93"/>
      <c r="D11" s="93"/>
      <c r="E11" s="93"/>
      <c r="F11" s="93"/>
      <c r="G11" s="93"/>
    </row>
    <row r="12" spans="1:7" ht="54" x14ac:dyDescent="0.35">
      <c r="A12" s="29" t="s">
        <v>321</v>
      </c>
      <c r="B12" s="61" t="s">
        <v>160</v>
      </c>
      <c r="C12" s="40">
        <v>275090</v>
      </c>
      <c r="D12" s="40">
        <v>780049.86</v>
      </c>
      <c r="E12" s="40">
        <v>1436441.75</v>
      </c>
      <c r="F12" s="40">
        <v>2412692.11</v>
      </c>
      <c r="G12" s="51">
        <f t="shared" ref="G12:G13" si="1">E12/D12-1</f>
        <v>0.84147427447778789</v>
      </c>
    </row>
    <row r="13" spans="1:7" ht="36" x14ac:dyDescent="0.35">
      <c r="A13" s="29" t="s">
        <v>322</v>
      </c>
      <c r="B13" s="61" t="s">
        <v>94</v>
      </c>
      <c r="C13" s="13">
        <v>96</v>
      </c>
      <c r="D13" s="13">
        <v>96</v>
      </c>
      <c r="E13" s="13">
        <v>96</v>
      </c>
      <c r="F13" s="13">
        <v>97</v>
      </c>
      <c r="G13" s="51">
        <f t="shared" si="1"/>
        <v>0</v>
      </c>
    </row>
    <row r="14" spans="1:7" ht="18" x14ac:dyDescent="0.35">
      <c r="A14" s="92" t="s">
        <v>323</v>
      </c>
      <c r="B14" s="93"/>
      <c r="C14" s="93"/>
      <c r="D14" s="93"/>
      <c r="E14" s="93"/>
      <c r="F14" s="93"/>
      <c r="G14" s="93"/>
    </row>
    <row r="15" spans="1:7" ht="18" x14ac:dyDescent="0.35">
      <c r="A15" s="29" t="s">
        <v>323</v>
      </c>
      <c r="B15" s="222" t="s">
        <v>160</v>
      </c>
      <c r="C15" s="39">
        <v>41162</v>
      </c>
      <c r="D15" s="39">
        <v>43917</v>
      </c>
      <c r="E15" s="39">
        <v>48604</v>
      </c>
      <c r="F15" s="39">
        <v>54666</v>
      </c>
      <c r="G15" s="51">
        <f>F15/E15-1</f>
        <v>0.12472224508270924</v>
      </c>
    </row>
    <row r="16" spans="1:7" ht="18" x14ac:dyDescent="0.35">
      <c r="A16" s="29" t="s">
        <v>324</v>
      </c>
      <c r="B16" s="222"/>
      <c r="C16" s="39">
        <v>56614</v>
      </c>
      <c r="D16" s="39">
        <v>58816</v>
      </c>
      <c r="E16" s="39">
        <v>69974</v>
      </c>
      <c r="F16" s="39">
        <v>78686</v>
      </c>
      <c r="G16" s="51">
        <f t="shared" ref="G16:G17" si="2">F16/E16-1</f>
        <v>0.12450338697230401</v>
      </c>
    </row>
    <row r="17" spans="1:7" ht="18" x14ac:dyDescent="0.35">
      <c r="A17" s="29" t="s">
        <v>325</v>
      </c>
      <c r="B17" s="61" t="s">
        <v>94</v>
      </c>
      <c r="C17" s="13">
        <v>72.7</v>
      </c>
      <c r="D17" s="13">
        <v>74.7</v>
      </c>
      <c r="E17" s="13">
        <v>69.5</v>
      </c>
      <c r="F17" s="13">
        <v>69.5</v>
      </c>
      <c r="G17" s="51">
        <f t="shared" si="2"/>
        <v>0</v>
      </c>
    </row>
  </sheetData>
  <mergeCells count="3">
    <mergeCell ref="B15:B16"/>
    <mergeCell ref="B5:B6"/>
    <mergeCell ref="A3:G3"/>
  </mergeCells>
  <hyperlinks>
    <hyperlink ref="A1" location="'Показатели ESG содержание'!A1" display="← Вернуться к содержанию"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9998168889431442"/>
  </sheetPr>
  <dimension ref="A1:F8"/>
  <sheetViews>
    <sheetView workbookViewId="0">
      <pane xSplit="2" ySplit="4" topLeftCell="C5" activePane="bottomRight" state="frozen"/>
      <selection pane="topRight" activeCell="C1" sqref="C1"/>
      <selection pane="bottomLeft" activeCell="A6" sqref="A6"/>
      <selection pane="bottomRight"/>
    </sheetView>
  </sheetViews>
  <sheetFormatPr defaultColWidth="10.69921875" defaultRowHeight="18" x14ac:dyDescent="0.35"/>
  <cols>
    <col min="1" max="1" width="65.09765625" style="29" customWidth="1"/>
    <col min="2" max="2" width="19" customWidth="1"/>
    <col min="3" max="3" width="13.09765625" customWidth="1"/>
    <col min="4" max="4" width="13.8984375" bestFit="1" customWidth="1"/>
    <col min="5" max="5" width="14.3984375" bestFit="1" customWidth="1"/>
    <col min="6" max="6" width="17.296875" customWidth="1"/>
  </cols>
  <sheetData>
    <row r="1" spans="1:6" x14ac:dyDescent="0.35">
      <c r="A1" s="153" t="s">
        <v>61</v>
      </c>
      <c r="B1" s="1"/>
      <c r="C1" s="1"/>
      <c r="D1" s="1"/>
      <c r="E1" s="151"/>
      <c r="F1" s="151"/>
    </row>
    <row r="3" spans="1:6" ht="27" customHeight="1" x14ac:dyDescent="0.3">
      <c r="A3" s="238" t="s">
        <v>4</v>
      </c>
      <c r="B3" s="238"/>
      <c r="C3" s="238"/>
      <c r="D3" s="238"/>
      <c r="E3" s="238"/>
      <c r="F3" s="238"/>
    </row>
    <row r="4" spans="1:6" x14ac:dyDescent="0.35">
      <c r="B4" s="30" t="s">
        <v>73</v>
      </c>
      <c r="C4" s="31">
        <v>2022</v>
      </c>
      <c r="D4" s="31">
        <v>2023</v>
      </c>
      <c r="E4" s="31">
        <v>2024</v>
      </c>
      <c r="F4" s="31">
        <v>2025</v>
      </c>
    </row>
    <row r="5" spans="1:6" x14ac:dyDescent="0.35">
      <c r="A5" s="29" t="s">
        <v>343</v>
      </c>
      <c r="B5" s="76" t="s">
        <v>160</v>
      </c>
      <c r="C5" s="76">
        <v>44.3</v>
      </c>
      <c r="D5" s="76">
        <v>0</v>
      </c>
      <c r="E5" s="76">
        <v>0</v>
      </c>
      <c r="F5" s="76">
        <v>47.384</v>
      </c>
    </row>
    <row r="6" spans="1:6" x14ac:dyDescent="0.35">
      <c r="A6" s="34" t="s">
        <v>344</v>
      </c>
      <c r="B6" s="76" t="s">
        <v>160</v>
      </c>
      <c r="C6" s="76">
        <v>44.3</v>
      </c>
      <c r="D6" s="76">
        <v>0</v>
      </c>
      <c r="E6" s="76">
        <v>0</v>
      </c>
      <c r="F6" s="76">
        <v>47.384</v>
      </c>
    </row>
    <row r="7" spans="1:6" x14ac:dyDescent="0.35">
      <c r="A7" s="29" t="s">
        <v>345</v>
      </c>
      <c r="B7" s="76" t="s">
        <v>119</v>
      </c>
      <c r="C7" s="76">
        <v>142</v>
      </c>
      <c r="D7" s="97" t="s">
        <v>312</v>
      </c>
      <c r="E7" s="76">
        <v>80</v>
      </c>
      <c r="F7" s="97" t="s">
        <v>312</v>
      </c>
    </row>
    <row r="8" spans="1:6" x14ac:dyDescent="0.35">
      <c r="A8" s="29" t="s">
        <v>346</v>
      </c>
      <c r="B8" s="76" t="s">
        <v>160</v>
      </c>
      <c r="C8" s="76">
        <v>37.200000000000003</v>
      </c>
      <c r="D8" s="97" t="s">
        <v>312</v>
      </c>
      <c r="E8" s="76">
        <v>6.4</v>
      </c>
      <c r="F8" s="97" t="s">
        <v>312</v>
      </c>
    </row>
  </sheetData>
  <mergeCells count="1">
    <mergeCell ref="A3:F3"/>
  </mergeCells>
  <hyperlinks>
    <hyperlink ref="A1" location="'Показатели ESG содержание'!A1" display="← Вернуться к содержанию"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B1:B8"/>
  <sheetViews>
    <sheetView zoomScaleNormal="100" workbookViewId="0">
      <selection activeCell="D4" sqref="D4"/>
    </sheetView>
  </sheetViews>
  <sheetFormatPr defaultColWidth="9" defaultRowHeight="15.6" x14ac:dyDescent="0.3"/>
  <cols>
    <col min="1" max="1" width="2.3984375" style="1" customWidth="1"/>
    <col min="2" max="2" width="111.09765625" style="1" customWidth="1"/>
    <col min="3" max="16384" width="9" style="1"/>
  </cols>
  <sheetData>
    <row r="1" spans="2:2" ht="39" customHeight="1" x14ac:dyDescent="0.3">
      <c r="B1" s="101" t="s">
        <v>368</v>
      </c>
    </row>
    <row r="2" spans="2:2" ht="13.35" customHeight="1" x14ac:dyDescent="0.3"/>
    <row r="3" spans="2:2" ht="144" customHeight="1" x14ac:dyDescent="0.3">
      <c r="B3" s="102" t="s">
        <v>373</v>
      </c>
    </row>
    <row r="4" spans="2:2" ht="140.85" customHeight="1" x14ac:dyDescent="0.3">
      <c r="B4" s="102" t="s">
        <v>369</v>
      </c>
    </row>
    <row r="5" spans="2:2" ht="68.25" customHeight="1" x14ac:dyDescent="0.3">
      <c r="B5" s="102" t="s">
        <v>374</v>
      </c>
    </row>
    <row r="6" spans="2:2" ht="53.85" customHeight="1" x14ac:dyDescent="0.3">
      <c r="B6" s="102" t="s">
        <v>370</v>
      </c>
    </row>
    <row r="7" spans="2:2" ht="56.1" customHeight="1" x14ac:dyDescent="0.3">
      <c r="B7" s="102" t="s">
        <v>371</v>
      </c>
    </row>
    <row r="8" spans="2:2" ht="28.8" x14ac:dyDescent="0.3">
      <c r="B8" s="102" t="s">
        <v>372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2:F23"/>
  <sheetViews>
    <sheetView tabSelected="1" topLeftCell="A5" workbookViewId="0">
      <selection activeCell="E22" sqref="E22"/>
    </sheetView>
  </sheetViews>
  <sheetFormatPr defaultColWidth="9.09765625" defaultRowHeight="15.6" x14ac:dyDescent="0.3"/>
  <cols>
    <col min="1" max="1" width="17.3984375" style="105" customWidth="1"/>
    <col min="2" max="2" width="7.09765625" style="105" customWidth="1"/>
    <col min="3" max="3" width="90.09765625" style="105" customWidth="1"/>
    <col min="4" max="4" width="11.69921875" style="105" customWidth="1"/>
    <col min="5" max="5" width="9.09765625" style="105"/>
    <col min="6" max="6" width="12.8984375" style="105" customWidth="1"/>
    <col min="7" max="16384" width="9.09765625" style="105"/>
  </cols>
  <sheetData>
    <row r="2" spans="1:6" x14ac:dyDescent="0.3">
      <c r="A2" s="103">
        <v>1</v>
      </c>
      <c r="B2" s="103">
        <v>1</v>
      </c>
      <c r="C2" s="104"/>
    </row>
    <row r="3" spans="1:6" x14ac:dyDescent="0.3">
      <c r="B3" s="103" t="s">
        <v>35</v>
      </c>
    </row>
    <row r="4" spans="1:6" x14ac:dyDescent="0.3">
      <c r="B4" s="103" t="s">
        <v>36</v>
      </c>
    </row>
    <row r="5" spans="1:6" ht="47.4" x14ac:dyDescent="0.3">
      <c r="C5" s="106"/>
    </row>
    <row r="6" spans="1:6" ht="28.8" x14ac:dyDescent="0.55000000000000004">
      <c r="C6" s="107"/>
      <c r="D6" s="107"/>
      <c r="E6" s="107"/>
      <c r="F6" s="107"/>
    </row>
    <row r="7" spans="1:6" ht="25.8" x14ac:dyDescent="0.5">
      <c r="C7" s="108"/>
      <c r="D7" s="109"/>
      <c r="E7" s="109"/>
      <c r="F7" s="109"/>
    </row>
    <row r="8" spans="1:6" ht="25.8" x14ac:dyDescent="0.5">
      <c r="B8" s="110">
        <v>1</v>
      </c>
      <c r="C8" s="98" t="s">
        <v>1</v>
      </c>
      <c r="D8" s="109"/>
      <c r="E8" s="109"/>
      <c r="F8" s="109"/>
    </row>
    <row r="9" spans="1:6" ht="25.8" x14ac:dyDescent="0.5">
      <c r="B9" s="110">
        <v>2</v>
      </c>
      <c r="C9" s="98" t="s">
        <v>554</v>
      </c>
      <c r="D9" s="109"/>
      <c r="E9" s="109"/>
      <c r="F9" s="109"/>
    </row>
    <row r="10" spans="1:6" ht="25.8" x14ac:dyDescent="0.5">
      <c r="B10" s="110">
        <v>3</v>
      </c>
      <c r="C10" s="98" t="s">
        <v>555</v>
      </c>
      <c r="D10" s="109"/>
      <c r="E10" s="109"/>
      <c r="F10" s="109"/>
    </row>
    <row r="11" spans="1:6" ht="25.8" x14ac:dyDescent="0.5">
      <c r="B11" s="110">
        <v>4</v>
      </c>
      <c r="C11" s="98" t="s">
        <v>556</v>
      </c>
      <c r="D11" s="109"/>
      <c r="E11" s="109"/>
      <c r="F11" s="109"/>
    </row>
    <row r="12" spans="1:6" ht="25.8" x14ac:dyDescent="0.5">
      <c r="B12" s="110">
        <v>5</v>
      </c>
      <c r="C12" s="98" t="s">
        <v>557</v>
      </c>
      <c r="D12" s="109"/>
      <c r="E12" s="109"/>
      <c r="F12" s="109"/>
    </row>
    <row r="13" spans="1:6" ht="25.8" x14ac:dyDescent="0.5">
      <c r="B13" s="110">
        <v>6</v>
      </c>
      <c r="C13" s="98" t="s">
        <v>558</v>
      </c>
      <c r="D13" s="109"/>
      <c r="E13" s="109"/>
      <c r="F13" s="109"/>
    </row>
    <row r="14" spans="1:6" ht="18" customHeight="1" x14ac:dyDescent="0.45">
      <c r="A14" s="109"/>
      <c r="B14" s="109"/>
      <c r="C14" s="147" t="s">
        <v>360</v>
      </c>
      <c r="D14" s="109"/>
      <c r="E14" s="109"/>
      <c r="F14" s="109"/>
    </row>
    <row r="15" spans="1:6" ht="18" customHeight="1" x14ac:dyDescent="0.45">
      <c r="A15" s="109"/>
      <c r="B15" s="109"/>
      <c r="C15" s="147" t="s">
        <v>75</v>
      </c>
      <c r="D15" s="109"/>
      <c r="E15" s="109"/>
      <c r="F15" s="109"/>
    </row>
    <row r="16" spans="1:6" ht="18" customHeight="1" x14ac:dyDescent="0.45">
      <c r="A16" s="109"/>
      <c r="B16" s="109"/>
      <c r="C16" s="147" t="s">
        <v>361</v>
      </c>
      <c r="D16" s="109"/>
      <c r="E16" s="109"/>
      <c r="F16" s="109"/>
    </row>
    <row r="17" spans="1:6" ht="18" customHeight="1" x14ac:dyDescent="0.45">
      <c r="A17" s="109"/>
      <c r="B17" s="109"/>
      <c r="C17" s="147" t="s">
        <v>90</v>
      </c>
      <c r="D17" s="109"/>
      <c r="E17" s="109"/>
      <c r="F17" s="109"/>
    </row>
    <row r="18" spans="1:6" ht="18" customHeight="1" x14ac:dyDescent="0.5">
      <c r="B18" s="110"/>
      <c r="C18" s="147" t="s">
        <v>41</v>
      </c>
      <c r="D18" s="111"/>
    </row>
    <row r="19" spans="1:6" ht="18" customHeight="1" x14ac:dyDescent="0.3">
      <c r="C19" s="147" t="s">
        <v>38</v>
      </c>
    </row>
    <row r="20" spans="1:6" ht="18" customHeight="1" x14ac:dyDescent="0.3">
      <c r="C20" s="147" t="s">
        <v>362</v>
      </c>
    </row>
    <row r="21" spans="1:6" ht="18" customHeight="1" x14ac:dyDescent="0.3">
      <c r="C21" s="147" t="s">
        <v>154</v>
      </c>
    </row>
    <row r="22" spans="1:6" ht="18" customHeight="1" x14ac:dyDescent="0.3">
      <c r="C22" s="147" t="s">
        <v>42</v>
      </c>
    </row>
    <row r="23" spans="1:6" ht="18" customHeight="1" x14ac:dyDescent="0.3">
      <c r="C23" s="147" t="s">
        <v>4</v>
      </c>
    </row>
  </sheetData>
  <hyperlinks>
    <hyperlink ref="C9" location="'Макроэкономические показатели '!A1" display="Макроэкономические показатели" xr:uid="{00000000-0004-0000-0200-000000000000}"/>
    <hyperlink ref="C8" location="Глоссарий!A1" display="Глоссарий" xr:uid="{00000000-0004-0000-0200-000001000000}"/>
    <hyperlink ref="C10" location="'Финансовые показатели (РСБУ)'!A1" display="Финансовые показатели (РСБУ)" xr:uid="{00000000-0004-0000-0200-000002000000}"/>
    <hyperlink ref="C11" location="'Финансовые показатели (МСФО)'!A1" display="Финансовые показатели (МСФО)" xr:uid="{00000000-0004-0000-0200-000003000000}"/>
    <hyperlink ref="C12" location="'Операционные показатели'!A1" display="Операционные показатели" xr:uid="{00000000-0004-0000-0200-000004000000}"/>
    <hyperlink ref="C13" location="'Показатели ESG содержание'!A1" display="Показатели ESG содержание" xr:uid="{00000000-0004-0000-0200-000005000000}"/>
    <hyperlink ref="C17" location="'Социальные показатели'!A1" display="Социальные показатели" xr:uid="{00000000-0004-0000-0200-000006000000}"/>
    <hyperlink ref="C22" location="'Цепочка поставок'!A1" display="Цепочка поставок" xr:uid="{00000000-0004-0000-0200-000007000000}"/>
    <hyperlink ref="C23" location="НИОКР!A1" display="НИОКР" xr:uid="{00000000-0004-0000-0200-000008000000}"/>
    <hyperlink ref="C16" location="Энергосбережение!A1" display="Энергосбережение" xr:uid="{00000000-0004-0000-0200-000009000000}"/>
    <hyperlink ref="C18" location="ОТиПБ!A1" display="Охрана труда и промышленная безопасность" xr:uid="{00000000-0004-0000-0200-00000A000000}"/>
    <hyperlink ref="C21" location="'Экономические показатели'!A1" display="Экономические показатели" xr:uid="{00000000-0004-0000-0200-00000B000000}"/>
    <hyperlink ref="C15" location="'Экологические показатели'!A1" display="Экологические показатели" xr:uid="{00000000-0004-0000-0200-00000C000000}"/>
    <hyperlink ref="C20" location="'Бизнес-этика'!A1" display="Бизнес-этика" xr:uid="{00000000-0004-0000-0200-00000D000000}"/>
    <hyperlink ref="C14" location="Документы!A1" display="Документы" xr:uid="{00000000-0004-0000-0200-00000E000000}"/>
    <hyperlink ref="C19" location="'Корпоративное управление'!A1" display="Корпоративное управление" xr:uid="{00000000-0004-0000-0200-00000F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23"/>
  <sheetViews>
    <sheetView showGridLines="0" topLeftCell="A4" workbookViewId="0">
      <selection activeCell="C20" sqref="C20"/>
    </sheetView>
  </sheetViews>
  <sheetFormatPr defaultColWidth="10.8984375" defaultRowHeight="15.6" x14ac:dyDescent="0.3"/>
  <cols>
    <col min="1" max="1" width="50.3984375" style="1" customWidth="1"/>
    <col min="2" max="2" width="88" style="1" customWidth="1"/>
    <col min="3" max="16384" width="10.8984375" style="1"/>
  </cols>
  <sheetData>
    <row r="1" spans="1:2" ht="91.35" customHeight="1" x14ac:dyDescent="0.3"/>
    <row r="3" spans="1:2" ht="16.2" thickBot="1" x14ac:dyDescent="0.35"/>
    <row r="4" spans="1:2" ht="25.8" x14ac:dyDescent="0.3">
      <c r="A4" s="195" t="s">
        <v>1</v>
      </c>
      <c r="B4" s="195"/>
    </row>
    <row r="5" spans="1:2" ht="18" x14ac:dyDescent="0.3">
      <c r="A5" s="6" t="s">
        <v>2</v>
      </c>
      <c r="B5" s="7" t="s">
        <v>3</v>
      </c>
    </row>
    <row r="6" spans="1:2" ht="19.5" customHeight="1" x14ac:dyDescent="0.3">
      <c r="A6" s="6" t="s">
        <v>24</v>
      </c>
      <c r="B6" s="7" t="s">
        <v>25</v>
      </c>
    </row>
    <row r="7" spans="1:2" ht="19.5" customHeight="1" x14ac:dyDescent="0.3">
      <c r="A7" s="6" t="s">
        <v>365</v>
      </c>
      <c r="B7" s="7" t="s">
        <v>366</v>
      </c>
    </row>
    <row r="8" spans="1:2" ht="19.5" customHeight="1" x14ac:dyDescent="0.3">
      <c r="A8" s="6" t="s">
        <v>363</v>
      </c>
      <c r="B8" s="7" t="s">
        <v>364</v>
      </c>
    </row>
    <row r="9" spans="1:2" ht="18" x14ac:dyDescent="0.3">
      <c r="A9" s="6" t="s">
        <v>26</v>
      </c>
      <c r="B9" s="7" t="s">
        <v>27</v>
      </c>
    </row>
    <row r="10" spans="1:2" ht="18" x14ac:dyDescent="0.3">
      <c r="A10" s="8" t="s">
        <v>4</v>
      </c>
      <c r="B10" s="9" t="s">
        <v>23</v>
      </c>
    </row>
    <row r="11" spans="1:2" ht="18" x14ac:dyDescent="0.3">
      <c r="A11" s="8" t="s">
        <v>5</v>
      </c>
      <c r="B11" s="7" t="s">
        <v>6</v>
      </c>
    </row>
    <row r="12" spans="1:2" ht="18" x14ac:dyDescent="0.3">
      <c r="A12" s="8" t="s">
        <v>28</v>
      </c>
      <c r="B12" s="7" t="s">
        <v>29</v>
      </c>
    </row>
    <row r="13" spans="1:2" ht="18" x14ac:dyDescent="0.3">
      <c r="A13" s="6" t="s">
        <v>7</v>
      </c>
      <c r="B13" s="7" t="s">
        <v>30</v>
      </c>
    </row>
    <row r="14" spans="1:2" ht="18" x14ac:dyDescent="0.3">
      <c r="A14" s="6" t="s">
        <v>31</v>
      </c>
      <c r="B14" s="7" t="s">
        <v>32</v>
      </c>
    </row>
    <row r="15" spans="1:2" ht="18" x14ac:dyDescent="0.3">
      <c r="A15" s="6" t="s">
        <v>8</v>
      </c>
      <c r="B15" s="7" t="s">
        <v>9</v>
      </c>
    </row>
    <row r="16" spans="1:2" ht="18" x14ac:dyDescent="0.3">
      <c r="A16" s="6" t="s">
        <v>10</v>
      </c>
      <c r="B16" s="7" t="s">
        <v>11</v>
      </c>
    </row>
    <row r="17" spans="1:2" ht="18.600000000000001" thickBot="1" x14ac:dyDescent="0.35">
      <c r="A17" s="6" t="s">
        <v>33</v>
      </c>
      <c r="B17" s="7" t="s">
        <v>34</v>
      </c>
    </row>
    <row r="18" spans="1:2" ht="25.8" x14ac:dyDescent="0.3">
      <c r="A18" s="196" t="s">
        <v>12</v>
      </c>
      <c r="B18" s="196"/>
    </row>
    <row r="19" spans="1:2" ht="18" x14ac:dyDescent="0.3">
      <c r="A19" s="10" t="s">
        <v>13</v>
      </c>
      <c r="B19" s="11" t="s">
        <v>14</v>
      </c>
    </row>
    <row r="20" spans="1:2" ht="18" x14ac:dyDescent="0.3">
      <c r="A20" s="6" t="s">
        <v>15</v>
      </c>
      <c r="B20" s="11" t="s">
        <v>16</v>
      </c>
    </row>
    <row r="21" spans="1:2" ht="18" x14ac:dyDescent="0.3">
      <c r="A21" s="6" t="s">
        <v>17</v>
      </c>
      <c r="B21" s="11" t="s">
        <v>18</v>
      </c>
    </row>
    <row r="22" spans="1:2" ht="18" x14ac:dyDescent="0.3">
      <c r="A22" s="6" t="s">
        <v>19</v>
      </c>
      <c r="B22" s="11" t="s">
        <v>20</v>
      </c>
    </row>
    <row r="23" spans="1:2" ht="18" x14ac:dyDescent="0.3">
      <c r="A23" s="6" t="s">
        <v>21</v>
      </c>
      <c r="B23" s="11" t="s">
        <v>22</v>
      </c>
    </row>
  </sheetData>
  <mergeCells count="2">
    <mergeCell ref="A4:B4"/>
    <mergeCell ref="A18:B18"/>
  </mergeCells>
  <hyperlinks>
    <hyperlink ref="A19" r:id="rId1" display="http://yandex.ru/clck/jsredir?bu=3kyorh&amp;from=yandex.ru%3Bsearch%2F%3Bweb%3B%3B&amp;text=&amp;etext=1811.PiAzXmtmK2VvCkzVBxXQAWjekn-8i-D3COVVzEhXE_j9q9UYFTUozerzBcA5j1zK.54d2ceefaa655c9b91594c569f508ffc707aa42d&amp;uuid=&amp;state=Em5uB10Ym2y6VVHXMLtb3P1n0CcZLTZHEehQCCVsntP6k0GT5AZ8tL591EUOjVedvP1jBpHiQG4,&amp;&amp;cst=AiuY0DBWFJ5fN_r-AEszk4mJ_eDxzNQQpV3gg3cai8f1nGNLN9l7u5CXrrZLbJvaytANziYMxCVtV4PHwRNG03uPxebUbRCgHvtab6BI0iFzRanYd38sIcKkfAkQaJ88mD5uhhCuYNVb8BMJs3pt4Tn6v9T1YCbuo_xXwrtxnftJ08cXImozIpcdHcvmvw7gmC_kjJufCbBl6iMduvTCiw5gM5HzSEZZW3Xs91YX7GJPx4kVyQxE3Qvj2BpYTxa1l0qJL_1ahVyeIBNcFW_UneOAmZq4jlp_P4_ZY2pE7xf-TRUcQq9_UF8dqGZt0Gd_1joVQKZGtDATQe9sb7ZcNpz1ifcj921yjv-3KOWvog0xyL5IF0Ba3kG5TeI8G0dmcdcnHNxDbhYO9FWP5aep58JYH8jlLm0vs1BZPsmyw-pM5BEFi-dV-vFchklp8HUWNIqKNzDGiMgOCszypIg_EHlAH7QkpLvU-v2rTC3j5CeBeApvjf7nWjwihDIMjpP4Z7wQsQRQxN-gDYWu3W056V-50G3F_F_2yrBkWhlC705FuDEgJLnBON3EcFwIZ3yTzgTZPdvJFxaDWtqZW5Ip1tzyqplnhW3d_R02ZwD4XEkh0UdhXC4_IRJpy_z7eg_gpnEr5RBEUb9QBie3B7BQb6H9Au02NT7SDZ4LCjMmjO2qvMt-_UjzxF4TKuFEdeVEkIkv2DpRnx-V7Qk01Zv8zeOd-LXCEV3J15WhkmPCEz0sEkZ2ZKmIDhnDgAY9fVVdbkTb14685kUCiXb-rzzKAglAITCCAAAZ0Xbh3MH0eht0ZpGQANDgOOvqz6TmwH3EXz7ovvQ2Sqt_HJz9897CmgEFvmt--PwEIMv_A6OJftblq7_VDffMDYh7TaxPOFlRyeT6ThS6yWNEacgjboyK8XyDUMs5Oio7te7XXINdRofz2RMGGBv0EVwKula3GFEHsgQd9A4uGijAhMTUwfzpEw,,&amp;data=UlNrNmk5WktYejR0eWJFYk1LdmtxcDEyLWxqTVRoRWpnMExqZ0x1aXJHMERRdDhiSkF6enI5SDUzWGhCMGhPWjN3UE15NDY3NV9WcFhQRVM0ZEVhVEw0Z0QtOUxiakFjRERHYkk3NkREaDJEUHMxRU5RNWlZbDVhazRpb1ZuSDQxclNTSG9zR1JuRWF5RzlWcEViODZ3LCw,&amp;sign=60210313224976575b2f5873d7a3e76f&amp;keyno=0&amp;b64e=2&amp;ref=orjY4mGPRjk5boDnW0uvlrrd71vZw9kpjly_ySFdX80,&amp;l10n=ru&amp;cts=1528389368602&amp;mc=6.015287646074218"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L54"/>
  <sheetViews>
    <sheetView zoomScale="85" zoomScaleNormal="85" workbookViewId="0">
      <selection activeCell="N46" sqref="N46"/>
    </sheetView>
  </sheetViews>
  <sheetFormatPr defaultColWidth="10.8984375" defaultRowHeight="14.4" x14ac:dyDescent="0.3"/>
  <cols>
    <col min="1" max="1" width="21" style="118" bestFit="1" customWidth="1"/>
    <col min="2" max="3" width="13" style="118" bestFit="1" customWidth="1"/>
    <col min="4" max="4" width="13.8984375" style="118" bestFit="1" customWidth="1"/>
    <col min="5" max="6" width="14.296875" style="118" bestFit="1" customWidth="1"/>
    <col min="7" max="7" width="11.3984375" style="118" bestFit="1" customWidth="1"/>
    <col min="8" max="8" width="13.8984375" style="118" bestFit="1" customWidth="1"/>
    <col min="9" max="10" width="14.296875" style="118" bestFit="1" customWidth="1"/>
    <col min="11" max="16384" width="10.8984375" style="118"/>
  </cols>
  <sheetData>
    <row r="1" spans="1:11" x14ac:dyDescent="0.3">
      <c r="A1" s="197" t="s">
        <v>61</v>
      </c>
      <c r="B1" s="197"/>
    </row>
    <row r="3" spans="1:11" s="115" customFormat="1" x14ac:dyDescent="0.3">
      <c r="A3" s="113" t="s">
        <v>483</v>
      </c>
      <c r="B3" s="114" t="s">
        <v>484</v>
      </c>
      <c r="C3" s="114">
        <v>2023</v>
      </c>
      <c r="D3" s="114" t="s">
        <v>485</v>
      </c>
      <c r="E3" s="182" t="s">
        <v>486</v>
      </c>
      <c r="F3" s="182" t="s">
        <v>487</v>
      </c>
      <c r="G3" s="114">
        <v>2024</v>
      </c>
      <c r="H3" s="114" t="s">
        <v>488</v>
      </c>
      <c r="I3" s="182" t="s">
        <v>489</v>
      </c>
      <c r="J3" s="182" t="s">
        <v>490</v>
      </c>
      <c r="K3" s="114">
        <v>2025</v>
      </c>
    </row>
    <row r="4" spans="1:11" x14ac:dyDescent="0.3">
      <c r="A4" s="116" t="s">
        <v>491</v>
      </c>
      <c r="B4" s="116" t="s">
        <v>492</v>
      </c>
      <c r="C4" s="117">
        <v>0.16</v>
      </c>
      <c r="D4" s="117">
        <v>0.16</v>
      </c>
      <c r="E4" s="117">
        <v>0.16</v>
      </c>
      <c r="F4" s="117">
        <v>0.19</v>
      </c>
      <c r="G4" s="117">
        <v>0.21</v>
      </c>
      <c r="H4" s="117">
        <v>0.21</v>
      </c>
      <c r="I4" s="117">
        <v>0.2</v>
      </c>
      <c r="J4" s="117">
        <v>0.17</v>
      </c>
      <c r="K4" s="117">
        <v>0.16500000000000001</v>
      </c>
    </row>
    <row r="5" spans="1:11" x14ac:dyDescent="0.3">
      <c r="A5" s="116" t="s">
        <v>493</v>
      </c>
      <c r="B5" s="116" t="s">
        <v>494</v>
      </c>
      <c r="C5" s="117">
        <v>7.4200000000000002E-2</v>
      </c>
      <c r="D5" s="117">
        <v>7.7200000000000005E-2</v>
      </c>
      <c r="E5" s="117">
        <v>8.5900000000000004E-2</v>
      </c>
      <c r="F5" s="117">
        <v>8.6300000000000002E-2</v>
      </c>
      <c r="G5" s="117">
        <v>9.5200000000000007E-2</v>
      </c>
      <c r="H5" s="117">
        <v>0.10340000000000001</v>
      </c>
      <c r="I5" s="117">
        <v>9.4E-2</v>
      </c>
      <c r="J5" s="117">
        <v>7.9799999999999996E-2</v>
      </c>
      <c r="K5" s="117">
        <v>5.5899999999999998E-2</v>
      </c>
    </row>
    <row r="6" spans="1:11" x14ac:dyDescent="0.3">
      <c r="A6" s="116"/>
      <c r="B6" s="116"/>
      <c r="C6" s="119"/>
      <c r="D6" s="119"/>
      <c r="E6" s="119"/>
      <c r="F6" s="119"/>
      <c r="G6" s="119"/>
      <c r="H6" s="119"/>
      <c r="I6" s="119"/>
      <c r="J6" s="119"/>
      <c r="K6" s="119"/>
    </row>
    <row r="7" spans="1:11" s="123" customFormat="1" x14ac:dyDescent="0.3">
      <c r="A7" s="120" t="s">
        <v>495</v>
      </c>
      <c r="B7" s="121"/>
      <c r="C7" s="122">
        <v>2023</v>
      </c>
      <c r="D7" s="122" t="s">
        <v>485</v>
      </c>
      <c r="E7" s="122" t="s">
        <v>486</v>
      </c>
      <c r="F7" s="122" t="s">
        <v>487</v>
      </c>
      <c r="G7" s="122">
        <v>2024</v>
      </c>
      <c r="H7" s="122" t="s">
        <v>488</v>
      </c>
      <c r="I7" s="122" t="s">
        <v>489</v>
      </c>
      <c r="J7" s="122" t="s">
        <v>490</v>
      </c>
      <c r="K7" s="114">
        <v>2025</v>
      </c>
    </row>
    <row r="8" spans="1:11" x14ac:dyDescent="0.3">
      <c r="A8" s="116" t="s">
        <v>496</v>
      </c>
      <c r="B8" s="116" t="s">
        <v>94</v>
      </c>
      <c r="C8" s="124">
        <v>3.5999999999999997E-2</v>
      </c>
      <c r="D8" s="124">
        <v>5.3999999999999999E-2</v>
      </c>
      <c r="E8" s="124">
        <v>4.7E-2</v>
      </c>
      <c r="F8" s="124">
        <v>4.2000000000000003E-2</v>
      </c>
      <c r="G8" s="124">
        <v>4.2999999999999997E-2</v>
      </c>
      <c r="H8" s="124">
        <v>1.4E-2</v>
      </c>
      <c r="I8" s="124">
        <v>1.2E-2</v>
      </c>
      <c r="J8" s="124">
        <v>0.01</v>
      </c>
      <c r="K8" s="124">
        <v>0.01</v>
      </c>
    </row>
    <row r="10" spans="1:11" s="123" customFormat="1" x14ac:dyDescent="0.3">
      <c r="A10" s="121" t="s">
        <v>497</v>
      </c>
      <c r="B10" s="121"/>
      <c r="C10" s="122">
        <v>2023</v>
      </c>
      <c r="D10" s="122" t="s">
        <v>485</v>
      </c>
      <c r="E10" s="122" t="s">
        <v>486</v>
      </c>
      <c r="F10" s="122" t="s">
        <v>487</v>
      </c>
      <c r="G10" s="122">
        <v>2024</v>
      </c>
      <c r="H10" s="122" t="s">
        <v>488</v>
      </c>
      <c r="I10" s="122" t="s">
        <v>489</v>
      </c>
      <c r="J10" s="122" t="s">
        <v>490</v>
      </c>
      <c r="K10" s="114">
        <v>2025</v>
      </c>
    </row>
    <row r="11" spans="1:11" x14ac:dyDescent="0.3">
      <c r="A11" s="118" t="s">
        <v>498</v>
      </c>
      <c r="C11" s="183">
        <f>G11*100/110</f>
        <v>1588.1818181818182</v>
      </c>
      <c r="D11" s="183">
        <f>H11*100/116.3</f>
        <v>1657.8675838349097</v>
      </c>
      <c r="E11" s="183"/>
      <c r="F11" s="183"/>
      <c r="G11" s="183">
        <v>1747</v>
      </c>
      <c r="H11" s="183">
        <v>1928.1</v>
      </c>
      <c r="K11" s="184">
        <v>2053</v>
      </c>
    </row>
    <row r="12" spans="1:11" x14ac:dyDescent="0.3">
      <c r="A12" s="118" t="s">
        <v>499</v>
      </c>
      <c r="C12" s="183">
        <f>G12-267</f>
        <v>1254</v>
      </c>
      <c r="D12" s="183">
        <f>H12*100/131.5</f>
        <v>1409.6577946768061</v>
      </c>
      <c r="E12" s="183"/>
      <c r="F12" s="183"/>
      <c r="G12" s="183">
        <v>1521</v>
      </c>
      <c r="H12" s="183">
        <v>1853.7</v>
      </c>
    </row>
    <row r="16" spans="1:11" s="115" customFormat="1" x14ac:dyDescent="0.3">
      <c r="A16" s="185" t="s">
        <v>500</v>
      </c>
      <c r="B16" s="186"/>
      <c r="C16" s="186"/>
      <c r="D16" s="186"/>
      <c r="E16" s="186"/>
      <c r="F16" s="186"/>
    </row>
    <row r="17" spans="1:6" s="115" customFormat="1" ht="16.350000000000001" customHeight="1" x14ac:dyDescent="0.3">
      <c r="A17" s="199" t="s">
        <v>563</v>
      </c>
      <c r="B17" s="199"/>
      <c r="C17" s="199"/>
      <c r="D17" s="186"/>
      <c r="E17" s="186"/>
      <c r="F17" s="186"/>
    </row>
    <row r="18" spans="1:6" s="187" customFormat="1" x14ac:dyDescent="0.3">
      <c r="A18" s="187" t="s">
        <v>501</v>
      </c>
      <c r="C18" s="187">
        <v>2024</v>
      </c>
      <c r="D18" s="187">
        <v>2023</v>
      </c>
      <c r="E18" s="187">
        <v>2022</v>
      </c>
    </row>
    <row r="19" spans="1:6" x14ac:dyDescent="0.3">
      <c r="A19" s="118" t="s">
        <v>502</v>
      </c>
      <c r="B19" s="118" t="s">
        <v>562</v>
      </c>
      <c r="C19" s="188">
        <v>1174.0999999999999</v>
      </c>
      <c r="D19" s="188">
        <v>1138.3</v>
      </c>
      <c r="E19" s="118">
        <v>1106.3</v>
      </c>
    </row>
    <row r="20" spans="1:6" x14ac:dyDescent="0.3">
      <c r="A20" s="118" t="s">
        <v>503</v>
      </c>
      <c r="B20" s="118" t="s">
        <v>562</v>
      </c>
      <c r="C20" s="188">
        <v>268.5</v>
      </c>
      <c r="D20" s="188">
        <v>259.7</v>
      </c>
      <c r="E20" s="118">
        <v>257.3</v>
      </c>
    </row>
    <row r="21" spans="1:6" x14ac:dyDescent="0.3">
      <c r="A21" s="118" t="s">
        <v>504</v>
      </c>
      <c r="B21" s="118" t="s">
        <v>562</v>
      </c>
      <c r="C21" s="188">
        <v>116</v>
      </c>
      <c r="D21" s="188">
        <v>112.1</v>
      </c>
      <c r="E21" s="118">
        <v>110.9</v>
      </c>
    </row>
    <row r="22" spans="1:6" x14ac:dyDescent="0.3">
      <c r="A22" s="118" t="s">
        <v>505</v>
      </c>
      <c r="B22" s="118" t="s">
        <v>562</v>
      </c>
      <c r="C22" s="188">
        <v>263.3</v>
      </c>
      <c r="D22" s="188">
        <v>263.10000000000002</v>
      </c>
      <c r="E22" s="118">
        <v>260.8</v>
      </c>
    </row>
    <row r="23" spans="1:6" x14ac:dyDescent="0.3">
      <c r="A23" s="118" t="s">
        <v>506</v>
      </c>
      <c r="B23" s="118" t="s">
        <v>562</v>
      </c>
      <c r="C23" s="188">
        <v>100.4</v>
      </c>
      <c r="D23" s="188">
        <v>97.4</v>
      </c>
      <c r="E23" s="118">
        <v>97.1</v>
      </c>
    </row>
    <row r="24" spans="1:6" x14ac:dyDescent="0.3">
      <c r="A24" s="118" t="s">
        <v>507</v>
      </c>
      <c r="B24" s="118" t="s">
        <v>562</v>
      </c>
      <c r="C24" s="188">
        <v>136.5</v>
      </c>
      <c r="D24" s="188">
        <v>130</v>
      </c>
      <c r="E24" s="118">
        <v>111</v>
      </c>
    </row>
    <row r="25" spans="1:6" x14ac:dyDescent="0.3">
      <c r="A25" s="118" t="s">
        <v>508</v>
      </c>
      <c r="B25" s="118" t="s">
        <v>562</v>
      </c>
      <c r="C25" s="188">
        <v>241.1</v>
      </c>
      <c r="D25" s="188">
        <v>229.9</v>
      </c>
      <c r="E25" s="118">
        <v>224.7</v>
      </c>
    </row>
    <row r="26" spans="1:6" x14ac:dyDescent="0.3">
      <c r="A26" s="118" t="s">
        <v>509</v>
      </c>
      <c r="B26" s="118" t="s">
        <v>562</v>
      </c>
      <c r="C26" s="188">
        <v>48.3</v>
      </c>
      <c r="D26" s="188">
        <v>45.9</v>
      </c>
      <c r="E26" s="118">
        <v>44.5</v>
      </c>
    </row>
    <row r="27" spans="1:6" x14ac:dyDescent="0.3">
      <c r="B27" s="188"/>
      <c r="C27" s="188"/>
    </row>
    <row r="28" spans="1:6" s="115" customFormat="1" x14ac:dyDescent="0.3">
      <c r="A28" s="185" t="s">
        <v>500</v>
      </c>
      <c r="B28" s="186"/>
      <c r="C28" s="186"/>
      <c r="D28" s="186"/>
      <c r="E28" s="186"/>
      <c r="F28" s="186"/>
    </row>
    <row r="29" spans="1:6" s="115" customFormat="1" ht="16.350000000000001" customHeight="1" x14ac:dyDescent="0.3">
      <c r="A29" s="199" t="s">
        <v>510</v>
      </c>
      <c r="B29" s="199"/>
      <c r="C29" s="199"/>
      <c r="D29" s="186"/>
      <c r="E29" s="186"/>
      <c r="F29" s="186"/>
    </row>
    <row r="30" spans="1:6" x14ac:dyDescent="0.3">
      <c r="C30" s="189" t="s">
        <v>511</v>
      </c>
      <c r="D30" s="189" t="s">
        <v>512</v>
      </c>
      <c r="E30" s="189" t="s">
        <v>513</v>
      </c>
    </row>
    <row r="31" spans="1:6" x14ac:dyDescent="0.3">
      <c r="A31" s="118" t="s">
        <v>502</v>
      </c>
      <c r="B31" s="118" t="s">
        <v>564</v>
      </c>
      <c r="C31" s="188">
        <v>263717.05</v>
      </c>
      <c r="D31" s="188">
        <v>263098.65000000002</v>
      </c>
      <c r="E31" s="188">
        <v>247601.77</v>
      </c>
    </row>
    <row r="32" spans="1:6" x14ac:dyDescent="0.3">
      <c r="A32" s="118" t="s">
        <v>503</v>
      </c>
      <c r="B32" s="118" t="s">
        <v>564</v>
      </c>
      <c r="C32" s="188">
        <v>49734.6</v>
      </c>
      <c r="D32" s="188">
        <v>50439.23</v>
      </c>
      <c r="E32" s="188">
        <v>50504.58</v>
      </c>
    </row>
    <row r="33" spans="1:12" x14ac:dyDescent="0.3">
      <c r="A33" s="118" t="s">
        <v>504</v>
      </c>
      <c r="B33" s="118" t="s">
        <v>564</v>
      </c>
      <c r="C33" s="188">
        <v>27990.28</v>
      </c>
      <c r="D33" s="188">
        <v>28013.08</v>
      </c>
      <c r="E33" s="188">
        <v>27979.62</v>
      </c>
      <c r="F33" s="127"/>
    </row>
    <row r="34" spans="1:12" x14ac:dyDescent="0.3">
      <c r="A34" s="118" t="s">
        <v>505</v>
      </c>
      <c r="B34" s="118" t="s">
        <v>564</v>
      </c>
      <c r="C34" s="188">
        <v>53650.239999999998</v>
      </c>
      <c r="D34" s="188">
        <v>53317.61</v>
      </c>
      <c r="E34" s="188">
        <v>53171.85</v>
      </c>
      <c r="F34" s="127"/>
    </row>
    <row r="35" spans="1:12" x14ac:dyDescent="0.3">
      <c r="A35" s="118" t="s">
        <v>506</v>
      </c>
      <c r="B35" s="118" t="s">
        <v>564</v>
      </c>
      <c r="C35" s="188">
        <v>25217.15</v>
      </c>
      <c r="D35" s="188">
        <v>25139.55</v>
      </c>
      <c r="E35" s="188">
        <v>25104.2</v>
      </c>
      <c r="F35" s="127"/>
    </row>
    <row r="36" spans="1:12" x14ac:dyDescent="0.3">
      <c r="A36" s="118" t="s">
        <v>507</v>
      </c>
      <c r="B36" s="118" t="s">
        <v>564</v>
      </c>
      <c r="C36" s="188">
        <v>43366.57</v>
      </c>
      <c r="D36" s="188">
        <v>42600.480000000003</v>
      </c>
      <c r="E36" s="188">
        <v>27370.13</v>
      </c>
      <c r="F36" s="127"/>
    </row>
    <row r="37" spans="1:12" x14ac:dyDescent="0.3">
      <c r="A37" s="118" t="s">
        <v>508</v>
      </c>
      <c r="B37" s="118" t="s">
        <v>564</v>
      </c>
      <c r="C37" s="188">
        <v>52518.31</v>
      </c>
      <c r="D37" s="188">
        <v>52376.81</v>
      </c>
      <c r="E37" s="188">
        <v>52229.5</v>
      </c>
      <c r="F37" s="127"/>
    </row>
    <row r="38" spans="1:12" x14ac:dyDescent="0.3">
      <c r="A38" s="118" t="s">
        <v>509</v>
      </c>
      <c r="B38" s="118" t="s">
        <v>564</v>
      </c>
      <c r="C38" s="188">
        <v>11239.89</v>
      </c>
      <c r="D38" s="188">
        <v>11211.89</v>
      </c>
      <c r="E38" s="188">
        <v>11241.89</v>
      </c>
      <c r="F38" s="127"/>
    </row>
    <row r="39" spans="1:12" x14ac:dyDescent="0.3">
      <c r="F39" s="127"/>
    </row>
    <row r="40" spans="1:12" s="115" customFormat="1" x14ac:dyDescent="0.3">
      <c r="A40" s="185" t="s">
        <v>500</v>
      </c>
      <c r="B40" s="186"/>
      <c r="C40" s="186"/>
      <c r="D40" s="186"/>
      <c r="E40" s="186"/>
      <c r="F40" s="186"/>
    </row>
    <row r="41" spans="1:12" s="115" customFormat="1" ht="27.75" customHeight="1" x14ac:dyDescent="0.3">
      <c r="A41" s="199" t="s">
        <v>514</v>
      </c>
      <c r="B41" s="199"/>
      <c r="C41" s="199"/>
      <c r="D41" s="186"/>
      <c r="E41" s="186"/>
      <c r="F41" s="186"/>
    </row>
    <row r="42" spans="1:12" x14ac:dyDescent="0.3">
      <c r="F42" s="127"/>
    </row>
    <row r="44" spans="1:12" s="187" customFormat="1" x14ac:dyDescent="0.3">
      <c r="A44" s="198" t="s">
        <v>501</v>
      </c>
      <c r="B44" s="198" t="s">
        <v>515</v>
      </c>
      <c r="C44" s="198" t="s">
        <v>516</v>
      </c>
      <c r="D44" s="198"/>
      <c r="E44" s="198" t="s">
        <v>517</v>
      </c>
      <c r="F44" s="198"/>
      <c r="G44" s="198" t="s">
        <v>518</v>
      </c>
      <c r="H44" s="198"/>
      <c r="I44" s="198" t="s">
        <v>519</v>
      </c>
      <c r="J44" s="198"/>
      <c r="K44" s="198" t="s">
        <v>520</v>
      </c>
      <c r="L44" s="198"/>
    </row>
    <row r="45" spans="1:12" s="187" customFormat="1" x14ac:dyDescent="0.3">
      <c r="A45" s="198"/>
      <c r="B45" s="198"/>
      <c r="C45" s="191" t="s">
        <v>521</v>
      </c>
      <c r="D45" s="191" t="s">
        <v>94</v>
      </c>
      <c r="E45" s="191" t="s">
        <v>521</v>
      </c>
      <c r="F45" s="191" t="s">
        <v>94</v>
      </c>
      <c r="G45" s="191" t="s">
        <v>521</v>
      </c>
      <c r="H45" s="191" t="s">
        <v>94</v>
      </c>
      <c r="I45" s="191" t="s">
        <v>521</v>
      </c>
      <c r="J45" s="191" t="s">
        <v>94</v>
      </c>
      <c r="K45" s="191" t="s">
        <v>521</v>
      </c>
      <c r="L45" s="191" t="s">
        <v>94</v>
      </c>
    </row>
    <row r="46" spans="1:12" x14ac:dyDescent="0.3">
      <c r="A46" s="118" t="s">
        <v>522</v>
      </c>
      <c r="B46" s="188">
        <f>SUM(B47:B53)</f>
        <v>263717.03999999998</v>
      </c>
      <c r="C46" s="188">
        <f>SUM(C47:C53)</f>
        <v>171981.05000000002</v>
      </c>
      <c r="D46" s="190">
        <f>C46/B46</f>
        <v>0.65214234923916947</v>
      </c>
      <c r="E46" s="188">
        <f>SUM(E47:E53)</f>
        <v>50324.86</v>
      </c>
      <c r="F46" s="190">
        <f>E46/B46</f>
        <v>0.19082900369274586</v>
      </c>
      <c r="G46" s="188">
        <f>SUM(G47:G53)</f>
        <v>34542.910000000003</v>
      </c>
      <c r="H46" s="190">
        <f>G46/B46</f>
        <v>0.13098474789494075</v>
      </c>
      <c r="I46" s="188">
        <f>SUM(I47:I53)</f>
        <v>3846.04</v>
      </c>
      <c r="J46" s="190">
        <f>I46/B46</f>
        <v>1.4583964691853057E-2</v>
      </c>
      <c r="K46" s="188">
        <f>SUM(K47:K53)</f>
        <v>3022.1099999999997</v>
      </c>
      <c r="L46" s="190">
        <f>K46/B46</f>
        <v>1.145966904527671E-2</v>
      </c>
    </row>
    <row r="47" spans="1:12" x14ac:dyDescent="0.3">
      <c r="A47" s="118" t="s">
        <v>503</v>
      </c>
      <c r="B47" s="188">
        <v>49734.6</v>
      </c>
      <c r="C47" s="188">
        <v>35144.25</v>
      </c>
      <c r="D47" s="190">
        <f t="shared" ref="D47:D53" si="0">C47/B47</f>
        <v>0.70663582294820915</v>
      </c>
      <c r="E47" s="188">
        <v>1812.07</v>
      </c>
      <c r="F47" s="190">
        <f t="shared" ref="F47:F53" si="1">E47/B47</f>
        <v>3.6434795896619257E-2</v>
      </c>
      <c r="G47" s="188">
        <v>12778.2</v>
      </c>
      <c r="H47" s="190">
        <f t="shared" ref="H47:H53" si="2">G47/B47</f>
        <v>0.25692777261705135</v>
      </c>
      <c r="I47" s="118">
        <v>0</v>
      </c>
      <c r="J47" s="190">
        <f t="shared" ref="J47:J53" si="3">I47/B47</f>
        <v>0</v>
      </c>
      <c r="K47" s="118">
        <v>0</v>
      </c>
      <c r="L47" s="190">
        <f t="shared" ref="L47:L53" si="4">K47/B47</f>
        <v>0</v>
      </c>
    </row>
    <row r="48" spans="1:12" x14ac:dyDescent="0.3">
      <c r="A48" s="118" t="s">
        <v>504</v>
      </c>
      <c r="B48" s="188">
        <v>27990.28</v>
      </c>
      <c r="C48" s="188">
        <v>16582.88</v>
      </c>
      <c r="D48" s="190">
        <f t="shared" si="0"/>
        <v>0.59245137955032967</v>
      </c>
      <c r="E48" s="188">
        <v>7070</v>
      </c>
      <c r="F48" s="190">
        <f t="shared" si="1"/>
        <v>0.25258768401030646</v>
      </c>
      <c r="G48" s="188">
        <v>4072</v>
      </c>
      <c r="H48" s="190">
        <f t="shared" si="2"/>
        <v>0.14547907344978328</v>
      </c>
      <c r="I48" s="118">
        <v>85.4</v>
      </c>
      <c r="J48" s="190">
        <f t="shared" si="3"/>
        <v>3.0510591533918206E-3</v>
      </c>
      <c r="K48" s="118">
        <v>180</v>
      </c>
      <c r="L48" s="190">
        <f t="shared" si="4"/>
        <v>6.4308038361888488E-3</v>
      </c>
    </row>
    <row r="49" spans="1:12" x14ac:dyDescent="0.3">
      <c r="A49" s="118" t="s">
        <v>505</v>
      </c>
      <c r="B49" s="188">
        <v>53650.239999999998</v>
      </c>
      <c r="C49" s="188">
        <v>49698.42</v>
      </c>
      <c r="D49" s="190">
        <f t="shared" si="0"/>
        <v>0.92634105644261799</v>
      </c>
      <c r="E49" s="188">
        <v>1948.39</v>
      </c>
      <c r="F49" s="190">
        <f t="shared" si="1"/>
        <v>3.6316519739706669E-2</v>
      </c>
      <c r="G49" s="188">
        <v>1485</v>
      </c>
      <c r="H49" s="190">
        <f t="shared" si="2"/>
        <v>2.7679279719904328E-2</v>
      </c>
      <c r="I49" s="118">
        <v>1.65</v>
      </c>
      <c r="J49" s="190">
        <f t="shared" si="3"/>
        <v>3.0754755244338142E-5</v>
      </c>
      <c r="K49" s="118">
        <v>516.78</v>
      </c>
      <c r="L49" s="190">
        <f t="shared" si="4"/>
        <v>9.6323893425267065E-3</v>
      </c>
    </row>
    <row r="50" spans="1:12" x14ac:dyDescent="0.3">
      <c r="A50" s="118" t="s">
        <v>506</v>
      </c>
      <c r="B50" s="188">
        <v>25217.15</v>
      </c>
      <c r="C50" s="188">
        <v>15850.78</v>
      </c>
      <c r="D50" s="190">
        <f t="shared" si="0"/>
        <v>0.62857142857142856</v>
      </c>
      <c r="E50" s="188">
        <v>3023.14</v>
      </c>
      <c r="F50" s="190">
        <f t="shared" si="1"/>
        <v>0.11988428509962465</v>
      </c>
      <c r="G50" s="188">
        <v>6135.79</v>
      </c>
      <c r="H50" s="190">
        <f t="shared" si="2"/>
        <v>0.24331813864770602</v>
      </c>
      <c r="I50" s="118">
        <v>207.45</v>
      </c>
      <c r="J50" s="190">
        <f t="shared" si="3"/>
        <v>8.2265442367595067E-3</v>
      </c>
      <c r="K50" s="118">
        <v>0</v>
      </c>
      <c r="L50" s="190">
        <f t="shared" si="4"/>
        <v>0</v>
      </c>
    </row>
    <row r="51" spans="1:12" x14ac:dyDescent="0.3">
      <c r="A51" s="118" t="s">
        <v>507</v>
      </c>
      <c r="B51" s="188">
        <v>43366.57</v>
      </c>
      <c r="C51" s="188">
        <v>21546.85</v>
      </c>
      <c r="D51" s="190">
        <f t="shared" si="0"/>
        <v>0.49685391304869164</v>
      </c>
      <c r="E51" s="188">
        <v>6452.13</v>
      </c>
      <c r="F51" s="190">
        <f t="shared" si="1"/>
        <v>0.14878119251764665</v>
      </c>
      <c r="G51" s="188">
        <v>10071.92</v>
      </c>
      <c r="H51" s="190">
        <f t="shared" si="2"/>
        <v>0.23225078672350616</v>
      </c>
      <c r="I51" s="118">
        <v>3551.54</v>
      </c>
      <c r="J51" s="190">
        <f t="shared" si="3"/>
        <v>8.1895801305014435E-2</v>
      </c>
      <c r="K51" s="118">
        <v>1744.13</v>
      </c>
      <c r="L51" s="190">
        <f t="shared" si="4"/>
        <v>4.0218306405141103E-2</v>
      </c>
    </row>
    <row r="52" spans="1:12" x14ac:dyDescent="0.3">
      <c r="A52" s="118" t="s">
        <v>508</v>
      </c>
      <c r="B52" s="188">
        <v>52518.31</v>
      </c>
      <c r="C52" s="188">
        <v>26535.48</v>
      </c>
      <c r="D52" s="190">
        <f t="shared" si="0"/>
        <v>0.50526149832315626</v>
      </c>
      <c r="E52" s="188">
        <v>25401.63</v>
      </c>
      <c r="F52" s="190">
        <f t="shared" si="1"/>
        <v>0.48367188510064396</v>
      </c>
      <c r="G52" s="188">
        <v>0</v>
      </c>
      <c r="H52" s="190">
        <f t="shared" si="2"/>
        <v>0</v>
      </c>
      <c r="I52" s="118">
        <v>0</v>
      </c>
      <c r="J52" s="190">
        <f t="shared" si="3"/>
        <v>0</v>
      </c>
      <c r="K52" s="118">
        <v>581.20000000000005</v>
      </c>
      <c r="L52" s="190">
        <f t="shared" si="4"/>
        <v>1.1066616576199806E-2</v>
      </c>
    </row>
    <row r="53" spans="1:12" x14ac:dyDescent="0.3">
      <c r="A53" s="118" t="s">
        <v>509</v>
      </c>
      <c r="B53" s="188">
        <v>11239.89</v>
      </c>
      <c r="C53" s="188">
        <v>6622.39</v>
      </c>
      <c r="D53" s="190">
        <f t="shared" si="0"/>
        <v>0.5891863710409978</v>
      </c>
      <c r="E53" s="188">
        <v>4617.5</v>
      </c>
      <c r="F53" s="190">
        <f t="shared" si="1"/>
        <v>0.41081362895900231</v>
      </c>
      <c r="G53" s="188">
        <v>0</v>
      </c>
      <c r="H53" s="190">
        <f t="shared" si="2"/>
        <v>0</v>
      </c>
      <c r="I53" s="118">
        <v>0</v>
      </c>
      <c r="J53" s="190">
        <f t="shared" si="3"/>
        <v>0</v>
      </c>
      <c r="K53" s="118">
        <v>0</v>
      </c>
      <c r="L53" s="190">
        <f t="shared" si="4"/>
        <v>0</v>
      </c>
    </row>
    <row r="54" spans="1:12" x14ac:dyDescent="0.3">
      <c r="B54" s="188"/>
      <c r="C54" s="188"/>
      <c r="E54" s="188"/>
    </row>
  </sheetData>
  <mergeCells count="11">
    <mergeCell ref="A1:B1"/>
    <mergeCell ref="E44:F44"/>
    <mergeCell ref="G44:H44"/>
    <mergeCell ref="I44:J44"/>
    <mergeCell ref="K44:L44"/>
    <mergeCell ref="A17:C17"/>
    <mergeCell ref="A29:C29"/>
    <mergeCell ref="A41:C41"/>
    <mergeCell ref="A44:A45"/>
    <mergeCell ref="B44:B45"/>
    <mergeCell ref="C44:D44"/>
  </mergeCells>
  <hyperlinks>
    <hyperlink ref="A3" r:id="rId1" display="Банк России" xr:uid="{00000000-0004-0000-0400-000000000000}"/>
    <hyperlink ref="A7" r:id="rId2" xr:uid="{00000000-0004-0000-0400-000001000000}"/>
    <hyperlink ref="A16" r:id="rId3" xr:uid="{00000000-0004-0000-0400-000002000000}"/>
    <hyperlink ref="A28" r:id="rId4" xr:uid="{00000000-0004-0000-0400-000003000000}"/>
    <hyperlink ref="A40" r:id="rId5" xr:uid="{00000000-0004-0000-0400-000004000000}"/>
    <hyperlink ref="A10" r:id="rId6" xr:uid="{00000000-0004-0000-0400-000005000000}"/>
    <hyperlink ref="A1:B1" location="Cодержание!A1" display="← Вернуться к содержанию" xr:uid="{00000000-0004-0000-0400-000006000000}"/>
  </hyperlinks>
  <pageMargins left="0.7" right="0.7" top="0.75" bottom="0.75" header="0.3" footer="0.3"/>
  <pageSetup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AF33"/>
  <sheetViews>
    <sheetView workbookViewId="0">
      <pane xSplit="1" topLeftCell="B1" activePane="topRight" state="frozen"/>
      <selection pane="topRight" activeCell="AH31" sqref="AH31"/>
    </sheetView>
  </sheetViews>
  <sheetFormatPr defaultColWidth="11" defaultRowHeight="15.6" x14ac:dyDescent="0.3"/>
  <cols>
    <col min="1" max="1" width="42.3984375" style="1" bestFit="1" customWidth="1"/>
    <col min="2" max="2" width="14.09765625" style="1" bestFit="1" customWidth="1"/>
    <col min="3" max="3" width="14.09765625" style="1" hidden="1" customWidth="1"/>
    <col min="4" max="4" width="14.296875" style="1" bestFit="1" customWidth="1"/>
    <col min="5" max="5" width="14.09765625" style="1" hidden="1" customWidth="1"/>
    <col min="6" max="6" width="14.3984375" style="1" bestFit="1" customWidth="1"/>
    <col min="7" max="7" width="14.09765625" style="1" hidden="1" customWidth="1"/>
    <col min="8" max="8" width="5" style="1" hidden="1" customWidth="1"/>
    <col min="9" max="9" width="7.296875" style="1" hidden="1" customWidth="1"/>
    <col min="10" max="11" width="14.09765625" style="1" hidden="1" customWidth="1"/>
    <col min="12" max="12" width="14.3984375" style="1" bestFit="1" customWidth="1"/>
    <col min="13" max="13" width="14.09765625" style="1" hidden="1" customWidth="1"/>
    <col min="14" max="14" width="14.3984375" style="1" bestFit="1" customWidth="1"/>
    <col min="15" max="15" width="14.09765625" style="1" hidden="1" customWidth="1"/>
    <col min="16" max="16" width="5" style="1" hidden="1" customWidth="1"/>
    <col min="17" max="17" width="3.796875" style="1" hidden="1" customWidth="1"/>
    <col min="18" max="19" width="14.09765625" style="1" hidden="1" customWidth="1"/>
    <col min="20" max="20" width="14.3984375" style="1" hidden="1" customWidth="1"/>
    <col min="21" max="21" width="14.09765625" style="1" hidden="1" customWidth="1"/>
    <col min="22" max="22" width="15.19921875" style="1" hidden="1" customWidth="1"/>
    <col min="23" max="23" width="16.3984375" style="1" hidden="1" customWidth="1"/>
    <col min="24" max="24" width="14.296875" style="1" customWidth="1"/>
    <col min="25" max="25" width="4.296875" style="1" hidden="1" customWidth="1"/>
    <col min="26" max="31" width="8.8984375" style="1" hidden="1" customWidth="1"/>
    <col min="32" max="32" width="15.09765625" style="1" customWidth="1"/>
    <col min="33" max="33" width="8.8984375" style="1" customWidth="1"/>
    <col min="34" max="16384" width="11" style="1"/>
  </cols>
  <sheetData>
    <row r="1" spans="1:32" x14ac:dyDescent="0.3">
      <c r="A1" s="150" t="s">
        <v>559</v>
      </c>
    </row>
    <row r="3" spans="1:32" s="129" customFormat="1" x14ac:dyDescent="0.3">
      <c r="A3" s="128" t="s">
        <v>460</v>
      </c>
    </row>
    <row r="4" spans="1:32" s="130" customFormat="1" x14ac:dyDescent="0.3">
      <c r="B4" s="176" t="s">
        <v>376</v>
      </c>
      <c r="C4" s="176" t="s">
        <v>377</v>
      </c>
      <c r="D4" s="176" t="s">
        <v>378</v>
      </c>
      <c r="E4" s="176" t="s">
        <v>379</v>
      </c>
      <c r="F4" s="176" t="s">
        <v>380</v>
      </c>
      <c r="G4" s="176" t="s">
        <v>381</v>
      </c>
      <c r="H4" s="176">
        <v>2022</v>
      </c>
      <c r="I4" s="176"/>
      <c r="J4" s="176" t="s">
        <v>382</v>
      </c>
      <c r="K4" s="176" t="s">
        <v>383</v>
      </c>
      <c r="L4" s="176" t="s">
        <v>384</v>
      </c>
      <c r="M4" s="176" t="s">
        <v>385</v>
      </c>
      <c r="N4" s="176" t="s">
        <v>386</v>
      </c>
      <c r="O4" s="176" t="s">
        <v>387</v>
      </c>
      <c r="P4" s="176">
        <v>2023</v>
      </c>
      <c r="Q4" s="176"/>
      <c r="R4" s="176" t="s">
        <v>485</v>
      </c>
      <c r="S4" s="176" t="s">
        <v>548</v>
      </c>
      <c r="T4" s="176" t="s">
        <v>486</v>
      </c>
      <c r="U4" s="176" t="s">
        <v>549</v>
      </c>
      <c r="V4" s="176" t="s">
        <v>487</v>
      </c>
      <c r="W4" s="176" t="s">
        <v>550</v>
      </c>
      <c r="X4" s="176">
        <v>2024</v>
      </c>
      <c r="Y4" s="176"/>
      <c r="Z4" s="176" t="s">
        <v>488</v>
      </c>
      <c r="AA4" s="176" t="s">
        <v>551</v>
      </c>
      <c r="AB4" s="176" t="s">
        <v>489</v>
      </c>
      <c r="AC4" s="176" t="s">
        <v>552</v>
      </c>
      <c r="AD4" s="176" t="s">
        <v>490</v>
      </c>
      <c r="AE4" s="176" t="s">
        <v>553</v>
      </c>
      <c r="AF4" s="176">
        <v>2025</v>
      </c>
    </row>
    <row r="5" spans="1:32" x14ac:dyDescent="0.3">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row>
    <row r="6" spans="1:32" s="130" customFormat="1" x14ac:dyDescent="0.3">
      <c r="A6" s="130" t="s">
        <v>388</v>
      </c>
      <c r="B6" s="131">
        <f>B7+B8+B9+B10</f>
        <v>33925700</v>
      </c>
      <c r="D6" s="131">
        <f>D7+D8+D9+D10</f>
        <v>54679961</v>
      </c>
      <c r="F6" s="131">
        <f>F7+F8+F9+F10</f>
        <v>69082382</v>
      </c>
      <c r="G6" s="131"/>
      <c r="H6" s="131"/>
      <c r="I6" s="131"/>
      <c r="J6" s="131"/>
      <c r="K6" s="131"/>
      <c r="L6" s="131">
        <f>L7+L8+L9+L10</f>
        <v>52400271</v>
      </c>
      <c r="M6" s="131"/>
      <c r="N6" s="131">
        <f>N7+N8+N9+N10</f>
        <v>69057245</v>
      </c>
      <c r="O6" s="131"/>
      <c r="X6" s="131">
        <v>107254440</v>
      </c>
      <c r="Y6" s="131"/>
      <c r="Z6" s="131"/>
      <c r="AA6" s="131"/>
      <c r="AB6" s="131"/>
      <c r="AC6" s="131"/>
      <c r="AD6" s="131"/>
      <c r="AE6" s="131"/>
      <c r="AF6" s="131">
        <v>121877267</v>
      </c>
    </row>
    <row r="7" spans="1:32" x14ac:dyDescent="0.3">
      <c r="A7" s="132" t="s">
        <v>461</v>
      </c>
      <c r="B7" s="133">
        <v>16221421</v>
      </c>
      <c r="D7" s="133">
        <v>24904285</v>
      </c>
      <c r="F7" s="133">
        <v>29258444</v>
      </c>
      <c r="G7" s="133"/>
      <c r="H7" s="133"/>
      <c r="I7" s="133"/>
      <c r="J7" s="133"/>
      <c r="K7" s="133"/>
      <c r="L7" s="133">
        <v>25156436</v>
      </c>
      <c r="M7" s="133"/>
      <c r="N7" s="133">
        <v>31530781</v>
      </c>
      <c r="O7" s="133"/>
      <c r="X7" s="133">
        <v>50043221</v>
      </c>
      <c r="Y7" s="133"/>
      <c r="Z7" s="133"/>
      <c r="AA7" s="133"/>
      <c r="AB7" s="133"/>
      <c r="AC7" s="133"/>
      <c r="AD7" s="133"/>
      <c r="AE7" s="133"/>
      <c r="AF7" s="133">
        <v>56277140</v>
      </c>
    </row>
    <row r="8" spans="1:32" x14ac:dyDescent="0.3">
      <c r="A8" s="132" t="s">
        <v>462</v>
      </c>
      <c r="B8" s="133">
        <v>13370264</v>
      </c>
      <c r="D8" s="133">
        <v>21749469</v>
      </c>
      <c r="F8" s="133">
        <v>28264806</v>
      </c>
      <c r="G8" s="133"/>
      <c r="H8" s="133"/>
      <c r="I8" s="133"/>
      <c r="J8" s="133"/>
      <c r="K8" s="133"/>
      <c r="L8" s="133">
        <v>19508425</v>
      </c>
      <c r="M8" s="133"/>
      <c r="N8" s="133">
        <v>26504791</v>
      </c>
      <c r="O8" s="133"/>
      <c r="X8" s="133">
        <v>40102656</v>
      </c>
      <c r="Y8" s="133"/>
      <c r="Z8" s="133"/>
      <c r="AA8" s="133"/>
      <c r="AB8" s="133"/>
      <c r="AC8" s="133"/>
      <c r="AD8" s="133"/>
      <c r="AE8" s="133"/>
      <c r="AF8" s="133">
        <v>46135844</v>
      </c>
    </row>
    <row r="9" spans="1:32" x14ac:dyDescent="0.3">
      <c r="A9" s="132" t="s">
        <v>463</v>
      </c>
      <c r="B9" s="133">
        <v>4230535</v>
      </c>
      <c r="D9" s="133">
        <v>7824757</v>
      </c>
      <c r="F9" s="133">
        <v>11258149</v>
      </c>
      <c r="G9" s="133"/>
      <c r="H9" s="133"/>
      <c r="I9" s="133"/>
      <c r="J9" s="133"/>
      <c r="K9" s="133"/>
      <c r="L9" s="133">
        <v>7499218</v>
      </c>
      <c r="M9" s="133"/>
      <c r="N9" s="133">
        <v>10674109</v>
      </c>
      <c r="O9" s="133"/>
      <c r="X9" s="133">
        <v>16214993</v>
      </c>
      <c r="Y9" s="133"/>
      <c r="Z9" s="133"/>
      <c r="AA9" s="133"/>
      <c r="AB9" s="133"/>
      <c r="AC9" s="133"/>
      <c r="AD9" s="133"/>
      <c r="AE9" s="133"/>
      <c r="AF9" s="133">
        <v>18597282</v>
      </c>
    </row>
    <row r="10" spans="1:32" x14ac:dyDescent="0.3">
      <c r="A10" s="132" t="s">
        <v>464</v>
      </c>
      <c r="B10" s="133">
        <v>103480</v>
      </c>
      <c r="D10" s="133">
        <v>201450</v>
      </c>
      <c r="F10" s="133">
        <v>300983</v>
      </c>
      <c r="G10" s="133"/>
      <c r="H10" s="133"/>
      <c r="I10" s="133"/>
      <c r="J10" s="133"/>
      <c r="K10" s="133"/>
      <c r="L10" s="133">
        <v>236192</v>
      </c>
      <c r="M10" s="133"/>
      <c r="N10" s="133">
        <v>347564</v>
      </c>
      <c r="O10" s="133"/>
      <c r="X10" s="133">
        <v>893570</v>
      </c>
      <c r="Y10" s="133"/>
      <c r="Z10" s="133"/>
      <c r="AA10" s="133"/>
      <c r="AB10" s="133"/>
      <c r="AC10" s="133"/>
      <c r="AD10" s="133"/>
      <c r="AE10" s="133"/>
      <c r="AF10" s="133">
        <v>867001</v>
      </c>
    </row>
    <row r="11" spans="1:32" s="130" customFormat="1" x14ac:dyDescent="0.3">
      <c r="A11" s="130" t="s">
        <v>465</v>
      </c>
      <c r="B11" s="131">
        <f>B12+B13+B14+B15</f>
        <v>-26025125</v>
      </c>
      <c r="D11" s="131">
        <f>D12+D13+D14+D15</f>
        <v>-44727436</v>
      </c>
      <c r="F11" s="131">
        <f>F12+F13+F14+F15</f>
        <v>-61137917</v>
      </c>
      <c r="G11" s="131"/>
      <c r="H11" s="131"/>
      <c r="I11" s="131"/>
      <c r="J11" s="131"/>
      <c r="K11" s="131"/>
      <c r="L11" s="131">
        <f>L12+L13+L14+L15</f>
        <v>-46309341</v>
      </c>
      <c r="M11" s="131"/>
      <c r="N11" s="131">
        <f>N12+N13+N14+N15</f>
        <v>-63934899</v>
      </c>
      <c r="O11" s="131"/>
      <c r="X11" s="131">
        <v>-99647599</v>
      </c>
      <c r="Y11" s="131"/>
      <c r="Z11" s="131"/>
      <c r="AA11" s="131"/>
      <c r="AB11" s="131"/>
      <c r="AC11" s="131"/>
      <c r="AD11" s="131"/>
      <c r="AE11" s="131"/>
      <c r="AF11" s="131">
        <v>-114894809</v>
      </c>
    </row>
    <row r="12" spans="1:32" x14ac:dyDescent="0.3">
      <c r="A12" s="132" t="s">
        <v>461</v>
      </c>
      <c r="B12" s="133">
        <v>-13362669</v>
      </c>
      <c r="D12" s="133">
        <v>-22613033</v>
      </c>
      <c r="F12" s="133">
        <v>-30093177</v>
      </c>
      <c r="G12" s="133"/>
      <c r="H12" s="133"/>
      <c r="I12" s="133"/>
      <c r="J12" s="133"/>
      <c r="K12" s="133"/>
      <c r="L12" s="133">
        <v>-25202702</v>
      </c>
      <c r="M12" s="133"/>
      <c r="N12" s="133">
        <v>-32617421</v>
      </c>
      <c r="O12" s="133"/>
      <c r="X12" s="133">
        <v>-52457875</v>
      </c>
      <c r="Y12" s="133"/>
      <c r="Z12" s="133"/>
      <c r="AA12" s="133"/>
      <c r="AB12" s="133"/>
      <c r="AC12" s="133"/>
      <c r="AD12" s="133"/>
      <c r="AE12" s="133"/>
      <c r="AF12" s="133">
        <v>-61125800</v>
      </c>
    </row>
    <row r="13" spans="1:32" x14ac:dyDescent="0.3">
      <c r="A13" s="132" t="s">
        <v>462</v>
      </c>
      <c r="B13" s="133">
        <v>-7687161</v>
      </c>
      <c r="D13" s="133">
        <v>-12265474</v>
      </c>
      <c r="F13" s="133">
        <v>-16028733</v>
      </c>
      <c r="G13" s="133"/>
      <c r="H13" s="133"/>
      <c r="I13" s="133"/>
      <c r="J13" s="133"/>
      <c r="K13" s="133"/>
      <c r="L13" s="133">
        <v>-12152969</v>
      </c>
      <c r="M13" s="133"/>
      <c r="N13" s="133">
        <v>-16950562</v>
      </c>
      <c r="O13" s="133"/>
      <c r="X13" s="133">
        <v>-25466847</v>
      </c>
      <c r="Y13" s="133"/>
      <c r="Z13" s="133"/>
      <c r="AA13" s="133"/>
      <c r="AB13" s="133"/>
      <c r="AC13" s="133"/>
      <c r="AD13" s="133"/>
      <c r="AE13" s="133"/>
      <c r="AF13" s="133">
        <v>-28669331</v>
      </c>
    </row>
    <row r="14" spans="1:32" x14ac:dyDescent="0.3">
      <c r="A14" s="132" t="s">
        <v>463</v>
      </c>
      <c r="B14" s="133">
        <v>-4911211</v>
      </c>
      <c r="D14" s="133">
        <v>-9727308</v>
      </c>
      <c r="F14" s="133">
        <v>-14835570</v>
      </c>
      <c r="G14" s="133"/>
      <c r="H14" s="133"/>
      <c r="I14" s="133"/>
      <c r="J14" s="133"/>
      <c r="K14" s="133"/>
      <c r="L14" s="133">
        <v>-8832634</v>
      </c>
      <c r="M14" s="133"/>
      <c r="N14" s="133">
        <v>-14183627</v>
      </c>
      <c r="O14" s="133"/>
      <c r="X14" s="133">
        <v>-21446098</v>
      </c>
      <c r="Y14" s="133"/>
      <c r="Z14" s="133"/>
      <c r="AA14" s="133"/>
      <c r="AB14" s="133"/>
      <c r="AC14" s="133"/>
      <c r="AD14" s="133"/>
      <c r="AE14" s="133"/>
      <c r="AF14" s="133">
        <v>-24692664</v>
      </c>
    </row>
    <row r="15" spans="1:32" x14ac:dyDescent="0.3">
      <c r="A15" s="132" t="s">
        <v>464</v>
      </c>
      <c r="B15" s="133">
        <v>-64084</v>
      </c>
      <c r="D15" s="133">
        <v>-121621</v>
      </c>
      <c r="F15" s="133">
        <v>-180437</v>
      </c>
      <c r="G15" s="133"/>
      <c r="H15" s="133"/>
      <c r="I15" s="133"/>
      <c r="J15" s="133"/>
      <c r="K15" s="133"/>
      <c r="L15" s="133">
        <v>-121036</v>
      </c>
      <c r="M15" s="133"/>
      <c r="N15" s="133">
        <v>-183289</v>
      </c>
      <c r="O15" s="133"/>
      <c r="X15" s="133">
        <v>-276779</v>
      </c>
      <c r="Y15" s="133"/>
      <c r="Z15" s="133"/>
      <c r="AA15" s="133"/>
      <c r="AB15" s="133"/>
      <c r="AC15" s="133"/>
      <c r="AD15" s="133"/>
      <c r="AE15" s="133"/>
      <c r="AF15" s="133">
        <v>-407014</v>
      </c>
    </row>
    <row r="16" spans="1:32" s="130" customFormat="1" x14ac:dyDescent="0.3">
      <c r="A16" s="130" t="s">
        <v>466</v>
      </c>
      <c r="B16" s="131">
        <f>B6+B11</f>
        <v>7900575</v>
      </c>
      <c r="D16" s="131">
        <f>D6+D11</f>
        <v>9952525</v>
      </c>
      <c r="F16" s="131">
        <f>F6+F11</f>
        <v>7944465</v>
      </c>
      <c r="G16" s="131"/>
      <c r="H16" s="131"/>
      <c r="I16" s="131"/>
      <c r="J16" s="131"/>
      <c r="K16" s="131"/>
      <c r="L16" s="131">
        <f>L6+L11</f>
        <v>6090930</v>
      </c>
      <c r="M16" s="131"/>
      <c r="N16" s="131">
        <f>N6+N11</f>
        <v>5122346</v>
      </c>
      <c r="O16" s="131"/>
      <c r="Q16" s="131"/>
      <c r="R16" s="131"/>
      <c r="S16" s="131"/>
      <c r="T16" s="131"/>
      <c r="U16" s="131"/>
      <c r="V16" s="131"/>
      <c r="W16" s="131"/>
      <c r="X16" s="131">
        <v>7606841</v>
      </c>
      <c r="Y16" s="131"/>
      <c r="Z16" s="131"/>
      <c r="AA16" s="131"/>
      <c r="AB16" s="131"/>
      <c r="AC16" s="131"/>
      <c r="AD16" s="131"/>
      <c r="AE16" s="131"/>
      <c r="AF16" s="131">
        <v>6982458</v>
      </c>
    </row>
    <row r="17" spans="1:32" x14ac:dyDescent="0.3">
      <c r="A17" s="1" t="s">
        <v>467</v>
      </c>
      <c r="B17" s="133">
        <v>0</v>
      </c>
      <c r="D17" s="133">
        <v>0</v>
      </c>
      <c r="F17" s="133">
        <v>0</v>
      </c>
      <c r="G17" s="133"/>
      <c r="H17" s="133"/>
      <c r="I17" s="133"/>
      <c r="J17" s="133"/>
      <c r="K17" s="133"/>
      <c r="L17" s="133">
        <v>0</v>
      </c>
      <c r="M17" s="133"/>
      <c r="N17" s="133">
        <v>0</v>
      </c>
      <c r="O17" s="133"/>
      <c r="X17" s="133" t="s">
        <v>312</v>
      </c>
      <c r="Y17" s="133"/>
      <c r="Z17" s="133"/>
      <c r="AA17" s="133"/>
      <c r="AB17" s="133"/>
      <c r="AC17" s="133"/>
      <c r="AD17" s="133"/>
      <c r="AE17" s="133"/>
      <c r="AF17" s="133" t="s">
        <v>312</v>
      </c>
    </row>
    <row r="18" spans="1:32" x14ac:dyDescent="0.3">
      <c r="A18" s="1" t="s">
        <v>468</v>
      </c>
      <c r="B18" s="133">
        <v>0</v>
      </c>
      <c r="D18" s="133">
        <v>-24250</v>
      </c>
      <c r="F18" s="133">
        <v>-48500</v>
      </c>
      <c r="G18" s="133"/>
      <c r="H18" s="133"/>
      <c r="I18" s="133"/>
      <c r="J18" s="133"/>
      <c r="K18" s="133"/>
      <c r="L18" s="133">
        <v>-48500</v>
      </c>
      <c r="M18" s="133"/>
      <c r="N18" s="133">
        <v>-48500</v>
      </c>
      <c r="O18" s="133"/>
      <c r="X18" s="133">
        <v>-97000</v>
      </c>
      <c r="Y18" s="133"/>
      <c r="Z18" s="133"/>
      <c r="AA18" s="133"/>
      <c r="AB18" s="133"/>
      <c r="AC18" s="133"/>
      <c r="AD18" s="133"/>
      <c r="AE18" s="133"/>
      <c r="AF18" s="133">
        <v>-41494</v>
      </c>
    </row>
    <row r="19" spans="1:32" s="130" customFormat="1" x14ac:dyDescent="0.3">
      <c r="A19" s="130" t="s">
        <v>469</v>
      </c>
      <c r="B19" s="131">
        <f>B16+B17+B18</f>
        <v>7900575</v>
      </c>
      <c r="D19" s="131">
        <f>D16+D17+D18</f>
        <v>9928275</v>
      </c>
      <c r="E19" s="131"/>
      <c r="F19" s="131">
        <f>F16+F17+F18</f>
        <v>7895965</v>
      </c>
      <c r="G19" s="131"/>
      <c r="H19" s="131"/>
      <c r="I19" s="131"/>
      <c r="J19" s="131"/>
      <c r="K19" s="131"/>
      <c r="L19" s="131">
        <f>L16+L17+L18</f>
        <v>6042430</v>
      </c>
      <c r="M19" s="131"/>
      <c r="N19" s="131">
        <f>N16+N17+N18</f>
        <v>5073846</v>
      </c>
      <c r="O19" s="131"/>
      <c r="P19" s="131"/>
      <c r="Q19" s="131"/>
      <c r="R19" s="131"/>
      <c r="S19" s="131"/>
      <c r="T19" s="131"/>
      <c r="U19" s="131"/>
      <c r="V19" s="131"/>
      <c r="W19" s="131"/>
      <c r="X19" s="131">
        <v>7509841</v>
      </c>
      <c r="Y19" s="131"/>
      <c r="Z19" s="131"/>
      <c r="AA19" s="131"/>
      <c r="AB19" s="131"/>
      <c r="AC19" s="131"/>
      <c r="AD19" s="131"/>
      <c r="AE19" s="131"/>
      <c r="AF19" s="131">
        <v>6940964</v>
      </c>
    </row>
    <row r="20" spans="1:32" x14ac:dyDescent="0.3">
      <c r="A20" s="1" t="s">
        <v>470</v>
      </c>
      <c r="B20" s="133">
        <v>0</v>
      </c>
      <c r="D20" s="133">
        <v>0</v>
      </c>
      <c r="F20" s="133">
        <v>0</v>
      </c>
      <c r="G20" s="133"/>
      <c r="H20" s="133"/>
      <c r="I20" s="133"/>
      <c r="J20" s="133"/>
      <c r="K20" s="133"/>
      <c r="L20" s="133">
        <v>0</v>
      </c>
      <c r="M20" s="133"/>
      <c r="N20" s="133">
        <v>0</v>
      </c>
      <c r="O20" s="133"/>
      <c r="X20" s="133" t="s">
        <v>312</v>
      </c>
      <c r="Y20" s="133"/>
      <c r="Z20" s="133"/>
      <c r="AA20" s="133"/>
      <c r="AB20" s="133"/>
      <c r="AC20" s="133"/>
      <c r="AD20" s="133"/>
      <c r="AE20" s="133"/>
      <c r="AF20" s="133" t="s">
        <v>312</v>
      </c>
    </row>
    <row r="21" spans="1:32" x14ac:dyDescent="0.3">
      <c r="A21" s="1" t="s">
        <v>471</v>
      </c>
      <c r="B21" s="133">
        <v>291791</v>
      </c>
      <c r="D21" s="133">
        <v>828470</v>
      </c>
      <c r="F21" s="133">
        <v>1145210</v>
      </c>
      <c r="G21" s="133"/>
      <c r="H21" s="133"/>
      <c r="I21" s="133"/>
      <c r="J21" s="133"/>
      <c r="K21" s="133"/>
      <c r="L21" s="133">
        <v>504290</v>
      </c>
      <c r="M21" s="133"/>
      <c r="N21" s="133">
        <v>794161</v>
      </c>
      <c r="O21" s="133"/>
      <c r="X21" s="133">
        <v>1927792</v>
      </c>
      <c r="Y21" s="133"/>
      <c r="Z21" s="133"/>
      <c r="AA21" s="133"/>
      <c r="AB21" s="133"/>
      <c r="AC21" s="133"/>
      <c r="AD21" s="133"/>
      <c r="AE21" s="133"/>
      <c r="AF21" s="133">
        <v>4331954</v>
      </c>
    </row>
    <row r="22" spans="1:32" x14ac:dyDescent="0.3">
      <c r="A22" s="1" t="s">
        <v>472</v>
      </c>
      <c r="B22" s="133">
        <v>-435666</v>
      </c>
      <c r="D22" s="133">
        <v>-901716</v>
      </c>
      <c r="F22" s="133">
        <v>-1211424</v>
      </c>
      <c r="G22" s="133"/>
      <c r="H22" s="133"/>
      <c r="I22" s="133"/>
      <c r="J22" s="133"/>
      <c r="K22" s="133"/>
      <c r="L22" s="133">
        <v>-1012483</v>
      </c>
      <c r="M22" s="133"/>
      <c r="N22" s="133">
        <v>-1456565</v>
      </c>
      <c r="O22" s="133"/>
      <c r="X22" s="133">
        <v>-2731883</v>
      </c>
      <c r="Y22" s="133"/>
      <c r="Z22" s="133"/>
      <c r="AA22" s="133"/>
      <c r="AB22" s="133"/>
      <c r="AC22" s="133"/>
      <c r="AD22" s="133"/>
      <c r="AE22" s="133"/>
      <c r="AF22" s="133">
        <v>-6023388</v>
      </c>
    </row>
    <row r="23" spans="1:32" x14ac:dyDescent="0.3">
      <c r="A23" s="1" t="s">
        <v>473</v>
      </c>
      <c r="B23" s="133">
        <v>1125497</v>
      </c>
      <c r="D23" s="133">
        <v>1589884</v>
      </c>
      <c r="F23" s="133">
        <v>2425888</v>
      </c>
      <c r="G23" s="133"/>
      <c r="H23" s="133"/>
      <c r="I23" s="133"/>
      <c r="J23" s="133"/>
      <c r="K23" s="133"/>
      <c r="L23" s="133">
        <v>1222181</v>
      </c>
      <c r="M23" s="133"/>
      <c r="N23" s="133">
        <v>2226205</v>
      </c>
      <c r="O23" s="133"/>
      <c r="X23" s="133">
        <v>16664419</v>
      </c>
      <c r="Y23" s="133"/>
      <c r="Z23" s="133"/>
      <c r="AA23" s="133"/>
      <c r="AB23" s="133"/>
      <c r="AC23" s="133"/>
      <c r="AD23" s="133"/>
      <c r="AE23" s="133"/>
      <c r="AF23" s="133">
        <v>2880995</v>
      </c>
    </row>
    <row r="24" spans="1:32" x14ac:dyDescent="0.3">
      <c r="A24" s="1" t="s">
        <v>474</v>
      </c>
      <c r="B24" s="133">
        <v>-757355</v>
      </c>
      <c r="D24" s="133">
        <v>-1367405</v>
      </c>
      <c r="F24" s="133">
        <v>-2186873</v>
      </c>
      <c r="G24" s="133"/>
      <c r="H24" s="133"/>
      <c r="I24" s="133"/>
      <c r="J24" s="133"/>
      <c r="K24" s="133"/>
      <c r="L24" s="133">
        <v>-1283756</v>
      </c>
      <c r="M24" s="133"/>
      <c r="N24" s="133">
        <v>-1997436</v>
      </c>
      <c r="O24" s="133"/>
      <c r="X24" s="133">
        <v>-16929455</v>
      </c>
      <c r="Y24" s="133"/>
      <c r="Z24" s="133"/>
      <c r="AA24" s="133"/>
      <c r="AB24" s="133"/>
      <c r="AC24" s="133"/>
      <c r="AD24" s="133"/>
      <c r="AE24" s="133"/>
      <c r="AF24" s="133">
        <v>-2244565</v>
      </c>
    </row>
    <row r="25" spans="1:32" x14ac:dyDescent="0.3">
      <c r="A25" s="1" t="s">
        <v>475</v>
      </c>
      <c r="B25" s="133">
        <v>0</v>
      </c>
      <c r="D25" s="133">
        <v>0</v>
      </c>
      <c r="F25" s="133">
        <v>0</v>
      </c>
      <c r="G25" s="133"/>
      <c r="H25" s="133"/>
      <c r="I25" s="133"/>
      <c r="J25" s="133"/>
      <c r="K25" s="133"/>
      <c r="L25" s="133">
        <v>0</v>
      </c>
      <c r="M25" s="133"/>
      <c r="N25" s="133">
        <v>0</v>
      </c>
      <c r="O25" s="133"/>
      <c r="X25" s="133" t="s">
        <v>312</v>
      </c>
      <c r="Y25" s="133"/>
      <c r="Z25" s="133"/>
      <c r="AA25" s="133"/>
      <c r="AB25" s="133"/>
      <c r="AC25" s="133"/>
      <c r="AD25" s="133"/>
      <c r="AE25" s="133"/>
      <c r="AF25" s="133" t="s">
        <v>312</v>
      </c>
    </row>
    <row r="26" spans="1:32" s="130" customFormat="1" x14ac:dyDescent="0.3">
      <c r="A26" s="130" t="s">
        <v>476</v>
      </c>
      <c r="B26" s="131">
        <f>B19+B20+B21+B22+B23+B24+B25</f>
        <v>8124842</v>
      </c>
      <c r="D26" s="131">
        <f>D19+D20+D21+D22+D23+D24+D25</f>
        <v>10077508</v>
      </c>
      <c r="E26" s="131"/>
      <c r="F26" s="131">
        <f>F19+F20+F21+F22+F23+F24+F25</f>
        <v>8068766</v>
      </c>
      <c r="G26" s="131"/>
      <c r="H26" s="131"/>
      <c r="I26" s="131"/>
      <c r="J26" s="131"/>
      <c r="K26" s="131"/>
      <c r="L26" s="131">
        <f>L19+L20+L21+L22+L23+L24+L25</f>
        <v>5472662</v>
      </c>
      <c r="M26" s="131"/>
      <c r="N26" s="131">
        <f>N19+N20+N21+N22+N23+N24+N25</f>
        <v>4640211</v>
      </c>
      <c r="O26" s="131"/>
      <c r="P26" s="131"/>
      <c r="Q26" s="131"/>
      <c r="R26" s="131"/>
      <c r="S26" s="131"/>
      <c r="T26" s="131"/>
      <c r="U26" s="131"/>
      <c r="V26" s="131"/>
      <c r="W26" s="131"/>
      <c r="X26" s="131">
        <v>6440714</v>
      </c>
      <c r="Y26" s="131"/>
      <c r="Z26" s="131"/>
      <c r="AA26" s="131"/>
      <c r="AB26" s="131"/>
      <c r="AC26" s="131"/>
      <c r="AD26" s="131"/>
      <c r="AE26" s="131"/>
      <c r="AF26" s="131">
        <v>5885960</v>
      </c>
    </row>
    <row r="27" spans="1:32" x14ac:dyDescent="0.3">
      <c r="A27" s="1" t="s">
        <v>477</v>
      </c>
      <c r="B27" s="133">
        <v>-1412924</v>
      </c>
      <c r="D27" s="133">
        <v>-1796826</v>
      </c>
      <c r="F27" s="133">
        <f>F28+F29+F30</f>
        <v>-1357637</v>
      </c>
      <c r="G27" s="133"/>
      <c r="H27" s="133"/>
      <c r="I27" s="133"/>
      <c r="J27" s="133"/>
      <c r="K27" s="133"/>
      <c r="L27" s="133">
        <f>L28+L29+L30</f>
        <v>-1132925</v>
      </c>
      <c r="M27" s="133"/>
      <c r="N27" s="133">
        <f>N28+N29+N30</f>
        <v>-1012212</v>
      </c>
      <c r="O27" s="133"/>
      <c r="X27" s="133">
        <v>-5460834</v>
      </c>
      <c r="Y27" s="133"/>
      <c r="Z27" s="133"/>
      <c r="AA27" s="133"/>
      <c r="AB27" s="133"/>
      <c r="AC27" s="133"/>
      <c r="AD27" s="133"/>
      <c r="AE27" s="133"/>
      <c r="AF27" s="133">
        <v>-1696636</v>
      </c>
    </row>
    <row r="28" spans="1:32" x14ac:dyDescent="0.3">
      <c r="A28" s="132" t="s">
        <v>478</v>
      </c>
      <c r="B28" s="133">
        <v>-1024614</v>
      </c>
      <c r="D28" s="133">
        <v>-1325117</v>
      </c>
      <c r="F28" s="133">
        <v>-1050892</v>
      </c>
      <c r="G28" s="133"/>
      <c r="H28" s="133"/>
      <c r="I28" s="133"/>
      <c r="J28" s="133"/>
      <c r="K28" s="133"/>
      <c r="L28" s="133">
        <v>-1074240</v>
      </c>
      <c r="M28" s="133"/>
      <c r="N28" s="133">
        <v>-828739</v>
      </c>
      <c r="O28" s="133"/>
      <c r="X28" s="133">
        <v>-2042852</v>
      </c>
      <c r="Y28" s="133"/>
      <c r="Z28" s="133"/>
      <c r="AA28" s="133"/>
      <c r="AB28" s="133"/>
      <c r="AC28" s="133"/>
      <c r="AD28" s="133"/>
      <c r="AE28" s="133"/>
      <c r="AF28" s="133">
        <v>-1534252</v>
      </c>
    </row>
    <row r="29" spans="1:32" x14ac:dyDescent="0.3">
      <c r="A29" s="132" t="s">
        <v>479</v>
      </c>
      <c r="B29" s="133">
        <v>-388310</v>
      </c>
      <c r="D29" s="133">
        <v>-471709</v>
      </c>
      <c r="F29" s="133">
        <v>-306745</v>
      </c>
      <c r="G29" s="133"/>
      <c r="H29" s="133"/>
      <c r="I29" s="133"/>
      <c r="J29" s="133"/>
      <c r="K29" s="133"/>
      <c r="L29" s="133">
        <v>-58685</v>
      </c>
      <c r="M29" s="133"/>
      <c r="N29" s="133">
        <v>-183522</v>
      </c>
      <c r="O29" s="133"/>
      <c r="X29" s="133">
        <v>-3538182</v>
      </c>
      <c r="Y29" s="133"/>
      <c r="Z29" s="133"/>
      <c r="AA29" s="133"/>
      <c r="AB29" s="133"/>
      <c r="AC29" s="133"/>
      <c r="AD29" s="133"/>
      <c r="AE29" s="133"/>
      <c r="AF29" s="133">
        <v>-179539</v>
      </c>
    </row>
    <row r="30" spans="1:32" x14ac:dyDescent="0.3">
      <c r="A30" s="132" t="s">
        <v>480</v>
      </c>
      <c r="B30" s="133">
        <v>0</v>
      </c>
      <c r="D30" s="133">
        <v>0</v>
      </c>
      <c r="F30" s="133">
        <v>0</v>
      </c>
      <c r="G30" s="133"/>
      <c r="H30" s="133"/>
      <c r="I30" s="133"/>
      <c r="J30" s="133"/>
      <c r="K30" s="133"/>
      <c r="L30" s="133">
        <v>0</v>
      </c>
      <c r="M30" s="133"/>
      <c r="N30" s="133">
        <v>49</v>
      </c>
      <c r="O30" s="133"/>
      <c r="X30" s="133">
        <v>120200</v>
      </c>
      <c r="Y30" s="133"/>
      <c r="Z30" s="133"/>
      <c r="AA30" s="133"/>
      <c r="AB30" s="133"/>
      <c r="AC30" s="133"/>
      <c r="AD30" s="133"/>
      <c r="AE30" s="133"/>
      <c r="AF30" s="133">
        <v>17155</v>
      </c>
    </row>
    <row r="31" spans="1:32" x14ac:dyDescent="0.3">
      <c r="A31" s="1" t="s">
        <v>481</v>
      </c>
      <c r="B31" s="133">
        <v>-145</v>
      </c>
      <c r="D31" s="133">
        <v>-291</v>
      </c>
      <c r="F31" s="133">
        <v>-361</v>
      </c>
      <c r="G31" s="133"/>
      <c r="H31" s="133"/>
      <c r="I31" s="133"/>
      <c r="J31" s="133"/>
      <c r="K31" s="133"/>
      <c r="L31" s="133">
        <v>49</v>
      </c>
      <c r="M31" s="133"/>
      <c r="N31" s="133">
        <v>0</v>
      </c>
      <c r="O31" s="133"/>
      <c r="X31" s="133">
        <v>-956</v>
      </c>
      <c r="Y31" s="133"/>
      <c r="Z31" s="133"/>
      <c r="AA31" s="133"/>
      <c r="AB31" s="133"/>
      <c r="AC31" s="133"/>
      <c r="AD31" s="133"/>
      <c r="AE31" s="133"/>
      <c r="AF31" s="133">
        <v>-947</v>
      </c>
    </row>
    <row r="32" spans="1:32" s="130" customFormat="1" x14ac:dyDescent="0.3">
      <c r="A32" s="130" t="s">
        <v>482</v>
      </c>
      <c r="B32" s="131">
        <f>B26+B27+B31</f>
        <v>6711773</v>
      </c>
      <c r="D32" s="131">
        <f>D26+D27+D31</f>
        <v>8280391</v>
      </c>
      <c r="E32" s="131"/>
      <c r="F32" s="131">
        <f>F26+F27+F31</f>
        <v>6710768</v>
      </c>
      <c r="G32" s="131"/>
      <c r="H32" s="131"/>
      <c r="I32" s="131"/>
      <c r="J32" s="131"/>
      <c r="K32" s="131"/>
      <c r="L32" s="131">
        <f>L26+L27+L31</f>
        <v>4339786</v>
      </c>
      <c r="M32" s="131"/>
      <c r="N32" s="131">
        <f>N26+N27+N31</f>
        <v>3627999</v>
      </c>
      <c r="O32" s="131"/>
      <c r="P32" s="131"/>
      <c r="Q32" s="131"/>
      <c r="R32" s="131"/>
      <c r="S32" s="131"/>
      <c r="T32" s="131"/>
      <c r="U32" s="131"/>
      <c r="V32" s="131"/>
      <c r="W32" s="131"/>
      <c r="X32" s="131">
        <v>978924</v>
      </c>
      <c r="Y32" s="131"/>
      <c r="Z32" s="131"/>
      <c r="AA32" s="131"/>
      <c r="AB32" s="131"/>
      <c r="AC32" s="131"/>
      <c r="AD32" s="131"/>
      <c r="AE32" s="131"/>
      <c r="AF32" s="131">
        <v>4188377</v>
      </c>
    </row>
    <row r="33" spans="4:32" x14ac:dyDescent="0.3">
      <c r="D33" s="133"/>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row>
  </sheetData>
  <hyperlinks>
    <hyperlink ref="A3" r:id="rId1" xr:uid="{00000000-0004-0000-0500-000000000000}"/>
    <hyperlink ref="A1" location="Cодержание!A1" display="← Вернуться к содержанию_x0009_"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AQ232"/>
  <sheetViews>
    <sheetView topLeftCell="A82" zoomScale="90" zoomScaleNormal="90" workbookViewId="0">
      <pane xSplit="1" topLeftCell="K1" activePane="topRight" state="frozen"/>
      <selection pane="topRight" activeCell="O95" sqref="O95"/>
    </sheetView>
  </sheetViews>
  <sheetFormatPr defaultColWidth="11" defaultRowHeight="15.6" outlineLevelRow="1" x14ac:dyDescent="0.3"/>
  <cols>
    <col min="1" max="1" width="108" style="180" bestFit="1" customWidth="1"/>
    <col min="2" max="3" width="15.296875" style="1" bestFit="1" customWidth="1"/>
    <col min="4" max="4" width="14.296875" style="1" customWidth="1"/>
    <col min="5" max="5" width="13.3984375" style="1" customWidth="1"/>
    <col min="6" max="8" width="14" style="1" customWidth="1"/>
    <col min="9" max="10" width="14" style="1" hidden="1" customWidth="1"/>
    <col min="11" max="12" width="14" style="1" customWidth="1"/>
    <col min="13" max="13" width="12.8984375" style="1" customWidth="1"/>
    <col min="14" max="14" width="14.8984375" style="1" bestFit="1" customWidth="1"/>
    <col min="15" max="15" width="16.296875" style="1" customWidth="1"/>
    <col min="16" max="16" width="11.296875" style="1" customWidth="1"/>
    <col min="17" max="17" width="12.8984375" style="1" hidden="1" customWidth="1"/>
    <col min="18" max="19" width="14.09765625" style="1" hidden="1" customWidth="1"/>
    <col min="20" max="20" width="14.8984375" style="1" hidden="1" customWidth="1"/>
    <col min="21" max="21" width="14.09765625" style="1" hidden="1" customWidth="1"/>
    <col min="22" max="22" width="14.8984375" style="1" hidden="1" customWidth="1"/>
    <col min="23" max="23" width="14.09765625" style="1" hidden="1" customWidth="1"/>
    <col min="24" max="24" width="9.19921875" style="1" bestFit="1" customWidth="1"/>
    <col min="25" max="25" width="3.19921875" style="1" hidden="1" customWidth="1"/>
    <col min="26" max="27" width="4.09765625" style="1" hidden="1" customWidth="1"/>
    <col min="28" max="28" width="14.8984375" style="1" hidden="1" customWidth="1"/>
    <col min="29" max="29" width="14.09765625" style="1" hidden="1" customWidth="1"/>
    <col min="30" max="30" width="14.8984375" style="1" hidden="1" customWidth="1"/>
    <col min="31" max="31" width="1.296875" style="1" hidden="1" customWidth="1"/>
    <col min="32" max="32" width="10.296875" style="1" customWidth="1"/>
    <col min="33" max="16384" width="11" style="1"/>
  </cols>
  <sheetData>
    <row r="1" spans="1:32" x14ac:dyDescent="0.3">
      <c r="A1" s="177" t="s">
        <v>61</v>
      </c>
    </row>
    <row r="3" spans="1:32" s="129" customFormat="1" x14ac:dyDescent="0.3">
      <c r="A3" s="178" t="s">
        <v>375</v>
      </c>
    </row>
    <row r="4" spans="1:32" s="130" customFormat="1" x14ac:dyDescent="0.3">
      <c r="A4" s="179"/>
      <c r="B4" s="130" t="s">
        <v>376</v>
      </c>
      <c r="C4" s="130" t="s">
        <v>377</v>
      </c>
      <c r="D4" s="130" t="s">
        <v>378</v>
      </c>
      <c r="E4" s="130" t="s">
        <v>379</v>
      </c>
      <c r="F4" s="130" t="s">
        <v>380</v>
      </c>
      <c r="G4" s="130" t="s">
        <v>381</v>
      </c>
      <c r="H4" s="130">
        <v>2022</v>
      </c>
      <c r="J4" s="130" t="s">
        <v>382</v>
      </c>
      <c r="K4" s="130" t="s">
        <v>383</v>
      </c>
      <c r="L4" s="130" t="s">
        <v>384</v>
      </c>
      <c r="M4" s="130" t="s">
        <v>385</v>
      </c>
      <c r="N4" s="130" t="s">
        <v>386</v>
      </c>
      <c r="O4" s="130" t="s">
        <v>387</v>
      </c>
      <c r="P4" s="130">
        <v>2023</v>
      </c>
      <c r="R4" s="130" t="s">
        <v>485</v>
      </c>
      <c r="S4" s="130" t="s">
        <v>548</v>
      </c>
      <c r="T4" s="130" t="s">
        <v>486</v>
      </c>
      <c r="U4" s="130" t="s">
        <v>549</v>
      </c>
      <c r="V4" s="130" t="s">
        <v>487</v>
      </c>
      <c r="W4" s="130" t="s">
        <v>550</v>
      </c>
      <c r="X4" s="130">
        <v>2024</v>
      </c>
      <c r="Z4" s="130" t="s">
        <v>488</v>
      </c>
      <c r="AA4" s="130" t="s">
        <v>551</v>
      </c>
      <c r="AB4" s="130" t="s">
        <v>489</v>
      </c>
      <c r="AC4" s="130" t="s">
        <v>552</v>
      </c>
      <c r="AD4" s="130" t="s">
        <v>490</v>
      </c>
      <c r="AE4" s="130" t="s">
        <v>553</v>
      </c>
      <c r="AF4" s="130">
        <v>2025</v>
      </c>
    </row>
    <row r="5" spans="1:32" x14ac:dyDescent="0.3">
      <c r="A5" s="180" t="s">
        <v>388</v>
      </c>
      <c r="B5" s="133">
        <f>B6+B7+B8</f>
        <v>36379</v>
      </c>
      <c r="C5" s="133">
        <f>C6+C7+C8</f>
        <v>21693</v>
      </c>
      <c r="D5" s="133">
        <f>D6+D7+D8</f>
        <v>58072</v>
      </c>
      <c r="E5" s="133">
        <f>E6+E7+E8</f>
        <v>15637</v>
      </c>
      <c r="F5" s="133">
        <f>F6+F7+F8</f>
        <v>73709</v>
      </c>
      <c r="G5" s="133">
        <v>24335</v>
      </c>
      <c r="H5" s="133">
        <v>98044</v>
      </c>
      <c r="I5" s="133"/>
      <c r="J5" s="133"/>
      <c r="K5" s="133">
        <f>K6+K7+K8</f>
        <v>20676</v>
      </c>
      <c r="L5" s="133">
        <f>L6+L7+L8</f>
        <v>55067</v>
      </c>
      <c r="M5" s="133">
        <f>M6+M7+M8</f>
        <v>17435</v>
      </c>
      <c r="N5" s="133">
        <f>N6+N7+N8</f>
        <v>72502</v>
      </c>
      <c r="O5" s="133">
        <v>26757</v>
      </c>
      <c r="P5" s="133">
        <v>99259</v>
      </c>
      <c r="X5" s="171">
        <v>110644</v>
      </c>
      <c r="AF5" s="171">
        <v>125006</v>
      </c>
    </row>
    <row r="6" spans="1:32" outlineLevel="1" x14ac:dyDescent="0.3">
      <c r="A6" s="180" t="s">
        <v>389</v>
      </c>
      <c r="B6" s="134">
        <v>17582</v>
      </c>
      <c r="C6" s="134">
        <v>11966</v>
      </c>
      <c r="D6" s="134">
        <v>29548</v>
      </c>
      <c r="E6" s="133">
        <v>9949</v>
      </c>
      <c r="F6" s="133">
        <v>39497</v>
      </c>
      <c r="G6" s="133">
        <v>3985</v>
      </c>
      <c r="H6" s="133">
        <v>43482</v>
      </c>
      <c r="I6" s="133"/>
      <c r="J6" s="133"/>
      <c r="K6" s="133">
        <v>11540</v>
      </c>
      <c r="L6" s="133">
        <v>26971</v>
      </c>
      <c r="M6" s="133">
        <v>10171</v>
      </c>
      <c r="N6" s="133">
        <v>37142</v>
      </c>
      <c r="O6" s="133">
        <v>16045</v>
      </c>
      <c r="P6" s="133">
        <v>53187</v>
      </c>
      <c r="X6" s="171">
        <v>56318</v>
      </c>
      <c r="AF6" s="171">
        <v>64733</v>
      </c>
    </row>
    <row r="7" spans="1:32" outlineLevel="1" x14ac:dyDescent="0.3">
      <c r="A7" s="180" t="s">
        <v>390</v>
      </c>
      <c r="B7" s="134">
        <v>18542</v>
      </c>
      <c r="C7" s="134">
        <v>9567</v>
      </c>
      <c r="D7" s="134">
        <v>28109</v>
      </c>
      <c r="E7" s="133">
        <v>5372</v>
      </c>
      <c r="F7" s="133">
        <v>33481</v>
      </c>
      <c r="G7" s="133">
        <v>20625</v>
      </c>
      <c r="H7" s="133">
        <v>54106</v>
      </c>
      <c r="I7" s="133"/>
      <c r="J7" s="133"/>
      <c r="K7" s="133">
        <v>8864</v>
      </c>
      <c r="L7" s="133">
        <v>27592</v>
      </c>
      <c r="M7" s="133">
        <v>6994</v>
      </c>
      <c r="N7" s="133">
        <v>34586</v>
      </c>
      <c r="O7" s="133">
        <v>10996</v>
      </c>
      <c r="P7" s="133">
        <v>45582</v>
      </c>
      <c r="X7" s="171">
        <v>53358</v>
      </c>
      <c r="AF7" s="171">
        <v>59398</v>
      </c>
    </row>
    <row r="8" spans="1:32" outlineLevel="1" x14ac:dyDescent="0.3">
      <c r="A8" s="180" t="s">
        <v>391</v>
      </c>
      <c r="B8" s="134">
        <v>255</v>
      </c>
      <c r="C8" s="134">
        <v>160</v>
      </c>
      <c r="D8" s="134">
        <v>415</v>
      </c>
      <c r="E8" s="133">
        <v>316</v>
      </c>
      <c r="F8" s="133">
        <v>731</v>
      </c>
      <c r="G8" s="133">
        <v>-275</v>
      </c>
      <c r="H8" s="133">
        <v>456</v>
      </c>
      <c r="I8" s="133"/>
      <c r="J8" s="133"/>
      <c r="K8" s="133">
        <v>272</v>
      </c>
      <c r="L8" s="133">
        <v>504</v>
      </c>
      <c r="M8" s="133">
        <v>270</v>
      </c>
      <c r="N8" s="133">
        <v>774</v>
      </c>
      <c r="O8" s="133">
        <v>-284</v>
      </c>
      <c r="P8" s="133">
        <v>490</v>
      </c>
      <c r="X8" s="171">
        <v>968</v>
      </c>
      <c r="AF8" s="171">
        <v>875</v>
      </c>
    </row>
    <row r="9" spans="1:32" x14ac:dyDescent="0.3">
      <c r="A9" s="180" t="s">
        <v>392</v>
      </c>
      <c r="B9" s="133">
        <f>SUM(B10:B27)</f>
        <v>-28754</v>
      </c>
      <c r="C9" s="133">
        <f>SUM(C10:C27)</f>
        <v>-20380</v>
      </c>
      <c r="D9" s="133">
        <f>SUM(D10:D27)</f>
        <v>-49134</v>
      </c>
      <c r="E9" s="133">
        <f>SUM(E10:E27)</f>
        <v>-19317</v>
      </c>
      <c r="F9" s="133">
        <f>SUM(F10:F27)</f>
        <v>-68451</v>
      </c>
      <c r="G9" s="133">
        <v>-20578</v>
      </c>
      <c r="H9" s="133">
        <v>-89029</v>
      </c>
      <c r="I9" s="133"/>
      <c r="J9" s="133"/>
      <c r="K9" s="133">
        <f>SUM(K10:K27)</f>
        <v>-19871</v>
      </c>
      <c r="L9" s="133">
        <f>SUM(L10:L27)</f>
        <v>-48006</v>
      </c>
      <c r="M9" s="133">
        <f>SUM(M10:M27)</f>
        <v>-17852</v>
      </c>
      <c r="N9" s="133">
        <f>SUM(N10:N27)</f>
        <v>-65858</v>
      </c>
      <c r="O9" s="133">
        <v>-26951</v>
      </c>
      <c r="P9" s="133">
        <v>-92809</v>
      </c>
      <c r="X9" s="171">
        <v>-101782</v>
      </c>
      <c r="AF9" s="171">
        <v>-119855</v>
      </c>
    </row>
    <row r="10" spans="1:32" outlineLevel="1" x14ac:dyDescent="0.3">
      <c r="A10" s="180" t="s">
        <v>393</v>
      </c>
      <c r="B10" s="134">
        <v>-15491</v>
      </c>
      <c r="C10" s="134">
        <v>-8029</v>
      </c>
      <c r="D10" s="134">
        <f>F10-E10</f>
        <v>-23520</v>
      </c>
      <c r="E10" s="133">
        <v>-4454</v>
      </c>
      <c r="F10" s="133">
        <v>-27974</v>
      </c>
      <c r="G10" s="133">
        <v>-13188</v>
      </c>
      <c r="H10" s="133">
        <v>-41162</v>
      </c>
      <c r="I10" s="133"/>
      <c r="J10" s="133"/>
      <c r="K10" s="133">
        <v>-7477</v>
      </c>
      <c r="L10" s="133">
        <v>-22885</v>
      </c>
      <c r="M10" s="133">
        <v>-4858</v>
      </c>
      <c r="N10" s="133">
        <v>-27743</v>
      </c>
      <c r="O10" s="133">
        <v>-16174</v>
      </c>
      <c r="P10" s="133">
        <v>-43917</v>
      </c>
      <c r="X10" s="171">
        <v>-48604</v>
      </c>
      <c r="AF10" s="171">
        <v>-54666</v>
      </c>
    </row>
    <row r="11" spans="1:32" outlineLevel="1" x14ac:dyDescent="0.3">
      <c r="A11" s="180" t="s">
        <v>394</v>
      </c>
      <c r="B11" s="134">
        <v>-2781</v>
      </c>
      <c r="C11" s="134">
        <v>-2683</v>
      </c>
      <c r="D11" s="134">
        <f t="shared" ref="D11:D28" si="0">F11-E11</f>
        <v>-5464</v>
      </c>
      <c r="E11" s="133">
        <v>-2896</v>
      </c>
      <c r="F11" s="133">
        <v>-8360</v>
      </c>
      <c r="G11" s="133">
        <v>-1214</v>
      </c>
      <c r="H11" s="133">
        <v>-9574</v>
      </c>
      <c r="I11" s="133"/>
      <c r="J11" s="133"/>
      <c r="K11" s="133">
        <v>-3083</v>
      </c>
      <c r="L11" s="133">
        <v>-6086</v>
      </c>
      <c r="M11" s="133">
        <v>-2871</v>
      </c>
      <c r="N11" s="133">
        <v>-8957</v>
      </c>
      <c r="O11" s="133">
        <v>-1120</v>
      </c>
      <c r="P11" s="135">
        <v>-10077</v>
      </c>
      <c r="X11" s="171">
        <v>-11866</v>
      </c>
      <c r="AF11" s="171">
        <v>-14972</v>
      </c>
    </row>
    <row r="12" spans="1:32" outlineLevel="1" x14ac:dyDescent="0.3">
      <c r="A12" s="180" t="s">
        <v>395</v>
      </c>
      <c r="B12" s="134">
        <v>-3205</v>
      </c>
      <c r="C12" s="134">
        <v>-3231</v>
      </c>
      <c r="D12" s="134">
        <f t="shared" si="0"/>
        <v>-6436</v>
      </c>
      <c r="E12" s="133">
        <v>-3219</v>
      </c>
      <c r="F12" s="133">
        <v>-9655</v>
      </c>
      <c r="G12" s="133">
        <v>-639</v>
      </c>
      <c r="H12" s="133">
        <v>-10294</v>
      </c>
      <c r="I12" s="133"/>
      <c r="J12" s="133"/>
      <c r="K12" s="133">
        <v>-2852</v>
      </c>
      <c r="L12" s="133">
        <v>-5679</v>
      </c>
      <c r="M12" s="133">
        <v>-2606</v>
      </c>
      <c r="N12" s="133">
        <v>-8285</v>
      </c>
      <c r="O12" s="133">
        <v>-757</v>
      </c>
      <c r="P12" s="135">
        <v>-9042</v>
      </c>
      <c r="X12" s="171">
        <v>-9434</v>
      </c>
      <c r="AF12" s="171">
        <v>-10414</v>
      </c>
    </row>
    <row r="13" spans="1:32" outlineLevel="1" x14ac:dyDescent="0.3">
      <c r="A13" s="180" t="s">
        <v>389</v>
      </c>
      <c r="B13" s="134">
        <v>-2512</v>
      </c>
      <c r="C13" s="134">
        <v>-1508</v>
      </c>
      <c r="D13" s="134">
        <f t="shared" si="0"/>
        <v>-4020</v>
      </c>
      <c r="E13" s="133">
        <v>-1793</v>
      </c>
      <c r="F13" s="133">
        <v>-5813</v>
      </c>
      <c r="G13" s="133">
        <v>-2463</v>
      </c>
      <c r="H13" s="133">
        <v>-8276</v>
      </c>
      <c r="I13" s="133"/>
      <c r="J13" s="133"/>
      <c r="K13" s="133">
        <v>-1494</v>
      </c>
      <c r="L13" s="133">
        <v>-3247</v>
      </c>
      <c r="M13" s="133">
        <v>-2030</v>
      </c>
      <c r="N13" s="133">
        <v>-5277</v>
      </c>
      <c r="O13" s="133">
        <v>-1927</v>
      </c>
      <c r="P13" s="135">
        <v>-7204</v>
      </c>
      <c r="X13" s="171">
        <v>-6608</v>
      </c>
      <c r="AF13" s="171">
        <v>-7236</v>
      </c>
    </row>
    <row r="14" spans="1:32" outlineLevel="1" x14ac:dyDescent="0.3">
      <c r="A14" s="180" t="s">
        <v>396</v>
      </c>
      <c r="B14" s="134">
        <v>-710</v>
      </c>
      <c r="C14" s="134">
        <v>-1229</v>
      </c>
      <c r="D14" s="134">
        <f t="shared" si="0"/>
        <v>-1939</v>
      </c>
      <c r="E14" s="133">
        <v>-1700</v>
      </c>
      <c r="F14" s="133">
        <v>-3639</v>
      </c>
      <c r="G14" s="133">
        <v>-1480</v>
      </c>
      <c r="H14" s="133">
        <v>-5119</v>
      </c>
      <c r="I14" s="133"/>
      <c r="J14" s="133"/>
      <c r="K14" s="133">
        <v>-1233</v>
      </c>
      <c r="L14" s="133">
        <v>-2075</v>
      </c>
      <c r="M14" s="133">
        <v>-2055</v>
      </c>
      <c r="N14" s="133">
        <v>-4130</v>
      </c>
      <c r="O14" s="133">
        <v>-1135</v>
      </c>
      <c r="P14" s="135">
        <v>-5265</v>
      </c>
      <c r="X14" s="171">
        <v>-5281</v>
      </c>
      <c r="AF14" s="171">
        <v>-6941</v>
      </c>
    </row>
    <row r="15" spans="1:32" outlineLevel="1" x14ac:dyDescent="0.3">
      <c r="A15" s="180" t="s">
        <v>397</v>
      </c>
      <c r="B15" s="134">
        <v>-823</v>
      </c>
      <c r="C15" s="134">
        <v>-799</v>
      </c>
      <c r="D15" s="134">
        <f t="shared" si="0"/>
        <v>-1623</v>
      </c>
      <c r="E15" s="133">
        <v>-777</v>
      </c>
      <c r="F15" s="133">
        <v>-2400</v>
      </c>
      <c r="G15" s="133">
        <v>-676</v>
      </c>
      <c r="H15" s="133">
        <v>-3076</v>
      </c>
      <c r="I15" s="133"/>
      <c r="J15" s="133"/>
      <c r="K15" s="133">
        <v>-825</v>
      </c>
      <c r="L15" s="133">
        <v>-1693</v>
      </c>
      <c r="M15" s="133">
        <v>-783</v>
      </c>
      <c r="N15" s="133">
        <v>-2476</v>
      </c>
      <c r="O15" s="133">
        <v>-733</v>
      </c>
      <c r="P15" s="135">
        <v>-3209</v>
      </c>
      <c r="X15" s="171">
        <v>-3446</v>
      </c>
      <c r="AF15" s="171">
        <v>-3814</v>
      </c>
    </row>
    <row r="16" spans="1:32" outlineLevel="1" x14ac:dyDescent="0.3">
      <c r="A16" s="180" t="s">
        <v>398</v>
      </c>
      <c r="B16" s="134">
        <v>-824</v>
      </c>
      <c r="C16" s="134">
        <v>-471</v>
      </c>
      <c r="D16" s="134">
        <f t="shared" si="0"/>
        <v>-1295</v>
      </c>
      <c r="E16" s="133">
        <v>-317</v>
      </c>
      <c r="F16" s="133">
        <v>-1612</v>
      </c>
      <c r="G16" s="133">
        <v>-768</v>
      </c>
      <c r="H16" s="133">
        <v>-2380</v>
      </c>
      <c r="I16" s="133"/>
      <c r="J16" s="133"/>
      <c r="K16" s="133">
        <v>-534</v>
      </c>
      <c r="L16" s="133">
        <v>-1483</v>
      </c>
      <c r="M16" s="133">
        <v>-300</v>
      </c>
      <c r="N16" s="133">
        <v>-1783</v>
      </c>
      <c r="O16" s="133">
        <v>-845</v>
      </c>
      <c r="P16" s="135">
        <v>-2628</v>
      </c>
      <c r="X16" s="171">
        <v>-9985</v>
      </c>
      <c r="AF16" s="171">
        <v>-11683</v>
      </c>
    </row>
    <row r="17" spans="1:43" outlineLevel="1" x14ac:dyDescent="0.3">
      <c r="A17" s="180" t="s">
        <v>399</v>
      </c>
      <c r="B17" s="134">
        <v>-499</v>
      </c>
      <c r="C17" s="134">
        <v>-438</v>
      </c>
      <c r="D17" s="134">
        <f t="shared" si="0"/>
        <v>-937</v>
      </c>
      <c r="E17" s="133">
        <v>-584</v>
      </c>
      <c r="F17" s="133">
        <v>-1521</v>
      </c>
      <c r="G17" s="133">
        <v>195</v>
      </c>
      <c r="H17" s="133">
        <v>-1326</v>
      </c>
      <c r="I17" s="133"/>
      <c r="J17" s="133"/>
      <c r="K17" s="133">
        <v>-526</v>
      </c>
      <c r="L17" s="133">
        <v>-1029</v>
      </c>
      <c r="M17" s="133">
        <v>-513</v>
      </c>
      <c r="N17" s="133">
        <v>-1542</v>
      </c>
      <c r="O17" s="133">
        <v>-158</v>
      </c>
      <c r="P17" s="135">
        <v>-1384</v>
      </c>
      <c r="X17" s="171">
        <v>-1538</v>
      </c>
      <c r="AF17" s="171">
        <v>-1661</v>
      </c>
    </row>
    <row r="18" spans="1:43" outlineLevel="1" x14ac:dyDescent="0.3">
      <c r="A18" s="180" t="s">
        <v>400</v>
      </c>
      <c r="B18" s="134">
        <v>-328</v>
      </c>
      <c r="C18" s="134">
        <v>-338</v>
      </c>
      <c r="D18" s="134">
        <f t="shared" si="0"/>
        <v>-666</v>
      </c>
      <c r="E18" s="133">
        <v>-343</v>
      </c>
      <c r="F18" s="133">
        <v>-1009</v>
      </c>
      <c r="G18" s="133">
        <v>-271</v>
      </c>
      <c r="H18" s="133">
        <v>-1280</v>
      </c>
      <c r="I18" s="133"/>
      <c r="J18" s="133"/>
      <c r="K18" s="133">
        <v>-385</v>
      </c>
      <c r="L18" s="133">
        <v>-769</v>
      </c>
      <c r="M18" s="133">
        <v>-391</v>
      </c>
      <c r="N18" s="133">
        <v>-1160</v>
      </c>
      <c r="O18" s="133">
        <v>-378</v>
      </c>
      <c r="P18" s="135">
        <v>-1538</v>
      </c>
      <c r="X18" s="171">
        <v>-1694</v>
      </c>
      <c r="AF18" s="171">
        <v>-2312</v>
      </c>
    </row>
    <row r="19" spans="1:43" outlineLevel="1" x14ac:dyDescent="0.3">
      <c r="A19" s="180" t="s">
        <v>401</v>
      </c>
      <c r="B19" s="134">
        <v>-487</v>
      </c>
      <c r="C19" s="134">
        <v>-252</v>
      </c>
      <c r="D19" s="134">
        <f t="shared" si="0"/>
        <v>-739</v>
      </c>
      <c r="E19" s="133">
        <v>-134</v>
      </c>
      <c r="F19" s="133">
        <v>-873</v>
      </c>
      <c r="G19" s="133">
        <v>-478</v>
      </c>
      <c r="H19" s="133">
        <v>-1351</v>
      </c>
      <c r="I19" s="133"/>
      <c r="J19" s="133"/>
      <c r="K19" s="133">
        <v>-232</v>
      </c>
      <c r="L19" s="133">
        <v>-793</v>
      </c>
      <c r="M19" s="133">
        <v>-86</v>
      </c>
      <c r="N19" s="133">
        <v>-879</v>
      </c>
      <c r="O19" s="133">
        <v>-502</v>
      </c>
      <c r="P19" s="135">
        <v>-1381</v>
      </c>
      <c r="X19" s="171">
        <v>-1331</v>
      </c>
      <c r="AF19" s="171">
        <v>-1287</v>
      </c>
    </row>
    <row r="20" spans="1:43" outlineLevel="1" x14ac:dyDescent="0.3">
      <c r="A20" s="180" t="s">
        <v>402</v>
      </c>
      <c r="B20" s="134">
        <v>-274</v>
      </c>
      <c r="C20" s="134">
        <v>-256</v>
      </c>
      <c r="D20" s="134">
        <f t="shared" si="0"/>
        <v>-530</v>
      </c>
      <c r="E20" s="133">
        <v>-258</v>
      </c>
      <c r="F20" s="133">
        <v>-788</v>
      </c>
      <c r="G20" s="133">
        <v>-263</v>
      </c>
      <c r="H20" s="133">
        <v>-1051</v>
      </c>
      <c r="I20" s="133"/>
      <c r="J20" s="133"/>
      <c r="K20" s="133">
        <v>-291</v>
      </c>
      <c r="L20" s="133">
        <v>-587</v>
      </c>
      <c r="M20" s="133">
        <v>-288</v>
      </c>
      <c r="N20" s="133">
        <v>-875</v>
      </c>
      <c r="O20" s="133">
        <v>-297</v>
      </c>
      <c r="P20" s="135">
        <v>-1172</v>
      </c>
      <c r="X20" s="171">
        <v>-1332</v>
      </c>
      <c r="AF20" s="171">
        <v>-1416</v>
      </c>
    </row>
    <row r="21" spans="1:43" outlineLevel="1" x14ac:dyDescent="0.3">
      <c r="A21" s="180" t="s">
        <v>403</v>
      </c>
      <c r="B21" s="134">
        <v>-104</v>
      </c>
      <c r="C21" s="134">
        <v>-153</v>
      </c>
      <c r="D21" s="134">
        <f t="shared" si="0"/>
        <v>-257</v>
      </c>
      <c r="E21" s="133">
        <v>-237</v>
      </c>
      <c r="F21" s="133">
        <v>-494</v>
      </c>
      <c r="G21" s="133">
        <v>-199</v>
      </c>
      <c r="H21" s="133">
        <v>-693</v>
      </c>
      <c r="I21" s="133"/>
      <c r="J21" s="133"/>
      <c r="K21" s="133">
        <v>-203</v>
      </c>
      <c r="L21" s="133">
        <v>-403</v>
      </c>
      <c r="M21" s="133">
        <v>-229</v>
      </c>
      <c r="N21" s="133">
        <v>-632</v>
      </c>
      <c r="O21" s="133">
        <v>-210</v>
      </c>
      <c r="P21" s="135">
        <v>-842</v>
      </c>
      <c r="X21" s="171">
        <v>-858</v>
      </c>
      <c r="AF21" s="171">
        <v>-997</v>
      </c>
    </row>
    <row r="22" spans="1:43" ht="31.2" outlineLevel="1" x14ac:dyDescent="0.3">
      <c r="A22" s="181" t="s">
        <v>566</v>
      </c>
      <c r="B22" s="134"/>
      <c r="C22" s="134"/>
      <c r="D22" s="134"/>
      <c r="E22" s="133"/>
      <c r="F22" s="133"/>
      <c r="G22" s="133"/>
      <c r="H22" s="133">
        <v>1542</v>
      </c>
      <c r="I22" s="133"/>
      <c r="J22" s="133"/>
      <c r="K22" s="133"/>
      <c r="L22" s="133"/>
      <c r="M22" s="133"/>
      <c r="N22" s="133"/>
      <c r="O22" s="133" t="s">
        <v>312</v>
      </c>
      <c r="P22" s="135" t="s">
        <v>312</v>
      </c>
      <c r="X22" s="171" t="s">
        <v>312</v>
      </c>
      <c r="AF22" s="171" t="s">
        <v>312</v>
      </c>
    </row>
    <row r="23" spans="1:43" outlineLevel="1" x14ac:dyDescent="0.3">
      <c r="A23" s="180" t="s">
        <v>404</v>
      </c>
      <c r="B23" s="134">
        <v>-1</v>
      </c>
      <c r="C23" s="134" t="s">
        <v>312</v>
      </c>
      <c r="D23" s="134">
        <v>-1</v>
      </c>
      <c r="E23" s="126">
        <v>0</v>
      </c>
      <c r="F23" s="133">
        <v>0</v>
      </c>
      <c r="G23" s="126" t="s">
        <v>312</v>
      </c>
      <c r="H23" s="133">
        <v>-325</v>
      </c>
      <c r="I23" s="133"/>
      <c r="J23" s="133"/>
      <c r="K23" s="133">
        <v>-11</v>
      </c>
      <c r="L23" s="133">
        <v>-11</v>
      </c>
      <c r="M23" s="133">
        <v>0</v>
      </c>
      <c r="N23" s="133">
        <v>-11</v>
      </c>
      <c r="O23" s="133"/>
      <c r="P23" s="135">
        <v>-2552</v>
      </c>
      <c r="X23" s="171">
        <v>-1427</v>
      </c>
      <c r="AF23" s="171">
        <v>25</v>
      </c>
    </row>
    <row r="24" spans="1:43" outlineLevel="1" x14ac:dyDescent="0.3">
      <c r="A24" s="180" t="s">
        <v>405</v>
      </c>
      <c r="B24" s="134">
        <v>3</v>
      </c>
      <c r="C24" s="134">
        <v>-81</v>
      </c>
      <c r="D24" s="134">
        <f t="shared" si="0"/>
        <v>-78</v>
      </c>
      <c r="E24" s="133">
        <v>63</v>
      </c>
      <c r="F24" s="133">
        <v>-15</v>
      </c>
      <c r="G24" s="133">
        <v>2</v>
      </c>
      <c r="H24" s="133">
        <v>-13</v>
      </c>
      <c r="I24" s="133"/>
      <c r="J24" s="133"/>
      <c r="K24" s="133">
        <v>-17</v>
      </c>
      <c r="L24" s="133">
        <v>51</v>
      </c>
      <c r="M24" s="133">
        <v>24</v>
      </c>
      <c r="N24" s="133">
        <v>75</v>
      </c>
      <c r="O24" s="133">
        <v>1</v>
      </c>
      <c r="P24" s="135">
        <v>76</v>
      </c>
      <c r="X24" s="171">
        <v>19</v>
      </c>
      <c r="AF24" s="171">
        <v>-133</v>
      </c>
    </row>
    <row r="25" spans="1:43" outlineLevel="1" x14ac:dyDescent="0.3">
      <c r="A25" s="180" t="s">
        <v>406</v>
      </c>
      <c r="B25" s="134">
        <v>0</v>
      </c>
      <c r="C25" s="134">
        <v>0</v>
      </c>
      <c r="D25" s="134">
        <f t="shared" si="0"/>
        <v>0</v>
      </c>
      <c r="E25" s="133">
        <v>-1964</v>
      </c>
      <c r="F25" s="133">
        <v>-1964</v>
      </c>
      <c r="G25" s="126" t="s">
        <v>312</v>
      </c>
      <c r="H25" s="133">
        <v>-1956</v>
      </c>
      <c r="I25" s="133"/>
      <c r="J25" s="133"/>
      <c r="K25" s="133">
        <v>0</v>
      </c>
      <c r="L25" s="133">
        <v>0</v>
      </c>
      <c r="M25" s="133">
        <v>0</v>
      </c>
      <c r="N25" s="133">
        <v>0</v>
      </c>
      <c r="O25" s="133"/>
      <c r="P25" s="135" t="s">
        <v>312</v>
      </c>
      <c r="X25" s="171" t="s">
        <v>312</v>
      </c>
      <c r="AF25" s="171" t="s">
        <v>312</v>
      </c>
    </row>
    <row r="26" spans="1:43" ht="31.2" outlineLevel="1" x14ac:dyDescent="0.3">
      <c r="A26" s="181" t="s">
        <v>572</v>
      </c>
      <c r="B26" s="134"/>
      <c r="C26" s="134"/>
      <c r="D26" s="134"/>
      <c r="E26" s="133"/>
      <c r="F26" s="133"/>
      <c r="G26" s="126"/>
      <c r="H26" s="133"/>
      <c r="I26" s="133"/>
      <c r="J26" s="133"/>
      <c r="K26" s="133"/>
      <c r="L26" s="133"/>
      <c r="M26" s="133"/>
      <c r="N26" s="133"/>
      <c r="O26" s="133"/>
      <c r="P26" s="135" t="s">
        <v>312</v>
      </c>
      <c r="X26" s="171">
        <v>-1842</v>
      </c>
      <c r="AF26" s="171">
        <v>-1575</v>
      </c>
    </row>
    <row r="27" spans="1:43" outlineLevel="1" x14ac:dyDescent="0.3">
      <c r="A27" s="180" t="s">
        <v>407</v>
      </c>
      <c r="B27" s="134">
        <v>-718</v>
      </c>
      <c r="C27" s="134">
        <v>-912</v>
      </c>
      <c r="D27" s="134">
        <v>-1629</v>
      </c>
      <c r="E27" s="133">
        <v>-704</v>
      </c>
      <c r="F27" s="133">
        <v>-2334</v>
      </c>
      <c r="G27" s="133">
        <v>-361</v>
      </c>
      <c r="H27" s="133">
        <v>-2695</v>
      </c>
      <c r="I27" s="133"/>
      <c r="J27" s="133"/>
      <c r="K27" s="133">
        <v>-708</v>
      </c>
      <c r="L27" s="133">
        <v>-1317</v>
      </c>
      <c r="M27" s="133">
        <v>-866</v>
      </c>
      <c r="N27" s="133">
        <v>-2183</v>
      </c>
      <c r="O27" s="133">
        <v>-491</v>
      </c>
      <c r="P27" s="135">
        <v>2674</v>
      </c>
      <c r="X27" s="171">
        <v>3055</v>
      </c>
      <c r="AF27" s="171">
        <v>4139</v>
      </c>
    </row>
    <row r="28" spans="1:43" x14ac:dyDescent="0.3">
      <c r="A28" s="180" t="s">
        <v>408</v>
      </c>
      <c r="B28" s="133">
        <v>51</v>
      </c>
      <c r="C28" s="133">
        <v>-59</v>
      </c>
      <c r="D28" s="134">
        <f t="shared" si="0"/>
        <v>-8</v>
      </c>
      <c r="E28" s="133">
        <v>-211</v>
      </c>
      <c r="F28" s="133">
        <v>-219</v>
      </c>
      <c r="G28" s="133">
        <v>-179</v>
      </c>
      <c r="H28" s="133">
        <v>-398</v>
      </c>
      <c r="I28" s="133"/>
      <c r="J28" s="133"/>
      <c r="K28" s="133">
        <v>-109</v>
      </c>
      <c r="L28" s="133">
        <v>-56</v>
      </c>
      <c r="M28" s="133">
        <v>-176</v>
      </c>
      <c r="N28" s="133">
        <v>-232</v>
      </c>
      <c r="O28" s="133">
        <v>-559</v>
      </c>
      <c r="P28" s="135">
        <v>-791</v>
      </c>
      <c r="X28" s="171">
        <v>-845</v>
      </c>
      <c r="AF28" s="171">
        <v>738</v>
      </c>
    </row>
    <row r="29" spans="1:43" s="130" customFormat="1" x14ac:dyDescent="0.3">
      <c r="A29" s="179" t="s">
        <v>409</v>
      </c>
      <c r="B29" s="131">
        <f>B5+B9+B28</f>
        <v>7676</v>
      </c>
      <c r="C29" s="131">
        <f>C5+C9+C28</f>
        <v>1254</v>
      </c>
      <c r="D29" s="131">
        <f>D5+D9+D28</f>
        <v>8930</v>
      </c>
      <c r="E29" s="131">
        <f>E5+E9+E28</f>
        <v>-3891</v>
      </c>
      <c r="F29" s="131">
        <f>F5+F9+F28</f>
        <v>5039</v>
      </c>
      <c r="G29" s="131">
        <v>3578</v>
      </c>
      <c r="H29" s="131">
        <v>8617</v>
      </c>
      <c r="I29" s="131"/>
      <c r="J29" s="131"/>
      <c r="K29" s="131">
        <f>K5+K9+K28</f>
        <v>696</v>
      </c>
      <c r="L29" s="131">
        <f>L5+L9+L28</f>
        <v>7005</v>
      </c>
      <c r="M29" s="131">
        <f>M5+M9+M28</f>
        <v>-593</v>
      </c>
      <c r="N29" s="131">
        <f>N5+N9+N28</f>
        <v>6412</v>
      </c>
      <c r="O29" s="169">
        <v>-753</v>
      </c>
      <c r="P29" s="192">
        <v>5659</v>
      </c>
      <c r="X29" s="172">
        <v>8017</v>
      </c>
      <c r="AF29" s="172">
        <v>5889</v>
      </c>
      <c r="AG29" s="169"/>
      <c r="AH29" s="169"/>
      <c r="AI29" s="169"/>
      <c r="AJ29" s="169"/>
      <c r="AK29" s="169"/>
      <c r="AL29" s="169"/>
      <c r="AM29" s="169"/>
      <c r="AN29" s="169"/>
      <c r="AO29" s="169"/>
      <c r="AP29" s="169"/>
      <c r="AQ29" s="169"/>
    </row>
    <row r="30" spans="1:43" x14ac:dyDescent="0.3">
      <c r="A30" s="180" t="s">
        <v>410</v>
      </c>
      <c r="B30" s="133">
        <v>255</v>
      </c>
      <c r="C30" s="133">
        <v>533</v>
      </c>
      <c r="D30" s="134">
        <v>788</v>
      </c>
      <c r="E30" s="133">
        <v>390</v>
      </c>
      <c r="F30" s="133">
        <v>1178</v>
      </c>
      <c r="G30" s="133">
        <v>479</v>
      </c>
      <c r="H30" s="133">
        <v>1657</v>
      </c>
      <c r="I30" s="133"/>
      <c r="J30" s="133"/>
      <c r="K30" s="133">
        <v>277</v>
      </c>
      <c r="L30" s="133">
        <v>575</v>
      </c>
      <c r="M30" s="133">
        <v>295</v>
      </c>
      <c r="N30" s="133">
        <v>870</v>
      </c>
      <c r="O30" s="133">
        <v>299</v>
      </c>
      <c r="P30" s="135">
        <v>1169</v>
      </c>
      <c r="X30" s="171">
        <v>1767</v>
      </c>
      <c r="AF30" s="171">
        <v>3242</v>
      </c>
    </row>
    <row r="31" spans="1:43" x14ac:dyDescent="0.3">
      <c r="A31" s="180" t="s">
        <v>411</v>
      </c>
      <c r="B31" s="133">
        <v>-713</v>
      </c>
      <c r="C31" s="133">
        <v>-742</v>
      </c>
      <c r="D31" s="134">
        <v>-1455</v>
      </c>
      <c r="E31" s="133">
        <v>-578</v>
      </c>
      <c r="F31" s="133">
        <v>-2033</v>
      </c>
      <c r="G31" s="133">
        <v>-307</v>
      </c>
      <c r="H31" s="133">
        <v>-2340</v>
      </c>
      <c r="I31" s="133"/>
      <c r="J31" s="133"/>
      <c r="K31" s="133">
        <v>-578</v>
      </c>
      <c r="L31" s="133">
        <v>-1363</v>
      </c>
      <c r="M31" s="133">
        <v>-619</v>
      </c>
      <c r="N31" s="133">
        <v>-1982</v>
      </c>
      <c r="O31" s="133">
        <v>-683</v>
      </c>
      <c r="P31" s="135">
        <v>-2665</v>
      </c>
      <c r="X31" s="171">
        <v>-4956</v>
      </c>
      <c r="AF31" s="171">
        <v>-6783</v>
      </c>
    </row>
    <row r="32" spans="1:43" x14ac:dyDescent="0.3">
      <c r="A32" s="180" t="s">
        <v>412</v>
      </c>
      <c r="B32" s="133">
        <v>17</v>
      </c>
      <c r="C32" s="133">
        <v>5</v>
      </c>
      <c r="D32" s="134">
        <v>22</v>
      </c>
      <c r="E32" s="133">
        <v>-16</v>
      </c>
      <c r="F32" s="133">
        <v>6</v>
      </c>
      <c r="G32" s="133">
        <v>9</v>
      </c>
      <c r="H32" s="133">
        <v>15</v>
      </c>
      <c r="I32" s="133"/>
      <c r="J32" s="133"/>
      <c r="K32" s="133">
        <v>-1</v>
      </c>
      <c r="L32" s="133">
        <v>35</v>
      </c>
      <c r="M32" s="133">
        <v>-13</v>
      </c>
      <c r="N32" s="133">
        <v>22</v>
      </c>
      <c r="O32" s="133">
        <v>47</v>
      </c>
      <c r="P32" s="135">
        <v>69</v>
      </c>
      <c r="X32" s="171">
        <v>105</v>
      </c>
      <c r="AF32" s="171">
        <v>39</v>
      </c>
    </row>
    <row r="33" spans="1:32" s="130" customFormat="1" x14ac:dyDescent="0.3">
      <c r="A33" s="179" t="s">
        <v>413</v>
      </c>
      <c r="B33" s="131">
        <f>B29+B30+B31+B32</f>
        <v>7235</v>
      </c>
      <c r="C33" s="131">
        <f>C29+C30+C31+C32</f>
        <v>1050</v>
      </c>
      <c r="D33" s="131">
        <f>D29+D30+D31+D32</f>
        <v>8285</v>
      </c>
      <c r="E33" s="131">
        <f>E29+E30+E31+E32</f>
        <v>-4095</v>
      </c>
      <c r="F33" s="131">
        <f>F29+F30+F31+F32</f>
        <v>4190</v>
      </c>
      <c r="G33" s="131">
        <v>3759</v>
      </c>
      <c r="H33" s="131">
        <v>7949</v>
      </c>
      <c r="I33" s="131"/>
      <c r="J33" s="131"/>
      <c r="K33" s="131">
        <f>K29+K30+K31+K32</f>
        <v>394</v>
      </c>
      <c r="L33" s="131">
        <f>L29+L30+L31+L32</f>
        <v>6252</v>
      </c>
      <c r="M33" s="131">
        <f>M29+M30+M31+M32</f>
        <v>-930</v>
      </c>
      <c r="N33" s="131">
        <f>N29+N30+N31+N32</f>
        <v>5322</v>
      </c>
      <c r="O33" s="169">
        <v>-1090</v>
      </c>
      <c r="P33" s="192">
        <v>4232</v>
      </c>
      <c r="X33" s="172">
        <v>4933</v>
      </c>
      <c r="Y33" s="170"/>
      <c r="Z33" s="170"/>
      <c r="AA33" s="170"/>
      <c r="AB33" s="170"/>
      <c r="AC33" s="170"/>
      <c r="AD33" s="170"/>
      <c r="AE33" s="170"/>
      <c r="AF33" s="172">
        <v>2387</v>
      </c>
    </row>
    <row r="34" spans="1:32" x14ac:dyDescent="0.3">
      <c r="A34" s="180" t="s">
        <v>414</v>
      </c>
      <c r="B34" s="133">
        <v>-970</v>
      </c>
      <c r="C34" s="133">
        <v>-251</v>
      </c>
      <c r="D34" s="134">
        <v>-1221</v>
      </c>
      <c r="E34" s="133">
        <v>533</v>
      </c>
      <c r="F34" s="133">
        <v>-688</v>
      </c>
      <c r="G34" s="133">
        <v>-755</v>
      </c>
      <c r="H34" s="133">
        <v>-1443</v>
      </c>
      <c r="I34" s="133"/>
      <c r="J34" s="133"/>
      <c r="K34" s="133">
        <v>-188</v>
      </c>
      <c r="L34" s="133">
        <v>-1306</v>
      </c>
      <c r="M34" s="133">
        <v>137</v>
      </c>
      <c r="N34" s="133">
        <v>-1169</v>
      </c>
      <c r="O34" s="133">
        <v>260</v>
      </c>
      <c r="P34" s="135">
        <v>-909</v>
      </c>
      <c r="X34" s="171">
        <v>-4151</v>
      </c>
      <c r="AF34" s="171">
        <v>-843</v>
      </c>
    </row>
    <row r="35" spans="1:32" s="130" customFormat="1" x14ac:dyDescent="0.3">
      <c r="A35" s="179" t="s">
        <v>415</v>
      </c>
      <c r="B35" s="131">
        <f>B33+B34</f>
        <v>6265</v>
      </c>
      <c r="C35" s="131">
        <f>C33+C34</f>
        <v>799</v>
      </c>
      <c r="D35" s="131">
        <f>D33+D34</f>
        <v>7064</v>
      </c>
      <c r="E35" s="131">
        <f>E33+E34</f>
        <v>-3562</v>
      </c>
      <c r="F35" s="131">
        <f>F33+F34</f>
        <v>3502</v>
      </c>
      <c r="G35" s="131">
        <v>3255</v>
      </c>
      <c r="H35" s="131">
        <v>6757</v>
      </c>
      <c r="I35" s="131"/>
      <c r="J35" s="131"/>
      <c r="K35" s="131">
        <f>K33+K34</f>
        <v>206</v>
      </c>
      <c r="L35" s="131">
        <f>L33+L34</f>
        <v>4946</v>
      </c>
      <c r="M35" s="131">
        <f>M33+M34</f>
        <v>-793</v>
      </c>
      <c r="N35" s="131">
        <f>N33+N34</f>
        <v>4153</v>
      </c>
      <c r="O35" s="169">
        <v>-14358</v>
      </c>
      <c r="P35" s="192">
        <v>-18511</v>
      </c>
      <c r="X35" s="172">
        <v>782</v>
      </c>
      <c r="Y35" s="170"/>
      <c r="Z35" s="170"/>
      <c r="AA35" s="170"/>
      <c r="AB35" s="170"/>
      <c r="AC35" s="170"/>
      <c r="AD35" s="170"/>
      <c r="AE35" s="170"/>
      <c r="AF35" s="172">
        <v>1544</v>
      </c>
    </row>
    <row r="36" spans="1:32" s="130" customFormat="1" x14ac:dyDescent="0.3">
      <c r="A36" s="179" t="s">
        <v>567</v>
      </c>
      <c r="B36" s="131">
        <f>B35</f>
        <v>6265</v>
      </c>
      <c r="C36" s="131">
        <f>C35</f>
        <v>799</v>
      </c>
      <c r="D36" s="131">
        <f>D35</f>
        <v>7064</v>
      </c>
      <c r="E36" s="131">
        <f>E35</f>
        <v>-3562</v>
      </c>
      <c r="F36" s="131">
        <f>F35</f>
        <v>3502</v>
      </c>
      <c r="G36" s="131">
        <v>3327</v>
      </c>
      <c r="H36" s="131">
        <v>6829</v>
      </c>
      <c r="I36" s="131"/>
      <c r="J36" s="131"/>
      <c r="K36" s="131">
        <f>K35</f>
        <v>206</v>
      </c>
      <c r="L36" s="131">
        <f>L35</f>
        <v>4946</v>
      </c>
      <c r="M36" s="131">
        <f>M35</f>
        <v>-793</v>
      </c>
      <c r="N36" s="131">
        <f>N35</f>
        <v>4153</v>
      </c>
      <c r="O36" s="169">
        <v>-14341</v>
      </c>
      <c r="P36" s="192">
        <v>-18494</v>
      </c>
      <c r="X36" s="172">
        <v>855</v>
      </c>
      <c r="Y36" s="170"/>
      <c r="Z36" s="170"/>
      <c r="AA36" s="170"/>
      <c r="AB36" s="170"/>
      <c r="AC36" s="170"/>
      <c r="AD36" s="170"/>
      <c r="AE36" s="170"/>
      <c r="AF36" s="172">
        <v>1512</v>
      </c>
    </row>
    <row r="37" spans="1:32" x14ac:dyDescent="0.3">
      <c r="B37" s="133"/>
      <c r="C37" s="133"/>
      <c r="D37" s="134"/>
      <c r="E37" s="133"/>
      <c r="F37" s="133"/>
      <c r="G37" s="133"/>
      <c r="H37" s="133"/>
      <c r="I37" s="133"/>
      <c r="J37" s="133"/>
      <c r="K37" s="133"/>
      <c r="L37" s="133"/>
      <c r="M37" s="133"/>
      <c r="N37" s="133"/>
      <c r="O37" s="133"/>
      <c r="X37" s="171"/>
      <c r="AF37" s="171"/>
    </row>
    <row r="38" spans="1:32" x14ac:dyDescent="0.3">
      <c r="A38" s="180" t="s">
        <v>416</v>
      </c>
      <c r="B38" s="133"/>
      <c r="C38" s="133"/>
      <c r="D38" s="134"/>
      <c r="E38" s="133"/>
      <c r="F38" s="133"/>
      <c r="G38" s="133"/>
      <c r="H38" s="133"/>
      <c r="I38" s="133"/>
      <c r="J38" s="133"/>
      <c r="K38" s="133"/>
      <c r="L38" s="133"/>
      <c r="M38" s="133"/>
      <c r="N38" s="133"/>
      <c r="O38" s="133"/>
      <c r="X38" s="171"/>
      <c r="AF38" s="171"/>
    </row>
    <row r="39" spans="1:32" x14ac:dyDescent="0.3">
      <c r="A39" s="180" t="s">
        <v>573</v>
      </c>
      <c r="B39" s="133">
        <v>6294</v>
      </c>
      <c r="C39" s="133">
        <v>803</v>
      </c>
      <c r="D39" s="134">
        <v>7097</v>
      </c>
      <c r="E39" s="133">
        <v>-3513</v>
      </c>
      <c r="F39" s="133">
        <v>3584</v>
      </c>
      <c r="G39" s="133">
        <v>3052</v>
      </c>
      <c r="H39" s="133">
        <v>6636</v>
      </c>
      <c r="I39" s="133"/>
      <c r="J39" s="133"/>
      <c r="K39" s="133">
        <v>150</v>
      </c>
      <c r="L39" s="133">
        <v>4901</v>
      </c>
      <c r="M39" s="133">
        <v>-802</v>
      </c>
      <c r="N39" s="133">
        <v>4099</v>
      </c>
      <c r="O39" s="133">
        <v>-5076</v>
      </c>
      <c r="P39" s="135">
        <v>-9175</v>
      </c>
      <c r="X39" s="171">
        <v>776</v>
      </c>
      <c r="AF39" s="171">
        <v>1577</v>
      </c>
    </row>
    <row r="40" spans="1:32" x14ac:dyDescent="0.3">
      <c r="A40" s="180" t="s">
        <v>417</v>
      </c>
      <c r="B40" s="133">
        <f>B36-B39</f>
        <v>-29</v>
      </c>
      <c r="C40" s="133">
        <f>C36-C39</f>
        <v>-4</v>
      </c>
      <c r="D40" s="133">
        <f>D36-D39</f>
        <v>-33</v>
      </c>
      <c r="E40" s="133">
        <f>E36-E39</f>
        <v>-49</v>
      </c>
      <c r="F40" s="133">
        <f>F36-F39</f>
        <v>-82</v>
      </c>
      <c r="G40" s="133">
        <v>203</v>
      </c>
      <c r="H40" s="133">
        <v>121</v>
      </c>
      <c r="I40" s="133"/>
      <c r="J40" s="133"/>
      <c r="K40" s="133">
        <f>K36-K39</f>
        <v>56</v>
      </c>
      <c r="L40" s="133">
        <f>L36-L39</f>
        <v>45</v>
      </c>
      <c r="M40" s="133">
        <f>M36-M39</f>
        <v>9</v>
      </c>
      <c r="N40" s="133">
        <f>N36-N39</f>
        <v>54</v>
      </c>
      <c r="O40" s="133">
        <v>-9282</v>
      </c>
      <c r="P40" s="135">
        <v>-9336</v>
      </c>
      <c r="X40" s="171">
        <v>-13</v>
      </c>
      <c r="AF40" s="171">
        <v>-33</v>
      </c>
    </row>
    <row r="41" spans="1:32" x14ac:dyDescent="0.3">
      <c r="B41" s="133"/>
      <c r="C41" s="133"/>
      <c r="D41" s="134"/>
      <c r="E41" s="133"/>
      <c r="F41" s="133"/>
      <c r="G41" s="133"/>
      <c r="H41" s="133"/>
      <c r="I41" s="133"/>
      <c r="J41" s="133"/>
      <c r="K41" s="133"/>
      <c r="L41" s="133"/>
      <c r="M41" s="133"/>
      <c r="N41" s="133"/>
      <c r="O41" s="133"/>
      <c r="P41" s="135"/>
      <c r="X41" s="171"/>
      <c r="AF41" s="171"/>
    </row>
    <row r="42" spans="1:32" x14ac:dyDescent="0.3">
      <c r="A42" s="180" t="s">
        <v>418</v>
      </c>
      <c r="B42" s="133"/>
      <c r="C42" s="133"/>
      <c r="D42" s="134"/>
      <c r="E42" s="133"/>
      <c r="F42" s="133"/>
      <c r="G42" s="133"/>
      <c r="H42" s="133"/>
      <c r="I42" s="133"/>
      <c r="J42" s="133"/>
      <c r="K42" s="133"/>
      <c r="L42" s="133"/>
      <c r="M42" s="133"/>
      <c r="N42" s="133"/>
      <c r="O42" s="133"/>
      <c r="P42" s="135"/>
      <c r="X42" s="171"/>
      <c r="AF42" s="171"/>
    </row>
    <row r="43" spans="1:32" x14ac:dyDescent="0.3">
      <c r="A43" s="180" t="s">
        <v>574</v>
      </c>
      <c r="B43" s="133">
        <v>6294</v>
      </c>
      <c r="C43" s="133">
        <v>803</v>
      </c>
      <c r="D43" s="134">
        <v>7097</v>
      </c>
      <c r="E43" s="133">
        <v>-3513</v>
      </c>
      <c r="F43" s="133">
        <v>3584</v>
      </c>
      <c r="G43" s="133">
        <v>3123</v>
      </c>
      <c r="H43" s="133">
        <v>6707</v>
      </c>
      <c r="I43" s="133"/>
      <c r="J43" s="133"/>
      <c r="K43" s="133">
        <v>150</v>
      </c>
      <c r="L43" s="133">
        <v>4901</v>
      </c>
      <c r="M43" s="133">
        <v>-802</v>
      </c>
      <c r="N43" s="133">
        <v>4099</v>
      </c>
      <c r="O43" s="133">
        <v>-5052</v>
      </c>
      <c r="P43" s="135">
        <v>-9151</v>
      </c>
      <c r="X43" s="171">
        <v>868</v>
      </c>
      <c r="AF43" s="171">
        <v>1545</v>
      </c>
    </row>
    <row r="44" spans="1:32" x14ac:dyDescent="0.3">
      <c r="A44" s="180" t="s">
        <v>417</v>
      </c>
      <c r="B44" s="133">
        <v>-28</v>
      </c>
      <c r="C44" s="133">
        <v>-5</v>
      </c>
      <c r="D44" s="134">
        <v>-33</v>
      </c>
      <c r="E44" s="133">
        <v>-49</v>
      </c>
      <c r="F44" s="133">
        <v>-82</v>
      </c>
      <c r="G44" s="133">
        <v>204</v>
      </c>
      <c r="H44" s="133">
        <v>122</v>
      </c>
      <c r="I44" s="133"/>
      <c r="J44" s="133"/>
      <c r="K44" s="133">
        <v>56</v>
      </c>
      <c r="L44" s="133">
        <v>45</v>
      </c>
      <c r="M44" s="133">
        <v>9</v>
      </c>
      <c r="N44" s="133">
        <v>54</v>
      </c>
      <c r="O44" s="133">
        <v>-9289</v>
      </c>
      <c r="P44" s="133">
        <v>-9343</v>
      </c>
      <c r="X44" s="171">
        <v>-13</v>
      </c>
      <c r="AF44" s="171">
        <v>-33</v>
      </c>
    </row>
    <row r="45" spans="1:32" x14ac:dyDescent="0.3">
      <c r="B45" s="133"/>
      <c r="C45" s="133"/>
      <c r="D45" s="134"/>
      <c r="E45" s="133"/>
      <c r="F45" s="133"/>
      <c r="G45" s="133"/>
      <c r="H45" s="133"/>
      <c r="I45" s="133"/>
      <c r="J45" s="133"/>
      <c r="K45" s="133"/>
      <c r="L45" s="133"/>
      <c r="M45" s="133"/>
      <c r="N45" s="133"/>
      <c r="O45" s="133"/>
      <c r="P45" s="133"/>
      <c r="X45" s="171"/>
      <c r="AF45" s="171"/>
    </row>
    <row r="46" spans="1:32" x14ac:dyDescent="0.3">
      <c r="A46" s="180" t="s">
        <v>419</v>
      </c>
      <c r="B46" s="133">
        <v>1.6000000000000001E-3</v>
      </c>
      <c r="C46" s="133">
        <v>2.0000000000000001E-4</v>
      </c>
      <c r="D46" s="133">
        <v>1.8E-3</v>
      </c>
      <c r="E46" s="133">
        <v>-8.9999999999999998E-4</v>
      </c>
      <c r="F46" s="133">
        <v>8.9999999999999998E-4</v>
      </c>
      <c r="G46" s="133">
        <v>8.9999999999999998E-4</v>
      </c>
      <c r="H46" s="133">
        <v>8.9999999999999998E-4</v>
      </c>
      <c r="I46" s="133"/>
      <c r="J46" s="133"/>
      <c r="K46" s="133">
        <v>1E-4</v>
      </c>
      <c r="L46" s="133">
        <v>1.2999999999999999E-3</v>
      </c>
      <c r="M46" s="133">
        <v>-2.0000000000000001E-4</v>
      </c>
      <c r="N46" s="133">
        <v>1.1000000000000001E-3</v>
      </c>
      <c r="O46" s="133">
        <v>1.1000000000000001E-3</v>
      </c>
      <c r="P46" s="133">
        <v>1.1000000000000001E-3</v>
      </c>
      <c r="X46" s="173">
        <v>1.1000000000000001E-3</v>
      </c>
      <c r="AF46" s="173">
        <v>1.1000000000000001E-3</v>
      </c>
    </row>
    <row r="47" spans="1:32" x14ac:dyDescent="0.3">
      <c r="B47" s="133"/>
      <c r="C47" s="133"/>
      <c r="D47" s="134"/>
      <c r="E47" s="133"/>
      <c r="F47" s="133"/>
      <c r="G47" s="133"/>
      <c r="H47" s="133"/>
      <c r="I47" s="133"/>
      <c r="J47" s="133"/>
      <c r="K47" s="133"/>
      <c r="L47" s="133"/>
      <c r="M47" s="133"/>
      <c r="N47" s="133"/>
      <c r="O47" s="133"/>
      <c r="X47" s="171"/>
      <c r="AF47" s="171"/>
    </row>
    <row r="48" spans="1:32" x14ac:dyDescent="0.3">
      <c r="B48" s="133"/>
      <c r="C48" s="133"/>
      <c r="D48" s="134"/>
      <c r="E48" s="133"/>
      <c r="F48" s="133"/>
      <c r="G48" s="133"/>
      <c r="H48" s="133"/>
      <c r="I48" s="133"/>
      <c r="J48" s="133"/>
      <c r="K48" s="133"/>
      <c r="L48" s="133"/>
      <c r="M48" s="133"/>
      <c r="N48" s="133"/>
      <c r="O48" s="133"/>
      <c r="X48" s="171"/>
    </row>
    <row r="49" spans="1:32" s="129" customFormat="1" x14ac:dyDescent="0.3">
      <c r="A49" s="178" t="s">
        <v>420</v>
      </c>
      <c r="X49" s="174"/>
      <c r="AF49" s="174"/>
    </row>
    <row r="50" spans="1:32" s="130" customFormat="1" x14ac:dyDescent="0.3">
      <c r="A50" s="179" t="s">
        <v>421</v>
      </c>
      <c r="B50" s="130" t="s">
        <v>376</v>
      </c>
      <c r="C50" s="130" t="s">
        <v>377</v>
      </c>
      <c r="D50" s="130" t="s">
        <v>378</v>
      </c>
      <c r="E50" s="130" t="s">
        <v>379</v>
      </c>
      <c r="F50" s="130" t="s">
        <v>380</v>
      </c>
      <c r="G50" s="130" t="s">
        <v>381</v>
      </c>
      <c r="H50" s="130">
        <v>2022</v>
      </c>
      <c r="J50" s="130" t="s">
        <v>382</v>
      </c>
      <c r="K50" s="130" t="s">
        <v>383</v>
      </c>
      <c r="L50" s="130" t="s">
        <v>384</v>
      </c>
      <c r="M50" s="130" t="s">
        <v>385</v>
      </c>
      <c r="N50" s="130" t="s">
        <v>386</v>
      </c>
      <c r="O50" s="130" t="s">
        <v>387</v>
      </c>
      <c r="P50" s="130">
        <v>2023</v>
      </c>
      <c r="R50" s="130" t="s">
        <v>485</v>
      </c>
      <c r="S50" s="130" t="s">
        <v>548</v>
      </c>
      <c r="T50" s="130" t="s">
        <v>486</v>
      </c>
      <c r="U50" s="130" t="s">
        <v>549</v>
      </c>
      <c r="V50" s="130" t="s">
        <v>487</v>
      </c>
      <c r="W50" s="130" t="s">
        <v>550</v>
      </c>
      <c r="X50" s="130">
        <v>2024</v>
      </c>
      <c r="Z50" s="130" t="s">
        <v>488</v>
      </c>
      <c r="AA50" s="130" t="s">
        <v>551</v>
      </c>
      <c r="AB50" s="130" t="s">
        <v>489</v>
      </c>
      <c r="AC50" s="130" t="s">
        <v>552</v>
      </c>
      <c r="AD50" s="130" t="s">
        <v>490</v>
      </c>
      <c r="AE50" s="130" t="s">
        <v>553</v>
      </c>
      <c r="AF50" s="130">
        <v>2025</v>
      </c>
    </row>
    <row r="51" spans="1:32" x14ac:dyDescent="0.3">
      <c r="B51" s="135"/>
      <c r="C51" s="135"/>
      <c r="D51" s="135"/>
      <c r="E51" s="135"/>
      <c r="F51" s="135"/>
      <c r="G51" s="135"/>
      <c r="H51" s="135"/>
      <c r="I51" s="135"/>
      <c r="J51" s="135"/>
      <c r="K51" s="135"/>
      <c r="L51" s="135"/>
      <c r="M51" s="135"/>
      <c r="N51" s="135"/>
      <c r="O51" s="133"/>
      <c r="P51" s="135"/>
    </row>
    <row r="52" spans="1:32" x14ac:dyDescent="0.3">
      <c r="A52" s="179" t="s">
        <v>422</v>
      </c>
      <c r="B52" s="135"/>
      <c r="C52" s="135"/>
      <c r="D52" s="135"/>
      <c r="E52" s="135"/>
      <c r="F52" s="135"/>
      <c r="G52" s="135"/>
      <c r="H52" s="135"/>
      <c r="I52" s="135"/>
      <c r="J52" s="135"/>
      <c r="K52" s="135"/>
      <c r="L52" s="135"/>
      <c r="M52" s="135"/>
      <c r="N52" s="135"/>
      <c r="O52" s="133"/>
      <c r="P52" s="135"/>
      <c r="AF52" s="171"/>
    </row>
    <row r="53" spans="1:32" x14ac:dyDescent="0.3">
      <c r="A53" s="180" t="s">
        <v>423</v>
      </c>
      <c r="B53" s="135">
        <v>148531</v>
      </c>
      <c r="C53" s="135"/>
      <c r="D53" s="135"/>
      <c r="E53" s="135"/>
      <c r="F53" s="135"/>
      <c r="G53" s="135"/>
      <c r="H53" s="135">
        <v>163145</v>
      </c>
      <c r="I53" s="135"/>
      <c r="J53" s="135"/>
      <c r="K53" s="135"/>
      <c r="L53" s="135">
        <v>165683</v>
      </c>
      <c r="M53" s="135"/>
      <c r="N53" s="135">
        <v>168119</v>
      </c>
      <c r="O53" s="133"/>
      <c r="P53" s="135">
        <v>134218</v>
      </c>
      <c r="X53" s="171">
        <v>139420</v>
      </c>
      <c r="AF53" s="171">
        <v>144238</v>
      </c>
    </row>
    <row r="54" spans="1:32" x14ac:dyDescent="0.3">
      <c r="A54" s="180" t="s">
        <v>424</v>
      </c>
      <c r="B54" s="135">
        <v>7620</v>
      </c>
      <c r="C54" s="135"/>
      <c r="D54" s="135"/>
      <c r="E54" s="135"/>
      <c r="F54" s="135"/>
      <c r="G54" s="135"/>
      <c r="H54" s="135">
        <v>2030</v>
      </c>
      <c r="I54" s="135"/>
      <c r="J54" s="135"/>
      <c r="K54" s="135"/>
      <c r="L54" s="135">
        <v>1794</v>
      </c>
      <c r="M54" s="135"/>
      <c r="N54" s="135">
        <v>1712</v>
      </c>
      <c r="O54" s="133"/>
      <c r="P54" s="135">
        <v>1561</v>
      </c>
      <c r="X54" s="171">
        <v>1355</v>
      </c>
      <c r="AF54" s="171">
        <v>1661</v>
      </c>
    </row>
    <row r="55" spans="1:32" x14ac:dyDescent="0.3">
      <c r="A55" s="180" t="s">
        <v>425</v>
      </c>
      <c r="B55" s="135">
        <v>106</v>
      </c>
      <c r="C55" s="135"/>
      <c r="D55" s="135"/>
      <c r="E55" s="135"/>
      <c r="F55" s="135"/>
      <c r="G55" s="135"/>
      <c r="H55" s="135">
        <v>95</v>
      </c>
      <c r="I55" s="135"/>
      <c r="J55" s="135"/>
      <c r="K55" s="135"/>
      <c r="L55" s="135">
        <v>89</v>
      </c>
      <c r="M55" s="135"/>
      <c r="N55" s="135">
        <v>165</v>
      </c>
      <c r="O55" s="133"/>
      <c r="P55" s="135">
        <v>161</v>
      </c>
      <c r="X55" s="171">
        <v>337</v>
      </c>
      <c r="AF55" s="171">
        <v>852</v>
      </c>
    </row>
    <row r="56" spans="1:32" x14ac:dyDescent="0.3">
      <c r="A56" s="180" t="s">
        <v>426</v>
      </c>
      <c r="B56" s="135">
        <v>3989</v>
      </c>
      <c r="C56" s="135"/>
      <c r="D56" s="135"/>
      <c r="E56" s="135"/>
      <c r="F56" s="135"/>
      <c r="G56" s="135"/>
      <c r="H56" s="135">
        <v>4471</v>
      </c>
      <c r="I56" s="135"/>
      <c r="J56" s="135"/>
      <c r="K56" s="135"/>
      <c r="L56" s="135">
        <v>4193</v>
      </c>
      <c r="M56" s="135"/>
      <c r="N56" s="135">
        <v>4062</v>
      </c>
      <c r="O56" s="133"/>
      <c r="P56" s="135">
        <v>4224</v>
      </c>
      <c r="X56" s="171">
        <v>4462</v>
      </c>
      <c r="AF56" s="171">
        <v>4121</v>
      </c>
    </row>
    <row r="57" spans="1:32" x14ac:dyDescent="0.3">
      <c r="A57" s="180" t="s">
        <v>427</v>
      </c>
      <c r="B57" s="135">
        <v>477</v>
      </c>
      <c r="C57" s="135"/>
      <c r="D57" s="135"/>
      <c r="E57" s="135"/>
      <c r="F57" s="135"/>
      <c r="G57" s="135"/>
      <c r="H57" s="135">
        <v>475</v>
      </c>
      <c r="I57" s="135"/>
      <c r="J57" s="135"/>
      <c r="K57" s="135"/>
      <c r="L57" s="135">
        <v>510</v>
      </c>
      <c r="M57" s="135"/>
      <c r="N57" s="135">
        <v>497</v>
      </c>
      <c r="O57" s="133"/>
      <c r="P57" s="135">
        <v>544</v>
      </c>
      <c r="X57" s="171">
        <v>649</v>
      </c>
      <c r="AF57" s="171">
        <v>690</v>
      </c>
    </row>
    <row r="58" spans="1:32" x14ac:dyDescent="0.3">
      <c r="A58" s="180" t="s">
        <v>428</v>
      </c>
      <c r="B58" s="135">
        <v>1422</v>
      </c>
      <c r="C58" s="135"/>
      <c r="D58" s="135"/>
      <c r="E58" s="135"/>
      <c r="F58" s="135"/>
      <c r="G58" s="135"/>
      <c r="H58" s="135">
        <v>1293</v>
      </c>
      <c r="I58" s="135"/>
      <c r="J58" s="135"/>
      <c r="K58" s="135"/>
      <c r="L58" s="135">
        <v>1500</v>
      </c>
      <c r="M58" s="135"/>
      <c r="N58" s="135">
        <v>1996</v>
      </c>
      <c r="O58" s="133"/>
      <c r="P58" s="135">
        <v>1739</v>
      </c>
      <c r="X58" s="171">
        <v>2898</v>
      </c>
      <c r="AF58" s="171">
        <v>2084</v>
      </c>
    </row>
    <row r="59" spans="1:32" x14ac:dyDescent="0.3">
      <c r="A59" s="180" t="s">
        <v>429</v>
      </c>
      <c r="B59" s="135">
        <v>874</v>
      </c>
      <c r="C59" s="135"/>
      <c r="D59" s="135"/>
      <c r="E59" s="135"/>
      <c r="F59" s="135"/>
      <c r="G59" s="135"/>
      <c r="H59" s="135">
        <v>501</v>
      </c>
      <c r="I59" s="135"/>
      <c r="J59" s="135"/>
      <c r="K59" s="135"/>
      <c r="L59" s="135">
        <v>368</v>
      </c>
      <c r="M59" s="135"/>
      <c r="N59" s="135">
        <v>395</v>
      </c>
      <c r="O59" s="133"/>
      <c r="P59" s="135">
        <v>675</v>
      </c>
      <c r="Q59" s="130"/>
      <c r="R59" s="130"/>
      <c r="S59" s="130"/>
      <c r="X59" s="171">
        <v>1242</v>
      </c>
      <c r="AF59" s="171">
        <v>2185</v>
      </c>
    </row>
    <row r="60" spans="1:32" s="130" customFormat="1" x14ac:dyDescent="0.3">
      <c r="A60" s="179" t="s">
        <v>430</v>
      </c>
      <c r="B60" s="136">
        <f>SUM(B53:B59)</f>
        <v>163019</v>
      </c>
      <c r="C60" s="136"/>
      <c r="D60" s="136"/>
      <c r="E60" s="136"/>
      <c r="F60" s="136"/>
      <c r="G60" s="136"/>
      <c r="H60" s="136">
        <f>SUM(H53:H59)</f>
        <v>172010</v>
      </c>
      <c r="I60" s="136"/>
      <c r="J60" s="136"/>
      <c r="K60" s="136"/>
      <c r="L60" s="136">
        <f>SUM(L53:L59)</f>
        <v>174137</v>
      </c>
      <c r="M60" s="136"/>
      <c r="N60" s="136">
        <f>SUM(N53:N59)</f>
        <v>176946</v>
      </c>
      <c r="O60" s="133"/>
      <c r="P60" s="136">
        <v>143122</v>
      </c>
      <c r="X60" s="172">
        <v>150363</v>
      </c>
      <c r="Y60" s="170"/>
      <c r="Z60" s="170"/>
      <c r="AA60" s="170"/>
      <c r="AB60" s="170"/>
      <c r="AC60" s="170"/>
      <c r="AD60" s="170"/>
      <c r="AE60" s="170"/>
      <c r="AF60" s="172">
        <v>160831</v>
      </c>
    </row>
    <row r="61" spans="1:32" s="130" customFormat="1" x14ac:dyDescent="0.3">
      <c r="A61" s="179"/>
      <c r="B61" s="136"/>
      <c r="C61" s="136"/>
      <c r="D61" s="136"/>
      <c r="E61" s="136"/>
      <c r="F61" s="136"/>
      <c r="G61" s="136"/>
      <c r="H61" s="136"/>
      <c r="I61" s="136"/>
      <c r="J61" s="136"/>
      <c r="K61" s="136"/>
      <c r="L61" s="136"/>
      <c r="M61" s="136"/>
      <c r="N61" s="136"/>
      <c r="O61" s="133"/>
      <c r="P61" s="135"/>
      <c r="X61" s="171"/>
      <c r="AF61" s="171"/>
    </row>
    <row r="62" spans="1:32" s="130" customFormat="1" x14ac:dyDescent="0.3">
      <c r="A62" s="179" t="s">
        <v>431</v>
      </c>
      <c r="B62" s="136"/>
      <c r="C62" s="136"/>
      <c r="D62" s="136"/>
      <c r="E62" s="136"/>
      <c r="F62" s="136"/>
      <c r="G62" s="136"/>
      <c r="H62" s="136"/>
      <c r="I62" s="136"/>
      <c r="J62" s="136"/>
      <c r="K62" s="136"/>
      <c r="L62" s="136"/>
      <c r="M62" s="136"/>
      <c r="N62" s="136"/>
      <c r="O62" s="133"/>
      <c r="P62" s="135"/>
      <c r="Q62" s="1"/>
      <c r="X62" s="171"/>
      <c r="AF62" s="171"/>
    </row>
    <row r="63" spans="1:32" x14ac:dyDescent="0.3">
      <c r="A63" s="180" t="s">
        <v>432</v>
      </c>
      <c r="B63" s="135">
        <v>4945</v>
      </c>
      <c r="C63" s="135"/>
      <c r="D63" s="135"/>
      <c r="E63" s="135"/>
      <c r="F63" s="135"/>
      <c r="G63" s="135"/>
      <c r="H63" s="135">
        <v>5292</v>
      </c>
      <c r="I63" s="135"/>
      <c r="J63" s="135"/>
      <c r="K63" s="135"/>
      <c r="L63" s="135">
        <v>6015</v>
      </c>
      <c r="M63" s="135"/>
      <c r="N63" s="135">
        <v>6092</v>
      </c>
      <c r="O63" s="133"/>
      <c r="P63" s="135">
        <v>5233</v>
      </c>
      <c r="X63" s="171">
        <v>5473</v>
      </c>
      <c r="AF63" s="171">
        <v>6069</v>
      </c>
    </row>
    <row r="64" spans="1:32" x14ac:dyDescent="0.3">
      <c r="A64" s="180" t="s">
        <v>428</v>
      </c>
      <c r="B64" s="135">
        <v>17813</v>
      </c>
      <c r="C64" s="135"/>
      <c r="D64" s="135"/>
      <c r="E64" s="135"/>
      <c r="F64" s="135"/>
      <c r="G64" s="135"/>
      <c r="H64" s="135">
        <v>16153</v>
      </c>
      <c r="I64" s="135"/>
      <c r="J64" s="135"/>
      <c r="K64" s="135"/>
      <c r="L64" s="135">
        <v>10496</v>
      </c>
      <c r="M64" s="135"/>
      <c r="N64" s="135">
        <v>11831</v>
      </c>
      <c r="O64" s="133"/>
      <c r="P64" s="135">
        <v>17337</v>
      </c>
      <c r="X64" s="171">
        <v>21616</v>
      </c>
      <c r="AF64" s="171">
        <v>22672</v>
      </c>
    </row>
    <row r="65" spans="1:32" x14ac:dyDescent="0.3">
      <c r="A65" s="180" t="s">
        <v>433</v>
      </c>
      <c r="B65" s="135">
        <v>38</v>
      </c>
      <c r="C65" s="135"/>
      <c r="D65" s="135"/>
      <c r="E65" s="135"/>
      <c r="F65" s="135"/>
      <c r="G65" s="135"/>
      <c r="H65" s="135">
        <v>1</v>
      </c>
      <c r="I65" s="135"/>
      <c r="J65" s="135"/>
      <c r="K65" s="135"/>
      <c r="L65" s="135">
        <v>250</v>
      </c>
      <c r="M65" s="135"/>
      <c r="N65" s="135">
        <v>573</v>
      </c>
      <c r="O65" s="133"/>
      <c r="P65" s="135">
        <v>99</v>
      </c>
      <c r="X65" s="171">
        <v>384</v>
      </c>
      <c r="AF65" s="171">
        <v>164</v>
      </c>
    </row>
    <row r="66" spans="1:32" x14ac:dyDescent="0.3">
      <c r="A66" s="180" t="s">
        <v>434</v>
      </c>
      <c r="B66" s="135">
        <v>3866</v>
      </c>
      <c r="C66" s="135"/>
      <c r="D66" s="135"/>
      <c r="E66" s="135"/>
      <c r="F66" s="135"/>
      <c r="G66" s="135"/>
      <c r="H66" s="135">
        <v>1169</v>
      </c>
      <c r="I66" s="135"/>
      <c r="J66" s="135"/>
      <c r="K66" s="135"/>
      <c r="L66" s="135">
        <v>475</v>
      </c>
      <c r="M66" s="135"/>
      <c r="N66" s="135">
        <v>169</v>
      </c>
      <c r="O66" s="133"/>
      <c r="P66" s="135">
        <v>477</v>
      </c>
      <c r="X66" s="171">
        <v>2952</v>
      </c>
      <c r="AF66" s="171">
        <v>525</v>
      </c>
    </row>
    <row r="67" spans="1:32" x14ac:dyDescent="0.3">
      <c r="A67" s="180" t="s">
        <v>435</v>
      </c>
      <c r="B67" s="135">
        <v>7955</v>
      </c>
      <c r="C67" s="135"/>
      <c r="D67" s="135"/>
      <c r="E67" s="135"/>
      <c r="F67" s="135"/>
      <c r="G67" s="135"/>
      <c r="H67" s="135">
        <v>12528</v>
      </c>
      <c r="I67" s="135"/>
      <c r="J67" s="135"/>
      <c r="K67" s="135"/>
      <c r="L67" s="135">
        <v>10759</v>
      </c>
      <c r="M67" s="135"/>
      <c r="N67" s="135">
        <v>6782</v>
      </c>
      <c r="O67" s="133"/>
      <c r="P67" s="135">
        <v>13793</v>
      </c>
      <c r="X67" s="171">
        <v>14244</v>
      </c>
      <c r="AF67" s="171">
        <v>9502</v>
      </c>
    </row>
    <row r="68" spans="1:32" ht="31.2" x14ac:dyDescent="0.3">
      <c r="A68" s="181" t="s">
        <v>568</v>
      </c>
      <c r="L68" s="1" t="s">
        <v>312</v>
      </c>
      <c r="N68" s="1" t="s">
        <v>312</v>
      </c>
      <c r="P68" s="135">
        <v>16989</v>
      </c>
      <c r="X68" s="175" t="s">
        <v>312</v>
      </c>
      <c r="AF68" s="175" t="s">
        <v>312</v>
      </c>
    </row>
    <row r="69" spans="1:32" x14ac:dyDescent="0.3">
      <c r="A69" s="179" t="s">
        <v>436</v>
      </c>
      <c r="B69" s="136">
        <f>SUM(B63:B67)</f>
        <v>34617</v>
      </c>
      <c r="C69" s="135"/>
      <c r="D69" s="135"/>
      <c r="E69" s="135"/>
      <c r="F69" s="135"/>
      <c r="G69" s="135"/>
      <c r="H69" s="136">
        <f>SUM(H63:H67)</f>
        <v>35143</v>
      </c>
      <c r="I69" s="135"/>
      <c r="J69" s="135"/>
      <c r="K69" s="135"/>
      <c r="L69" s="136">
        <f>SUM(L63:L67)</f>
        <v>27995</v>
      </c>
      <c r="M69" s="135"/>
      <c r="N69" s="136">
        <f>SUM(N63:N67)</f>
        <v>25447</v>
      </c>
      <c r="O69" s="133"/>
      <c r="P69" s="136">
        <v>53928</v>
      </c>
      <c r="X69" s="172">
        <v>44669</v>
      </c>
      <c r="Y69" s="170"/>
      <c r="Z69" s="170"/>
      <c r="AA69" s="170"/>
      <c r="AB69" s="170"/>
      <c r="AC69" s="170"/>
      <c r="AD69" s="170"/>
      <c r="AE69" s="170"/>
      <c r="AF69" s="172">
        <v>38932</v>
      </c>
    </row>
    <row r="70" spans="1:32" x14ac:dyDescent="0.3">
      <c r="B70" s="135"/>
      <c r="C70" s="135"/>
      <c r="D70" s="135"/>
      <c r="E70" s="135"/>
      <c r="F70" s="135"/>
      <c r="G70" s="135"/>
      <c r="H70" s="135"/>
      <c r="I70" s="135"/>
      <c r="J70" s="135"/>
      <c r="K70" s="135"/>
      <c r="L70" s="135"/>
      <c r="M70" s="135"/>
      <c r="N70" s="135"/>
      <c r="O70" s="133"/>
      <c r="P70" s="135"/>
      <c r="X70" s="171"/>
      <c r="AF70" s="171"/>
    </row>
    <row r="71" spans="1:32" x14ac:dyDescent="0.3">
      <c r="A71" s="179" t="s">
        <v>437</v>
      </c>
      <c r="B71" s="136">
        <f>B60+B69</f>
        <v>197636</v>
      </c>
      <c r="C71" s="135"/>
      <c r="D71" s="135"/>
      <c r="E71" s="135"/>
      <c r="F71" s="135"/>
      <c r="G71" s="135"/>
      <c r="H71" s="136">
        <f>H60+H69</f>
        <v>207153</v>
      </c>
      <c r="I71" s="135"/>
      <c r="J71" s="135"/>
      <c r="K71" s="135"/>
      <c r="L71" s="136">
        <f>L60+L69</f>
        <v>202132</v>
      </c>
      <c r="M71" s="135"/>
      <c r="N71" s="136">
        <f>N60+N69</f>
        <v>202393</v>
      </c>
      <c r="O71" s="133"/>
      <c r="P71" s="136">
        <v>197050</v>
      </c>
      <c r="X71" s="172">
        <v>195032</v>
      </c>
      <c r="Y71" s="170"/>
      <c r="Z71" s="170"/>
      <c r="AA71" s="170"/>
      <c r="AB71" s="170"/>
      <c r="AC71" s="170"/>
      <c r="AD71" s="170"/>
      <c r="AE71" s="170"/>
      <c r="AF71" s="172">
        <v>199763</v>
      </c>
    </row>
    <row r="72" spans="1:32" x14ac:dyDescent="0.3">
      <c r="B72" s="135"/>
      <c r="C72" s="135"/>
      <c r="D72" s="135"/>
      <c r="E72" s="135"/>
      <c r="F72" s="135"/>
      <c r="G72" s="135"/>
      <c r="H72" s="135"/>
      <c r="I72" s="135"/>
      <c r="J72" s="135"/>
      <c r="K72" s="135"/>
      <c r="L72" s="135"/>
      <c r="M72" s="135"/>
      <c r="N72" s="135"/>
      <c r="O72" s="133"/>
      <c r="P72" s="135"/>
      <c r="X72" s="171"/>
      <c r="AF72" s="171"/>
    </row>
    <row r="73" spans="1:32" x14ac:dyDescent="0.3">
      <c r="A73" s="179" t="s">
        <v>438</v>
      </c>
      <c r="B73" s="135"/>
      <c r="C73" s="135"/>
      <c r="D73" s="135"/>
      <c r="E73" s="135"/>
      <c r="F73" s="135"/>
      <c r="G73" s="135"/>
      <c r="H73" s="135"/>
      <c r="I73" s="135"/>
      <c r="J73" s="135"/>
      <c r="K73" s="135"/>
      <c r="L73" s="135"/>
      <c r="M73" s="135"/>
      <c r="N73" s="135"/>
      <c r="O73" s="133"/>
      <c r="P73" s="135"/>
      <c r="X73" s="171"/>
      <c r="AF73" s="171"/>
    </row>
    <row r="74" spans="1:32" x14ac:dyDescent="0.3">
      <c r="B74" s="135"/>
      <c r="C74" s="135"/>
      <c r="D74" s="135"/>
      <c r="E74" s="135"/>
      <c r="F74" s="135"/>
      <c r="G74" s="135"/>
      <c r="H74" s="135"/>
      <c r="I74" s="135"/>
      <c r="J74" s="135"/>
      <c r="K74" s="135"/>
      <c r="L74" s="135"/>
      <c r="M74" s="135"/>
      <c r="N74" s="135"/>
      <c r="O74" s="133"/>
      <c r="P74" s="135"/>
      <c r="X74" s="171"/>
      <c r="AF74" s="171"/>
    </row>
    <row r="75" spans="1:32" x14ac:dyDescent="0.3">
      <c r="A75" s="179" t="s">
        <v>439</v>
      </c>
      <c r="B75" s="135"/>
      <c r="C75" s="135"/>
      <c r="D75" s="135"/>
      <c r="E75" s="135"/>
      <c r="F75" s="135"/>
      <c r="G75" s="135"/>
      <c r="H75" s="135"/>
      <c r="I75" s="135"/>
      <c r="J75" s="135"/>
      <c r="K75" s="135"/>
      <c r="L75" s="135"/>
      <c r="M75" s="135"/>
      <c r="N75" s="135"/>
      <c r="O75" s="133"/>
      <c r="P75" s="135"/>
      <c r="X75" s="171"/>
      <c r="AF75" s="171"/>
    </row>
    <row r="76" spans="1:32" x14ac:dyDescent="0.3">
      <c r="A76" s="180" t="s">
        <v>440</v>
      </c>
      <c r="B76" s="135">
        <v>38543</v>
      </c>
      <c r="C76" s="135"/>
      <c r="D76" s="135"/>
      <c r="E76" s="135"/>
      <c r="F76" s="135"/>
      <c r="G76" s="135"/>
      <c r="H76" s="135">
        <v>38543</v>
      </c>
      <c r="I76" s="135"/>
      <c r="J76" s="135"/>
      <c r="K76" s="135"/>
      <c r="L76" s="135">
        <v>38543</v>
      </c>
      <c r="M76" s="135"/>
      <c r="N76" s="135">
        <v>38543</v>
      </c>
      <c r="O76" s="133"/>
      <c r="P76" s="135">
        <v>38543</v>
      </c>
      <c r="X76" s="171">
        <v>38543</v>
      </c>
      <c r="AF76" s="171">
        <v>38543</v>
      </c>
    </row>
    <row r="77" spans="1:32" x14ac:dyDescent="0.3">
      <c r="A77" s="180" t="s">
        <v>441</v>
      </c>
      <c r="B77" s="135">
        <v>22914</v>
      </c>
      <c r="C77" s="135"/>
      <c r="D77" s="135"/>
      <c r="E77" s="135"/>
      <c r="F77" s="135"/>
      <c r="G77" s="135"/>
      <c r="H77" s="135">
        <v>22914</v>
      </c>
      <c r="I77" s="135"/>
      <c r="J77" s="135"/>
      <c r="K77" s="135"/>
      <c r="L77" s="135">
        <v>22914</v>
      </c>
      <c r="M77" s="135"/>
      <c r="N77" s="135">
        <v>22914</v>
      </c>
      <c r="O77" s="133"/>
      <c r="P77" s="135">
        <v>22914</v>
      </c>
      <c r="X77" s="171">
        <v>22914</v>
      </c>
      <c r="AF77" s="171">
        <v>22914</v>
      </c>
    </row>
    <row r="78" spans="1:32" x14ac:dyDescent="0.3">
      <c r="A78" s="180" t="s">
        <v>442</v>
      </c>
      <c r="B78" s="135">
        <v>76870</v>
      </c>
      <c r="C78" s="135"/>
      <c r="D78" s="135"/>
      <c r="E78" s="135"/>
      <c r="F78" s="135"/>
      <c r="G78" s="135"/>
      <c r="H78" s="135">
        <v>77283</v>
      </c>
      <c r="I78" s="135"/>
      <c r="J78" s="135"/>
      <c r="K78" s="135"/>
      <c r="L78" s="135">
        <v>82184</v>
      </c>
      <c r="M78" s="135"/>
      <c r="N78" s="135">
        <v>81382</v>
      </c>
      <c r="O78" s="133"/>
      <c r="P78" s="135">
        <v>68132</v>
      </c>
      <c r="X78" s="175" t="s">
        <v>312</v>
      </c>
      <c r="AF78" s="175" t="s">
        <v>312</v>
      </c>
    </row>
    <row r="79" spans="1:32" x14ac:dyDescent="0.3">
      <c r="A79" s="180" t="s">
        <v>570</v>
      </c>
      <c r="B79" s="135"/>
      <c r="C79" s="135"/>
      <c r="D79" s="135"/>
      <c r="E79" s="135"/>
      <c r="F79" s="135"/>
      <c r="G79" s="135"/>
      <c r="H79" s="135"/>
      <c r="I79" s="135"/>
      <c r="J79" s="135"/>
      <c r="K79" s="135"/>
      <c r="L79" s="135"/>
      <c r="M79" s="135"/>
      <c r="N79" s="135"/>
      <c r="O79" s="133"/>
      <c r="P79" s="135" t="s">
        <v>312</v>
      </c>
      <c r="X79" s="171" t="s">
        <v>312</v>
      </c>
      <c r="AF79" s="171">
        <v>-2</v>
      </c>
    </row>
    <row r="80" spans="1:32" x14ac:dyDescent="0.3">
      <c r="A80" s="180" t="s">
        <v>571</v>
      </c>
      <c r="P80" s="1" t="s">
        <v>312</v>
      </c>
      <c r="X80" s="171">
        <v>69000</v>
      </c>
      <c r="AF80" s="171">
        <v>70545</v>
      </c>
    </row>
    <row r="81" spans="1:32" s="130" customFormat="1" x14ac:dyDescent="0.3">
      <c r="A81" s="179" t="s">
        <v>443</v>
      </c>
      <c r="B81" s="136">
        <f>SUM(B76:B78)</f>
        <v>138327</v>
      </c>
      <c r="C81" s="136"/>
      <c r="D81" s="136"/>
      <c r="E81" s="136"/>
      <c r="F81" s="136"/>
      <c r="G81" s="136"/>
      <c r="H81" s="136">
        <f>SUM(H76:H78)</f>
        <v>138740</v>
      </c>
      <c r="I81" s="136"/>
      <c r="J81" s="136"/>
      <c r="K81" s="136"/>
      <c r="L81" s="136">
        <f>SUM(L76:L78)</f>
        <v>143641</v>
      </c>
      <c r="M81" s="136"/>
      <c r="N81" s="136">
        <f>SUM(N76:N78)</f>
        <v>142839</v>
      </c>
      <c r="O81" s="133"/>
      <c r="P81" s="136">
        <v>129589</v>
      </c>
      <c r="Q81" s="1"/>
      <c r="R81" s="1"/>
      <c r="S81" s="1"/>
      <c r="X81" s="172">
        <v>130457</v>
      </c>
      <c r="Y81" s="170"/>
      <c r="Z81" s="170"/>
      <c r="AA81" s="170"/>
      <c r="AB81" s="170"/>
      <c r="AC81" s="170"/>
      <c r="AD81" s="170"/>
      <c r="AE81" s="170"/>
      <c r="AF81" s="172">
        <v>132000</v>
      </c>
    </row>
    <row r="82" spans="1:32" x14ac:dyDescent="0.3">
      <c r="A82" s="180" t="s">
        <v>444</v>
      </c>
      <c r="B82" s="135">
        <v>13122</v>
      </c>
      <c r="C82" s="135"/>
      <c r="D82" s="135"/>
      <c r="E82" s="135"/>
      <c r="F82" s="135"/>
      <c r="G82" s="135"/>
      <c r="H82" s="135">
        <v>13272</v>
      </c>
      <c r="I82" s="135"/>
      <c r="J82" s="135"/>
      <c r="K82" s="135"/>
      <c r="L82" s="135">
        <v>13317</v>
      </c>
      <c r="M82" s="135"/>
      <c r="N82" s="135">
        <v>13326</v>
      </c>
      <c r="O82" s="133"/>
      <c r="P82" s="135">
        <v>3929</v>
      </c>
      <c r="X82" s="171">
        <v>-11</v>
      </c>
      <c r="AF82" s="171">
        <v>-44</v>
      </c>
    </row>
    <row r="83" spans="1:32" s="130" customFormat="1" x14ac:dyDescent="0.3">
      <c r="A83" s="179" t="s">
        <v>445</v>
      </c>
      <c r="B83" s="136">
        <f>B81+B82</f>
        <v>151449</v>
      </c>
      <c r="C83" s="136"/>
      <c r="D83" s="136"/>
      <c r="E83" s="136"/>
      <c r="F83" s="136"/>
      <c r="G83" s="136"/>
      <c r="H83" s="136">
        <f>H81+H82</f>
        <v>152012</v>
      </c>
      <c r="I83" s="136"/>
      <c r="J83" s="136"/>
      <c r="K83" s="136"/>
      <c r="L83" s="136">
        <f>L81+L82</f>
        <v>156958</v>
      </c>
      <c r="M83" s="136"/>
      <c r="N83" s="136">
        <f>N81+N82</f>
        <v>156165</v>
      </c>
      <c r="O83" s="133"/>
      <c r="P83" s="136">
        <v>133518</v>
      </c>
      <c r="Q83" s="1"/>
      <c r="R83" s="1"/>
      <c r="S83" s="1"/>
      <c r="X83" s="172">
        <v>130446</v>
      </c>
      <c r="Y83" s="170"/>
      <c r="Z83" s="170"/>
      <c r="AA83" s="170"/>
      <c r="AB83" s="170"/>
      <c r="AC83" s="170"/>
      <c r="AD83" s="170"/>
      <c r="AE83" s="170"/>
      <c r="AF83" s="172">
        <v>131956</v>
      </c>
    </row>
    <row r="84" spans="1:32" x14ac:dyDescent="0.3">
      <c r="B84" s="135"/>
      <c r="C84" s="135"/>
      <c r="D84" s="135"/>
      <c r="E84" s="135"/>
      <c r="F84" s="135"/>
      <c r="G84" s="135"/>
      <c r="H84" s="135"/>
      <c r="I84" s="135"/>
      <c r="J84" s="135"/>
      <c r="K84" s="135"/>
      <c r="L84" s="135"/>
      <c r="M84" s="135"/>
      <c r="N84" s="135"/>
      <c r="O84" s="133"/>
      <c r="P84" s="135"/>
      <c r="X84" s="171"/>
      <c r="AF84" s="171"/>
    </row>
    <row r="85" spans="1:32" x14ac:dyDescent="0.3">
      <c r="A85" s="179" t="s">
        <v>446</v>
      </c>
      <c r="B85" s="135"/>
      <c r="C85" s="135"/>
      <c r="D85" s="135"/>
      <c r="E85" s="135"/>
      <c r="F85" s="135"/>
      <c r="G85" s="135"/>
      <c r="H85" s="135"/>
      <c r="I85" s="135"/>
      <c r="J85" s="135"/>
      <c r="K85" s="135"/>
      <c r="L85" s="135"/>
      <c r="M85" s="135"/>
      <c r="N85" s="135"/>
      <c r="O85" s="133"/>
      <c r="P85" s="135"/>
      <c r="X85" s="171"/>
      <c r="AF85" s="171"/>
    </row>
    <row r="86" spans="1:32" x14ac:dyDescent="0.3">
      <c r="A86" s="180" t="s">
        <v>447</v>
      </c>
      <c r="B86" s="135">
        <v>12347</v>
      </c>
      <c r="C86" s="135"/>
      <c r="D86" s="135"/>
      <c r="E86" s="135"/>
      <c r="F86" s="135"/>
      <c r="G86" s="135"/>
      <c r="H86" s="135">
        <v>8222</v>
      </c>
      <c r="I86" s="135"/>
      <c r="J86" s="135"/>
      <c r="K86" s="135"/>
      <c r="L86" s="135">
        <v>5000</v>
      </c>
      <c r="M86" s="135"/>
      <c r="N86" s="135">
        <v>8098</v>
      </c>
      <c r="O86" s="133"/>
      <c r="P86" s="135">
        <v>10000</v>
      </c>
      <c r="X86" s="175" t="s">
        <v>312</v>
      </c>
      <c r="AF86" s="171">
        <v>31998</v>
      </c>
    </row>
    <row r="87" spans="1:32" x14ac:dyDescent="0.3">
      <c r="A87" s="180" t="s">
        <v>448</v>
      </c>
      <c r="B87" s="135">
        <v>928</v>
      </c>
      <c r="C87" s="135"/>
      <c r="D87" s="135"/>
      <c r="E87" s="135"/>
      <c r="F87" s="135"/>
      <c r="G87" s="135"/>
      <c r="H87" s="135">
        <v>837</v>
      </c>
      <c r="I87" s="135"/>
      <c r="J87" s="135"/>
      <c r="K87" s="135"/>
      <c r="L87" s="135">
        <v>834</v>
      </c>
      <c r="M87" s="135"/>
      <c r="N87" s="135">
        <v>830</v>
      </c>
      <c r="O87" s="133"/>
      <c r="P87" s="135">
        <v>663</v>
      </c>
      <c r="X87" s="175" t="s">
        <v>312</v>
      </c>
      <c r="AF87" s="175" t="s">
        <v>312</v>
      </c>
    </row>
    <row r="88" spans="1:32" x14ac:dyDescent="0.3">
      <c r="A88" s="180" t="s">
        <v>449</v>
      </c>
      <c r="B88" s="135">
        <v>491</v>
      </c>
      <c r="C88" s="135"/>
      <c r="D88" s="135"/>
      <c r="E88" s="135"/>
      <c r="F88" s="135"/>
      <c r="G88" s="135"/>
      <c r="H88" s="135">
        <v>3184</v>
      </c>
      <c r="I88" s="135"/>
      <c r="J88" s="135"/>
      <c r="K88" s="135"/>
      <c r="L88" s="135">
        <v>2284</v>
      </c>
      <c r="M88" s="135"/>
      <c r="N88" s="135">
        <v>2199</v>
      </c>
      <c r="O88" s="133"/>
      <c r="P88" s="135">
        <v>1533</v>
      </c>
      <c r="X88" s="171">
        <v>766</v>
      </c>
      <c r="AF88" s="171">
        <v>177</v>
      </c>
    </row>
    <row r="89" spans="1:32" x14ac:dyDescent="0.3">
      <c r="A89" s="180" t="s">
        <v>450</v>
      </c>
      <c r="B89" s="135">
        <v>4510</v>
      </c>
      <c r="C89" s="135"/>
      <c r="D89" s="135"/>
      <c r="E89" s="135"/>
      <c r="F89" s="135"/>
      <c r="G89" s="135"/>
      <c r="H89" s="135">
        <v>1885</v>
      </c>
      <c r="I89" s="135"/>
      <c r="J89" s="135"/>
      <c r="K89" s="135"/>
      <c r="L89" s="135">
        <v>1636</v>
      </c>
      <c r="M89" s="135"/>
      <c r="N89" s="135">
        <v>1557</v>
      </c>
      <c r="O89" s="133"/>
      <c r="P89" s="135">
        <v>1396</v>
      </c>
      <c r="X89" s="171">
        <v>1169</v>
      </c>
      <c r="AF89" s="171">
        <v>1619</v>
      </c>
    </row>
    <row r="90" spans="1:32" x14ac:dyDescent="0.3">
      <c r="A90" s="180" t="s">
        <v>451</v>
      </c>
      <c r="B90" s="135">
        <v>300</v>
      </c>
      <c r="C90" s="135"/>
      <c r="D90" s="135"/>
      <c r="E90" s="135"/>
      <c r="F90" s="135"/>
      <c r="G90" s="135"/>
      <c r="H90" s="135">
        <v>321</v>
      </c>
      <c r="I90" s="135"/>
      <c r="J90" s="135"/>
      <c r="K90" s="135"/>
      <c r="L90" s="135">
        <v>332</v>
      </c>
      <c r="M90" s="135"/>
      <c r="N90" s="135">
        <v>332</v>
      </c>
      <c r="O90" s="133"/>
      <c r="P90" s="135">
        <v>388</v>
      </c>
      <c r="X90" s="171">
        <v>974</v>
      </c>
      <c r="AF90" s="1">
        <v>1108</v>
      </c>
    </row>
    <row r="91" spans="1:32" x14ac:dyDescent="0.3">
      <c r="A91" s="180" t="s">
        <v>452</v>
      </c>
      <c r="B91" s="135">
        <v>10451</v>
      </c>
      <c r="C91" s="135"/>
      <c r="D91" s="135"/>
      <c r="E91" s="135"/>
      <c r="F91" s="135"/>
      <c r="G91" s="135"/>
      <c r="H91" s="135">
        <v>10284</v>
      </c>
      <c r="I91" s="135"/>
      <c r="J91" s="135"/>
      <c r="K91" s="135"/>
      <c r="L91" s="135">
        <v>10303</v>
      </c>
      <c r="M91" s="135"/>
      <c r="N91" s="135">
        <v>10420</v>
      </c>
      <c r="O91" s="133"/>
      <c r="P91" s="135">
        <v>7955</v>
      </c>
      <c r="X91" s="171">
        <v>10817</v>
      </c>
      <c r="AF91" s="171">
        <v>11075</v>
      </c>
    </row>
    <row r="92" spans="1:32" x14ac:dyDescent="0.3">
      <c r="A92" s="179" t="s">
        <v>453</v>
      </c>
      <c r="B92" s="136">
        <f>SUM(B86:B91)</f>
        <v>29027</v>
      </c>
      <c r="C92" s="135"/>
      <c r="D92" s="135"/>
      <c r="E92" s="135"/>
      <c r="F92" s="135"/>
      <c r="G92" s="135"/>
      <c r="H92" s="136">
        <f>SUM(H86:H91)</f>
        <v>24733</v>
      </c>
      <c r="I92" s="135"/>
      <c r="J92" s="135"/>
      <c r="K92" s="135"/>
      <c r="L92" s="136">
        <f>SUM(L86:L91)</f>
        <v>20389</v>
      </c>
      <c r="M92" s="135"/>
      <c r="N92" s="136">
        <f>SUM(N86:N91)</f>
        <v>23436</v>
      </c>
      <c r="O92" s="135"/>
      <c r="P92" s="136">
        <v>21935</v>
      </c>
      <c r="X92" s="172">
        <v>13726</v>
      </c>
      <c r="Y92" s="170"/>
      <c r="Z92" s="170"/>
      <c r="AA92" s="170"/>
      <c r="AB92" s="170"/>
      <c r="AC92" s="170"/>
      <c r="AD92" s="170"/>
      <c r="AE92" s="170"/>
      <c r="AF92" s="172">
        <v>45977</v>
      </c>
    </row>
    <row r="93" spans="1:32" x14ac:dyDescent="0.3">
      <c r="B93" s="135"/>
      <c r="C93" s="135"/>
      <c r="D93" s="135"/>
      <c r="E93" s="135"/>
      <c r="F93" s="135"/>
      <c r="G93" s="135"/>
      <c r="H93" s="135"/>
      <c r="I93" s="135"/>
      <c r="J93" s="135"/>
      <c r="K93" s="135"/>
      <c r="L93" s="135"/>
      <c r="M93" s="135"/>
      <c r="N93" s="135"/>
      <c r="O93" s="135"/>
      <c r="P93" s="135"/>
      <c r="X93" s="171"/>
      <c r="AF93" s="171"/>
    </row>
    <row r="94" spans="1:32" x14ac:dyDescent="0.3">
      <c r="A94" s="179" t="s">
        <v>454</v>
      </c>
      <c r="B94" s="135"/>
      <c r="C94" s="135"/>
      <c r="D94" s="135"/>
      <c r="E94" s="135"/>
      <c r="F94" s="135"/>
      <c r="G94" s="135"/>
      <c r="H94" s="135"/>
      <c r="I94" s="135"/>
      <c r="J94" s="135"/>
      <c r="K94" s="135"/>
      <c r="L94" s="135"/>
      <c r="M94" s="135"/>
      <c r="N94" s="135"/>
      <c r="O94" s="135"/>
      <c r="P94" s="135"/>
      <c r="X94" s="171"/>
      <c r="AF94" s="171"/>
    </row>
    <row r="95" spans="1:32" x14ac:dyDescent="0.3">
      <c r="A95" s="180" t="s">
        <v>447</v>
      </c>
      <c r="B95" s="135">
        <v>3485</v>
      </c>
      <c r="C95" s="135"/>
      <c r="D95" s="135"/>
      <c r="E95" s="135"/>
      <c r="F95" s="135"/>
      <c r="G95" s="135"/>
      <c r="H95" s="135">
        <v>14631</v>
      </c>
      <c r="I95" s="135"/>
      <c r="J95" s="135"/>
      <c r="K95" s="135"/>
      <c r="L95" s="135">
        <v>10998</v>
      </c>
      <c r="M95" s="135"/>
      <c r="N95" s="135">
        <v>8585</v>
      </c>
      <c r="O95" s="135"/>
      <c r="P95" s="135">
        <v>18779</v>
      </c>
      <c r="X95" s="171">
        <v>33968</v>
      </c>
      <c r="AF95" s="171">
        <v>3895</v>
      </c>
    </row>
    <row r="96" spans="1:32" x14ac:dyDescent="0.3">
      <c r="A96" s="180" t="s">
        <v>449</v>
      </c>
      <c r="B96" s="135">
        <v>9236</v>
      </c>
      <c r="C96" s="135"/>
      <c r="D96" s="135"/>
      <c r="E96" s="135"/>
      <c r="F96" s="135"/>
      <c r="G96" s="135"/>
      <c r="H96" s="135">
        <v>13248</v>
      </c>
      <c r="I96" s="135"/>
      <c r="J96" s="135"/>
      <c r="K96" s="135"/>
      <c r="L96" s="135">
        <v>11083</v>
      </c>
      <c r="M96" s="135"/>
      <c r="N96" s="135">
        <v>12216</v>
      </c>
      <c r="O96" s="135"/>
      <c r="P96" s="135">
        <v>12818</v>
      </c>
      <c r="X96" s="171">
        <v>14297</v>
      </c>
      <c r="AF96" s="171">
        <v>15181</v>
      </c>
    </row>
    <row r="97" spans="1:32" x14ac:dyDescent="0.3">
      <c r="A97" s="180" t="s">
        <v>455</v>
      </c>
      <c r="B97" s="135">
        <v>958</v>
      </c>
      <c r="C97" s="135"/>
      <c r="D97" s="135"/>
      <c r="E97" s="135"/>
      <c r="F97" s="135"/>
      <c r="G97" s="135"/>
      <c r="H97" s="135">
        <v>66</v>
      </c>
      <c r="I97" s="135"/>
      <c r="J97" s="135"/>
      <c r="K97" s="135"/>
      <c r="L97" s="135">
        <v>1</v>
      </c>
      <c r="M97" s="135"/>
      <c r="N97" s="135">
        <v>0</v>
      </c>
      <c r="O97" s="135"/>
      <c r="P97" s="135">
        <v>101</v>
      </c>
      <c r="X97" s="175" t="s">
        <v>312</v>
      </c>
      <c r="AF97" s="171">
        <v>78</v>
      </c>
    </row>
    <row r="98" spans="1:32" x14ac:dyDescent="0.3">
      <c r="A98" s="180" t="s">
        <v>456</v>
      </c>
      <c r="B98" s="135">
        <v>2045</v>
      </c>
      <c r="C98" s="135"/>
      <c r="D98" s="135"/>
      <c r="E98" s="135"/>
      <c r="F98" s="135"/>
      <c r="G98" s="135"/>
      <c r="H98" s="135">
        <v>1890</v>
      </c>
      <c r="I98" s="135"/>
      <c r="J98" s="135"/>
      <c r="K98" s="135"/>
      <c r="L98" s="135">
        <v>2068</v>
      </c>
      <c r="M98" s="135"/>
      <c r="N98" s="135">
        <v>1358</v>
      </c>
      <c r="O98" s="135"/>
      <c r="P98" s="135">
        <v>808</v>
      </c>
      <c r="X98" s="171">
        <v>920</v>
      </c>
      <c r="AF98" s="171">
        <v>1116</v>
      </c>
    </row>
    <row r="99" spans="1:32" x14ac:dyDescent="0.3">
      <c r="A99" s="180" t="s">
        <v>450</v>
      </c>
      <c r="B99" s="135">
        <v>1436</v>
      </c>
      <c r="C99" s="135"/>
      <c r="D99" s="135"/>
      <c r="E99" s="135"/>
      <c r="F99" s="135"/>
      <c r="G99" s="135"/>
      <c r="H99" s="135">
        <v>269</v>
      </c>
      <c r="I99" s="135"/>
      <c r="J99" s="135"/>
      <c r="K99" s="135"/>
      <c r="L99" s="135">
        <v>288</v>
      </c>
      <c r="M99" s="135"/>
      <c r="N99" s="135">
        <v>286</v>
      </c>
      <c r="O99" s="135"/>
      <c r="P99" s="135">
        <v>273</v>
      </c>
      <c r="X99" s="171">
        <v>336</v>
      </c>
      <c r="AF99" s="171">
        <v>221</v>
      </c>
    </row>
    <row r="100" spans="1:32" x14ac:dyDescent="0.3">
      <c r="A100" s="180" t="s">
        <v>451</v>
      </c>
      <c r="B100" s="135">
        <v>0</v>
      </c>
      <c r="C100" s="135"/>
      <c r="D100" s="135"/>
      <c r="E100" s="135"/>
      <c r="F100" s="135"/>
      <c r="G100" s="135"/>
      <c r="H100" s="135">
        <v>304</v>
      </c>
      <c r="I100" s="135"/>
      <c r="J100" s="135"/>
      <c r="K100" s="135"/>
      <c r="L100" s="135">
        <v>347</v>
      </c>
      <c r="M100" s="135"/>
      <c r="N100" s="135">
        <v>347</v>
      </c>
      <c r="O100" s="135"/>
      <c r="P100" s="135">
        <v>2789</v>
      </c>
      <c r="X100" s="171">
        <v>1339</v>
      </c>
      <c r="AF100" s="171">
        <v>1339</v>
      </c>
    </row>
    <row r="101" spans="1:32" ht="31.2" x14ac:dyDescent="0.3">
      <c r="A101" s="181" t="s">
        <v>569</v>
      </c>
      <c r="L101" s="1" t="s">
        <v>312</v>
      </c>
      <c r="N101" s="1" t="s">
        <v>312</v>
      </c>
      <c r="P101" s="135">
        <v>6029</v>
      </c>
      <c r="X101" s="175" t="s">
        <v>312</v>
      </c>
      <c r="AF101" s="175" t="s">
        <v>312</v>
      </c>
    </row>
    <row r="102" spans="1:32" s="130" customFormat="1" x14ac:dyDescent="0.3">
      <c r="A102" s="179" t="s">
        <v>457</v>
      </c>
      <c r="B102" s="136">
        <f>SUM(B95:B100)</f>
        <v>17160</v>
      </c>
      <c r="C102" s="136"/>
      <c r="D102" s="136"/>
      <c r="E102" s="136"/>
      <c r="F102" s="136"/>
      <c r="G102" s="136"/>
      <c r="H102" s="136">
        <f>SUM(H95:H100)</f>
        <v>30408</v>
      </c>
      <c r="I102" s="136"/>
      <c r="J102" s="136"/>
      <c r="K102" s="136"/>
      <c r="L102" s="136">
        <f>SUM(L95:L100)</f>
        <v>24785</v>
      </c>
      <c r="M102" s="136"/>
      <c r="N102" s="136">
        <f>SUM(N95:N100)</f>
        <v>22792</v>
      </c>
      <c r="O102" s="136"/>
      <c r="P102" s="136">
        <v>41597</v>
      </c>
      <c r="Q102" s="1"/>
      <c r="R102" s="1"/>
      <c r="S102" s="1"/>
      <c r="X102" s="172">
        <v>50860</v>
      </c>
      <c r="Y102" s="170"/>
      <c r="Z102" s="170"/>
      <c r="AA102" s="170"/>
      <c r="AB102" s="170"/>
      <c r="AC102" s="170"/>
      <c r="AD102" s="170"/>
      <c r="AE102" s="170"/>
      <c r="AF102" s="172">
        <v>21830</v>
      </c>
    </row>
    <row r="103" spans="1:32" x14ac:dyDescent="0.3">
      <c r="A103" s="179" t="s">
        <v>458</v>
      </c>
      <c r="B103" s="136">
        <f>B92+B102</f>
        <v>46187</v>
      </c>
      <c r="C103" s="135"/>
      <c r="D103" s="135"/>
      <c r="E103" s="135"/>
      <c r="F103" s="135"/>
      <c r="G103" s="135"/>
      <c r="H103" s="136">
        <f>H92+H102</f>
        <v>55141</v>
      </c>
      <c r="I103" s="135"/>
      <c r="J103" s="135"/>
      <c r="K103" s="135"/>
      <c r="L103" s="136">
        <f>L92+L102</f>
        <v>45174</v>
      </c>
      <c r="M103" s="135"/>
      <c r="N103" s="136">
        <f>N92+N102</f>
        <v>46228</v>
      </c>
      <c r="O103" s="135"/>
      <c r="P103" s="136">
        <v>63532</v>
      </c>
      <c r="X103" s="172">
        <v>64586</v>
      </c>
      <c r="Y103" s="170"/>
      <c r="Z103" s="170"/>
      <c r="AA103" s="170"/>
      <c r="AB103" s="170"/>
      <c r="AC103" s="170"/>
      <c r="AD103" s="170"/>
      <c r="AE103" s="170"/>
      <c r="AF103" s="172">
        <v>67807</v>
      </c>
    </row>
    <row r="104" spans="1:32" x14ac:dyDescent="0.3">
      <c r="B104" s="135"/>
      <c r="C104" s="135"/>
      <c r="D104" s="135"/>
      <c r="E104" s="135"/>
      <c r="F104" s="135"/>
      <c r="G104" s="135"/>
      <c r="H104" s="135"/>
      <c r="I104" s="135"/>
      <c r="J104" s="135"/>
      <c r="K104" s="135"/>
      <c r="L104" s="135"/>
      <c r="M104" s="135"/>
      <c r="N104" s="135"/>
      <c r="O104" s="135"/>
      <c r="P104" s="135"/>
      <c r="X104" s="171"/>
      <c r="AF104" s="171"/>
    </row>
    <row r="105" spans="1:32" x14ac:dyDescent="0.3">
      <c r="B105" s="135"/>
      <c r="C105" s="135"/>
      <c r="D105" s="135"/>
      <c r="E105" s="135"/>
      <c r="F105" s="135"/>
      <c r="G105" s="135"/>
      <c r="H105" s="135"/>
      <c r="I105" s="135"/>
      <c r="J105" s="135"/>
      <c r="K105" s="135"/>
      <c r="L105" s="135"/>
      <c r="M105" s="135"/>
      <c r="N105" s="135"/>
      <c r="O105" s="135"/>
      <c r="P105" s="135"/>
      <c r="X105" s="171"/>
      <c r="AF105" s="171"/>
    </row>
    <row r="106" spans="1:32" x14ac:dyDescent="0.3">
      <c r="A106" s="179" t="s">
        <v>459</v>
      </c>
      <c r="B106" s="136">
        <f>B103+B83</f>
        <v>197636</v>
      </c>
      <c r="C106" s="135"/>
      <c r="D106" s="135"/>
      <c r="E106" s="135"/>
      <c r="F106" s="135"/>
      <c r="G106" s="135"/>
      <c r="H106" s="136">
        <f>H103+H83</f>
        <v>207153</v>
      </c>
      <c r="I106" s="135"/>
      <c r="J106" s="135"/>
      <c r="K106" s="135"/>
      <c r="L106" s="136">
        <f>L103+L83</f>
        <v>202132</v>
      </c>
      <c r="M106" s="135"/>
      <c r="N106" s="136">
        <f>N103+N83</f>
        <v>202393</v>
      </c>
      <c r="O106" s="135"/>
      <c r="P106" s="136">
        <v>197050</v>
      </c>
      <c r="X106" s="172">
        <v>195032</v>
      </c>
      <c r="Y106" s="170"/>
      <c r="Z106" s="170"/>
      <c r="AA106" s="170"/>
      <c r="AB106" s="170"/>
      <c r="AC106" s="170"/>
      <c r="AD106" s="170"/>
      <c r="AE106" s="170"/>
      <c r="AF106" s="172">
        <v>199763</v>
      </c>
    </row>
    <row r="107" spans="1:32" x14ac:dyDescent="0.3">
      <c r="B107" s="135"/>
      <c r="C107" s="135"/>
      <c r="D107" s="135"/>
      <c r="E107" s="135"/>
      <c r="F107" s="135"/>
      <c r="G107" s="135"/>
      <c r="H107" s="135"/>
      <c r="I107" s="135"/>
      <c r="J107" s="135"/>
      <c r="K107" s="135"/>
      <c r="L107" s="135"/>
      <c r="M107" s="135"/>
      <c r="N107" s="135"/>
      <c r="O107" s="135"/>
      <c r="P107" s="136"/>
      <c r="X107" s="171"/>
    </row>
    <row r="108" spans="1:32" x14ac:dyDescent="0.3">
      <c r="B108" s="135"/>
      <c r="C108" s="135"/>
      <c r="D108" s="135"/>
      <c r="E108" s="135"/>
      <c r="F108" s="135"/>
      <c r="G108" s="135"/>
      <c r="H108" s="135"/>
      <c r="I108" s="135"/>
      <c r="J108" s="135"/>
      <c r="K108" s="135"/>
      <c r="L108" s="135"/>
      <c r="M108" s="135"/>
      <c r="N108" s="135"/>
      <c r="O108" s="135"/>
      <c r="P108" s="135"/>
      <c r="X108" s="171"/>
    </row>
    <row r="109" spans="1:32" x14ac:dyDescent="0.3">
      <c r="B109" s="135"/>
      <c r="C109" s="135"/>
      <c r="D109" s="135"/>
      <c r="E109" s="135"/>
      <c r="F109" s="135"/>
      <c r="G109" s="135"/>
      <c r="H109" s="135"/>
      <c r="I109" s="135"/>
      <c r="J109" s="135"/>
      <c r="K109" s="135"/>
      <c r="L109" s="135"/>
      <c r="M109" s="135"/>
      <c r="N109" s="135"/>
      <c r="O109" s="135"/>
      <c r="P109" s="135"/>
      <c r="X109" s="171"/>
    </row>
    <row r="110" spans="1:32" x14ac:dyDescent="0.3">
      <c r="B110" s="135"/>
      <c r="C110" s="135"/>
      <c r="D110" s="135"/>
      <c r="E110" s="135"/>
      <c r="F110" s="135"/>
      <c r="G110" s="135"/>
      <c r="H110" s="135"/>
      <c r="I110" s="135"/>
      <c r="J110" s="135"/>
      <c r="K110" s="135"/>
      <c r="L110" s="135"/>
      <c r="M110" s="135"/>
      <c r="N110" s="135"/>
      <c r="O110" s="135"/>
      <c r="P110" s="135"/>
    </row>
    <row r="111" spans="1:32" x14ac:dyDescent="0.3">
      <c r="B111" s="135"/>
      <c r="C111" s="135"/>
      <c r="D111" s="135"/>
      <c r="E111" s="135"/>
      <c r="F111" s="135"/>
      <c r="G111" s="135"/>
      <c r="H111" s="135"/>
      <c r="I111" s="135"/>
      <c r="J111" s="135"/>
      <c r="K111" s="135"/>
      <c r="L111" s="135"/>
      <c r="M111" s="135"/>
      <c r="N111" s="135"/>
      <c r="O111" s="135"/>
      <c r="P111" s="135"/>
    </row>
    <row r="112" spans="1:32" x14ac:dyDescent="0.3">
      <c r="B112" s="135"/>
      <c r="C112" s="135"/>
      <c r="D112" s="135"/>
      <c r="E112" s="135"/>
      <c r="F112" s="135"/>
      <c r="G112" s="135"/>
      <c r="H112" s="135"/>
      <c r="I112" s="135"/>
      <c r="J112" s="135"/>
      <c r="K112" s="135"/>
      <c r="L112" s="135"/>
      <c r="M112" s="135"/>
      <c r="N112" s="135"/>
      <c r="O112" s="135"/>
      <c r="P112" s="135"/>
    </row>
    <row r="113" spans="2:16" x14ac:dyDescent="0.3">
      <c r="B113" s="135"/>
      <c r="C113" s="135"/>
      <c r="D113" s="135"/>
      <c r="E113" s="135"/>
      <c r="F113" s="135"/>
      <c r="G113" s="135"/>
      <c r="H113" s="135"/>
      <c r="I113" s="135"/>
      <c r="J113" s="135"/>
      <c r="K113" s="135"/>
      <c r="L113" s="135"/>
      <c r="M113" s="135"/>
      <c r="N113" s="135"/>
      <c r="O113" s="135"/>
      <c r="P113" s="135"/>
    </row>
    <row r="114" spans="2:16" x14ac:dyDescent="0.3">
      <c r="B114" s="135"/>
      <c r="C114" s="135"/>
      <c r="D114" s="135"/>
      <c r="E114" s="135"/>
      <c r="F114" s="135"/>
      <c r="G114" s="135"/>
      <c r="H114" s="135"/>
      <c r="I114" s="135"/>
      <c r="J114" s="135"/>
      <c r="K114" s="135"/>
      <c r="L114" s="135"/>
      <c r="M114" s="135"/>
      <c r="N114" s="135"/>
      <c r="O114" s="135"/>
      <c r="P114" s="135"/>
    </row>
    <row r="115" spans="2:16" x14ac:dyDescent="0.3">
      <c r="B115" s="135"/>
      <c r="C115" s="135"/>
      <c r="D115" s="135"/>
      <c r="E115" s="135"/>
      <c r="F115" s="135"/>
      <c r="G115" s="135"/>
      <c r="H115" s="135"/>
      <c r="I115" s="135"/>
      <c r="J115" s="135"/>
      <c r="K115" s="135"/>
      <c r="L115" s="135"/>
      <c r="M115" s="135"/>
      <c r="N115" s="135"/>
      <c r="O115" s="135"/>
      <c r="P115" s="135"/>
    </row>
    <row r="116" spans="2:16" x14ac:dyDescent="0.3">
      <c r="B116" s="135"/>
      <c r="C116" s="135"/>
      <c r="D116" s="135"/>
      <c r="E116" s="135"/>
      <c r="F116" s="135"/>
      <c r="G116" s="135"/>
      <c r="H116" s="135"/>
      <c r="I116" s="135"/>
      <c r="J116" s="135"/>
      <c r="K116" s="135"/>
      <c r="L116" s="135"/>
      <c r="M116" s="135"/>
      <c r="N116" s="135"/>
      <c r="O116" s="135"/>
      <c r="P116" s="135"/>
    </row>
    <row r="117" spans="2:16" x14ac:dyDescent="0.3">
      <c r="B117" s="135"/>
      <c r="C117" s="135"/>
      <c r="D117" s="135"/>
      <c r="E117" s="135"/>
      <c r="F117" s="135"/>
      <c r="G117" s="135"/>
      <c r="H117" s="135"/>
      <c r="I117" s="135"/>
      <c r="J117" s="135"/>
      <c r="K117" s="135"/>
      <c r="L117" s="135"/>
      <c r="M117" s="135"/>
      <c r="N117" s="135"/>
      <c r="O117" s="135"/>
      <c r="P117" s="135"/>
    </row>
    <row r="118" spans="2:16" x14ac:dyDescent="0.3">
      <c r="B118" s="135"/>
      <c r="C118" s="135"/>
      <c r="D118" s="135"/>
      <c r="E118" s="135"/>
      <c r="F118" s="135"/>
      <c r="G118" s="135"/>
      <c r="H118" s="135"/>
      <c r="I118" s="135"/>
      <c r="J118" s="135"/>
      <c r="K118" s="135"/>
      <c r="L118" s="135"/>
      <c r="M118" s="135"/>
      <c r="N118" s="135"/>
      <c r="O118" s="135"/>
      <c r="P118" s="135"/>
    </row>
    <row r="119" spans="2:16" x14ac:dyDescent="0.3">
      <c r="B119" s="135"/>
      <c r="C119" s="135"/>
      <c r="D119" s="135"/>
      <c r="E119" s="135"/>
      <c r="F119" s="135"/>
      <c r="G119" s="135"/>
      <c r="H119" s="135"/>
      <c r="I119" s="135"/>
      <c r="J119" s="135"/>
      <c r="K119" s="135"/>
      <c r="L119" s="135"/>
      <c r="M119" s="135"/>
      <c r="N119" s="135"/>
      <c r="O119" s="135"/>
      <c r="P119" s="135"/>
    </row>
    <row r="120" spans="2:16" x14ac:dyDescent="0.3">
      <c r="B120" s="135"/>
      <c r="C120" s="135"/>
      <c r="D120" s="135"/>
      <c r="E120" s="135"/>
      <c r="F120" s="135"/>
      <c r="G120" s="135"/>
      <c r="H120" s="135"/>
      <c r="I120" s="135"/>
      <c r="J120" s="135"/>
      <c r="K120" s="135"/>
      <c r="L120" s="135"/>
      <c r="M120" s="135"/>
      <c r="N120" s="135"/>
      <c r="O120" s="135"/>
      <c r="P120" s="135"/>
    </row>
    <row r="121" spans="2:16" x14ac:dyDescent="0.3">
      <c r="B121" s="135"/>
      <c r="C121" s="135"/>
      <c r="D121" s="135"/>
      <c r="E121" s="135"/>
      <c r="F121" s="135"/>
      <c r="G121" s="135"/>
      <c r="H121" s="135"/>
      <c r="I121" s="135"/>
      <c r="J121" s="135"/>
      <c r="K121" s="135"/>
      <c r="L121" s="135"/>
      <c r="M121" s="135"/>
      <c r="N121" s="135"/>
      <c r="O121" s="135"/>
      <c r="P121" s="135"/>
    </row>
    <row r="122" spans="2:16" x14ac:dyDescent="0.3">
      <c r="B122" s="135"/>
      <c r="C122" s="135"/>
      <c r="D122" s="135"/>
      <c r="E122" s="135"/>
      <c r="F122" s="135"/>
      <c r="G122" s="135"/>
      <c r="H122" s="135"/>
      <c r="I122" s="135"/>
      <c r="J122" s="135"/>
      <c r="K122" s="135"/>
      <c r="L122" s="135"/>
      <c r="M122" s="135"/>
      <c r="N122" s="135"/>
      <c r="O122" s="135"/>
      <c r="P122" s="135"/>
    </row>
    <row r="168" spans="19:19" x14ac:dyDescent="0.3">
      <c r="S168" s="132"/>
    </row>
    <row r="169" spans="19:19" x14ac:dyDescent="0.3">
      <c r="S169" s="132"/>
    </row>
    <row r="170" spans="19:19" x14ac:dyDescent="0.3">
      <c r="S170" s="132"/>
    </row>
    <row r="171" spans="19:19" x14ac:dyDescent="0.3">
      <c r="S171" s="132"/>
    </row>
    <row r="172" spans="19:19" x14ac:dyDescent="0.3">
      <c r="S172" s="132"/>
    </row>
    <row r="173" spans="19:19" x14ac:dyDescent="0.3">
      <c r="S173" s="132"/>
    </row>
    <row r="174" spans="19:19" x14ac:dyDescent="0.3">
      <c r="S174" s="132"/>
    </row>
    <row r="175" spans="19:19" x14ac:dyDescent="0.3">
      <c r="S175" s="132"/>
    </row>
    <row r="176" spans="19:19" x14ac:dyDescent="0.3">
      <c r="S176" s="132"/>
    </row>
    <row r="177" spans="4:19" x14ac:dyDescent="0.3">
      <c r="S177" s="132"/>
    </row>
    <row r="178" spans="4:19" x14ac:dyDescent="0.3">
      <c r="S178" s="132"/>
    </row>
    <row r="179" spans="4:19" x14ac:dyDescent="0.3">
      <c r="S179" s="132"/>
    </row>
    <row r="180" spans="4:19" x14ac:dyDescent="0.3">
      <c r="S180" s="132"/>
    </row>
    <row r="181" spans="4:19" x14ac:dyDescent="0.3">
      <c r="P181" s="132"/>
    </row>
    <row r="182" spans="4:19" x14ac:dyDescent="0.3">
      <c r="P182" s="132"/>
    </row>
    <row r="184" spans="4:19" x14ac:dyDescent="0.3">
      <c r="D184" s="132"/>
    </row>
    <row r="185" spans="4:19" x14ac:dyDescent="0.3">
      <c r="D185" s="132"/>
    </row>
    <row r="186" spans="4:19" x14ac:dyDescent="0.3">
      <c r="D186" s="132"/>
    </row>
    <row r="187" spans="4:19" x14ac:dyDescent="0.3">
      <c r="D187" s="132"/>
    </row>
    <row r="188" spans="4:19" x14ac:dyDescent="0.3">
      <c r="D188" s="132"/>
    </row>
    <row r="189" spans="4:19" x14ac:dyDescent="0.3">
      <c r="D189" s="132"/>
    </row>
    <row r="190" spans="4:19" x14ac:dyDescent="0.3">
      <c r="D190" s="132"/>
    </row>
    <row r="191" spans="4:19" x14ac:dyDescent="0.3">
      <c r="D191" s="132"/>
    </row>
    <row r="192" spans="4:19" x14ac:dyDescent="0.3">
      <c r="D192" s="132"/>
    </row>
    <row r="193" spans="4:4" x14ac:dyDescent="0.3">
      <c r="D193" s="132"/>
    </row>
    <row r="194" spans="4:4" x14ac:dyDescent="0.3">
      <c r="D194" s="132"/>
    </row>
    <row r="195" spans="4:4" x14ac:dyDescent="0.3">
      <c r="D195" s="132"/>
    </row>
    <row r="196" spans="4:4" x14ac:dyDescent="0.3">
      <c r="D196" s="132"/>
    </row>
    <row r="197" spans="4:4" x14ac:dyDescent="0.3">
      <c r="D197" s="132"/>
    </row>
    <row r="198" spans="4:4" x14ac:dyDescent="0.3">
      <c r="D198" s="132"/>
    </row>
    <row r="199" spans="4:4" x14ac:dyDescent="0.3">
      <c r="D199" s="132"/>
    </row>
    <row r="200" spans="4:4" x14ac:dyDescent="0.3">
      <c r="D200" s="132"/>
    </row>
    <row r="201" spans="4:4" x14ac:dyDescent="0.3">
      <c r="D201" s="132"/>
    </row>
    <row r="202" spans="4:4" x14ac:dyDescent="0.3">
      <c r="D202" s="132"/>
    </row>
    <row r="203" spans="4:4" x14ac:dyDescent="0.3">
      <c r="D203" s="132"/>
    </row>
    <row r="204" spans="4:4" x14ac:dyDescent="0.3">
      <c r="D204" s="132"/>
    </row>
    <row r="205" spans="4:4" x14ac:dyDescent="0.3">
      <c r="D205" s="132"/>
    </row>
    <row r="206" spans="4:4" x14ac:dyDescent="0.3">
      <c r="D206" s="132"/>
    </row>
    <row r="207" spans="4:4" x14ac:dyDescent="0.3">
      <c r="D207" s="132"/>
    </row>
    <row r="208" spans="4:4" x14ac:dyDescent="0.3">
      <c r="D208" s="132"/>
    </row>
    <row r="209" spans="4:4" x14ac:dyDescent="0.3">
      <c r="D209" s="132"/>
    </row>
    <row r="210" spans="4:4" x14ac:dyDescent="0.3">
      <c r="D210" s="132"/>
    </row>
    <row r="211" spans="4:4" x14ac:dyDescent="0.3">
      <c r="D211" s="132"/>
    </row>
    <row r="212" spans="4:4" x14ac:dyDescent="0.3">
      <c r="D212" s="132"/>
    </row>
    <row r="213" spans="4:4" x14ac:dyDescent="0.3">
      <c r="D213" s="132"/>
    </row>
    <row r="214" spans="4:4" x14ac:dyDescent="0.3">
      <c r="D214" s="132"/>
    </row>
    <row r="215" spans="4:4" x14ac:dyDescent="0.3">
      <c r="D215" s="132"/>
    </row>
    <row r="216" spans="4:4" x14ac:dyDescent="0.3">
      <c r="D216" s="132"/>
    </row>
    <row r="217" spans="4:4" x14ac:dyDescent="0.3">
      <c r="D217" s="132"/>
    </row>
    <row r="218" spans="4:4" x14ac:dyDescent="0.3">
      <c r="D218" s="132"/>
    </row>
    <row r="219" spans="4:4" x14ac:dyDescent="0.3">
      <c r="D219" s="132"/>
    </row>
    <row r="220" spans="4:4" x14ac:dyDescent="0.3">
      <c r="D220" s="132"/>
    </row>
    <row r="221" spans="4:4" x14ac:dyDescent="0.3">
      <c r="D221" s="132"/>
    </row>
    <row r="222" spans="4:4" x14ac:dyDescent="0.3">
      <c r="D222" s="132"/>
    </row>
    <row r="223" spans="4:4" x14ac:dyDescent="0.3">
      <c r="D223" s="132"/>
    </row>
    <row r="224" spans="4:4" x14ac:dyDescent="0.3">
      <c r="D224" s="132"/>
    </row>
    <row r="225" spans="4:4" x14ac:dyDescent="0.3">
      <c r="D225" s="132"/>
    </row>
    <row r="226" spans="4:4" x14ac:dyDescent="0.3">
      <c r="D226" s="132"/>
    </row>
    <row r="227" spans="4:4" x14ac:dyDescent="0.3">
      <c r="D227" s="132"/>
    </row>
    <row r="228" spans="4:4" x14ac:dyDescent="0.3">
      <c r="D228" s="132"/>
    </row>
    <row r="229" spans="4:4" x14ac:dyDescent="0.3">
      <c r="D229" s="132"/>
    </row>
    <row r="230" spans="4:4" x14ac:dyDescent="0.3">
      <c r="D230" s="132"/>
    </row>
    <row r="231" spans="4:4" x14ac:dyDescent="0.3">
      <c r="D231" s="132"/>
    </row>
    <row r="232" spans="4:4" x14ac:dyDescent="0.3">
      <c r="D232" s="132"/>
    </row>
  </sheetData>
  <hyperlinks>
    <hyperlink ref="A3" r:id="rId1" xr:uid="{00000000-0004-0000-0600-000000000000}"/>
    <hyperlink ref="A49" r:id="rId2" display="Показатели прибыли и убытков, млн руб." xr:uid="{00000000-0004-0000-0600-000001000000}"/>
    <hyperlink ref="A1" location="Cодержание!A1" display="← Вернуться к содержанию" xr:uid="{00000000-0004-0000-0600-00000200000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E25"/>
  <sheetViews>
    <sheetView workbookViewId="0">
      <pane xSplit="1" topLeftCell="B1" activePane="topRight" state="frozen"/>
      <selection pane="topRight" activeCell="E4" sqref="E4:E24"/>
    </sheetView>
  </sheetViews>
  <sheetFormatPr defaultColWidth="88" defaultRowHeight="15.6" x14ac:dyDescent="0.3"/>
  <cols>
    <col min="1" max="1" width="71.296875" style="1" customWidth="1"/>
    <col min="2" max="2" width="20.69921875" style="1" customWidth="1"/>
    <col min="3" max="3" width="14.296875" style="1" customWidth="1"/>
    <col min="4" max="4" width="18.09765625" style="1" customWidth="1"/>
    <col min="5" max="5" width="14.8984375" style="1" customWidth="1"/>
    <col min="6" max="16384" width="88" style="1"/>
  </cols>
  <sheetData>
    <row r="1" spans="1:5" x14ac:dyDescent="0.3">
      <c r="A1" s="150" t="s">
        <v>61</v>
      </c>
    </row>
    <row r="3" spans="1:5" s="137" customFormat="1" x14ac:dyDescent="0.3">
      <c r="B3" s="137">
        <v>2022</v>
      </c>
      <c r="C3" s="137">
        <v>2023</v>
      </c>
      <c r="D3" s="137">
        <v>2024</v>
      </c>
      <c r="E3" s="137">
        <v>2025</v>
      </c>
    </row>
    <row r="4" spans="1:5" x14ac:dyDescent="0.3">
      <c r="A4" s="75" t="s">
        <v>523</v>
      </c>
      <c r="B4" s="138">
        <v>6907.7</v>
      </c>
      <c r="C4" s="138">
        <v>6938.7</v>
      </c>
      <c r="D4" s="138">
        <v>6938.7</v>
      </c>
      <c r="E4" s="193">
        <v>6915.7</v>
      </c>
    </row>
    <row r="5" spans="1:5" x14ac:dyDescent="0.3">
      <c r="A5" s="75" t="s">
        <v>524</v>
      </c>
      <c r="B5" s="138">
        <v>12431.58</v>
      </c>
      <c r="C5" s="138">
        <v>12433.69</v>
      </c>
      <c r="D5" s="138">
        <v>12330.69</v>
      </c>
      <c r="E5" s="193">
        <v>12685</v>
      </c>
    </row>
    <row r="6" spans="1:5" x14ac:dyDescent="0.3">
      <c r="A6" s="75" t="s">
        <v>525</v>
      </c>
      <c r="B6" s="138">
        <v>29764.62</v>
      </c>
      <c r="C6" s="138">
        <v>29687.35</v>
      </c>
      <c r="D6" s="138">
        <v>29734.21</v>
      </c>
      <c r="E6" s="193">
        <v>29669</v>
      </c>
    </row>
    <row r="7" spans="1:5" x14ac:dyDescent="0.3">
      <c r="A7" s="75" t="s">
        <v>526</v>
      </c>
      <c r="B7" s="138">
        <v>23685.61</v>
      </c>
      <c r="C7" s="138">
        <v>23171.68</v>
      </c>
      <c r="D7" s="138">
        <v>23488.51</v>
      </c>
      <c r="E7" s="193">
        <v>22885</v>
      </c>
    </row>
    <row r="8" spans="1:5" x14ac:dyDescent="0.3">
      <c r="A8" s="75" t="s">
        <v>527</v>
      </c>
      <c r="B8" s="138">
        <v>34535.67</v>
      </c>
      <c r="C8" s="138">
        <v>32975.56</v>
      </c>
      <c r="D8" s="138">
        <v>31892.28</v>
      </c>
      <c r="E8" s="193">
        <v>31672.37</v>
      </c>
    </row>
    <row r="9" spans="1:5" x14ac:dyDescent="0.3">
      <c r="A9" s="75" t="s">
        <v>528</v>
      </c>
      <c r="B9" s="138">
        <v>5534.81</v>
      </c>
      <c r="C9" s="138">
        <v>5530.55</v>
      </c>
      <c r="D9" s="138">
        <v>5612.29</v>
      </c>
      <c r="E9" s="193">
        <v>5638.41</v>
      </c>
    </row>
    <row r="10" spans="1:5" x14ac:dyDescent="0.3">
      <c r="A10" s="75" t="s">
        <v>529</v>
      </c>
      <c r="B10" s="138">
        <v>26.22</v>
      </c>
      <c r="C10" s="138">
        <v>20.55</v>
      </c>
      <c r="D10" s="138">
        <v>17.59</v>
      </c>
      <c r="E10" s="193">
        <v>23.16</v>
      </c>
    </row>
    <row r="11" spans="1:5" x14ac:dyDescent="0.3">
      <c r="A11" s="75" t="s">
        <v>530</v>
      </c>
      <c r="B11" s="138">
        <v>5561.03</v>
      </c>
      <c r="C11" s="138">
        <v>5551.1</v>
      </c>
      <c r="D11" s="138">
        <v>5629.88</v>
      </c>
      <c r="E11" s="193">
        <v>5661.57</v>
      </c>
    </row>
    <row r="12" spans="1:5" x14ac:dyDescent="0.3">
      <c r="A12" s="75" t="s">
        <v>531</v>
      </c>
      <c r="B12" s="138">
        <v>205.18</v>
      </c>
      <c r="C12" s="138">
        <v>205.59</v>
      </c>
      <c r="D12" s="138">
        <v>210.38</v>
      </c>
      <c r="E12" s="193">
        <v>208.95</v>
      </c>
    </row>
    <row r="13" spans="1:5" x14ac:dyDescent="0.3">
      <c r="A13" s="75" t="s">
        <v>532</v>
      </c>
      <c r="B13" s="138">
        <v>168.73</v>
      </c>
      <c r="C13" s="138">
        <v>168.91</v>
      </c>
      <c r="D13" s="138">
        <v>168.98</v>
      </c>
      <c r="E13" s="193">
        <v>168.43</v>
      </c>
    </row>
    <row r="14" spans="1:5" x14ac:dyDescent="0.3">
      <c r="A14" s="75" t="s">
        <v>533</v>
      </c>
      <c r="B14" s="138">
        <v>49.2</v>
      </c>
      <c r="C14" s="138">
        <v>49</v>
      </c>
      <c r="D14" s="138">
        <v>48.8</v>
      </c>
      <c r="E14" s="193">
        <v>48.9</v>
      </c>
    </row>
    <row r="15" spans="1:5" x14ac:dyDescent="0.3">
      <c r="A15" s="75" t="s">
        <v>534</v>
      </c>
      <c r="B15" s="138">
        <v>21.8</v>
      </c>
      <c r="C15" s="138">
        <v>21.3</v>
      </c>
      <c r="D15" s="138">
        <v>21.7</v>
      </c>
      <c r="E15" s="193">
        <v>21.1</v>
      </c>
    </row>
    <row r="16" spans="1:5" x14ac:dyDescent="0.3">
      <c r="A16" s="75" t="s">
        <v>535</v>
      </c>
      <c r="B16" s="138">
        <v>610.1</v>
      </c>
      <c r="C16" s="138">
        <v>586.70000000000005</v>
      </c>
      <c r="D16" s="138">
        <v>549.29999999999995</v>
      </c>
      <c r="E16" s="193">
        <v>513.72</v>
      </c>
    </row>
    <row r="17" spans="1:5" x14ac:dyDescent="0.3">
      <c r="A17" s="75" t="s">
        <v>565</v>
      </c>
      <c r="B17" s="138">
        <v>23461.919999999998</v>
      </c>
      <c r="C17" s="138">
        <v>23589.14</v>
      </c>
      <c r="D17" s="138">
        <v>23809.09</v>
      </c>
      <c r="E17" s="193">
        <v>23119</v>
      </c>
    </row>
    <row r="18" spans="1:5" x14ac:dyDescent="0.3">
      <c r="A18" s="75" t="s">
        <v>537</v>
      </c>
      <c r="B18" s="133">
        <v>6754</v>
      </c>
      <c r="C18" s="133">
        <v>6750</v>
      </c>
      <c r="D18" s="133">
        <v>6844</v>
      </c>
      <c r="E18" s="135">
        <v>6696</v>
      </c>
    </row>
    <row r="19" spans="1:5" x14ac:dyDescent="0.3">
      <c r="A19" s="75" t="s">
        <v>540</v>
      </c>
      <c r="B19" s="139">
        <f>(B18/(B18+B20+B22))*100</f>
        <v>90.828402366863898</v>
      </c>
      <c r="C19" s="139">
        <f>(C18/(C18+C20+C22))*100</f>
        <v>90.738002419680058</v>
      </c>
      <c r="D19" s="139">
        <f>(D18/(D18+D20+D22))*100</f>
        <v>90.637001721626277</v>
      </c>
      <c r="E19" s="193">
        <v>90.78</v>
      </c>
    </row>
    <row r="20" spans="1:5" x14ac:dyDescent="0.3">
      <c r="A20" s="75" t="s">
        <v>538</v>
      </c>
      <c r="B20" s="133">
        <v>344</v>
      </c>
      <c r="C20" s="133">
        <v>340</v>
      </c>
      <c r="D20" s="133">
        <v>350</v>
      </c>
      <c r="E20" s="135">
        <v>344</v>
      </c>
    </row>
    <row r="21" spans="1:5" x14ac:dyDescent="0.3">
      <c r="A21" s="75" t="s">
        <v>541</v>
      </c>
      <c r="B21" s="139">
        <f>(B20/(B18+B20+B22))*100</f>
        <v>4.626143087681549</v>
      </c>
      <c r="C21" s="139">
        <f>(C20/(C18+C20+C22))*100</f>
        <v>4.5705067885468482</v>
      </c>
      <c r="D21" s="139">
        <f>(D20/(D18+D20+D22))*100</f>
        <v>4.6351476625612502</v>
      </c>
      <c r="E21" s="193">
        <v>4.67</v>
      </c>
    </row>
    <row r="22" spans="1:5" x14ac:dyDescent="0.3">
      <c r="A22" s="75" t="s">
        <v>539</v>
      </c>
      <c r="B22" s="133">
        <v>338</v>
      </c>
      <c r="C22" s="133">
        <v>349</v>
      </c>
      <c r="D22" s="133">
        <v>357</v>
      </c>
      <c r="E22" s="135">
        <v>333</v>
      </c>
    </row>
    <row r="23" spans="1:5" x14ac:dyDescent="0.3">
      <c r="A23" s="75" t="s">
        <v>542</v>
      </c>
      <c r="B23" s="139">
        <f>(B22/(B22+B20+B18))*100</f>
        <v>4.5454545454545459</v>
      </c>
      <c r="C23" s="139">
        <f>(C22/(C22+C20+C18))*100</f>
        <v>4.6914907917730879</v>
      </c>
      <c r="D23" s="139">
        <f>(D22/(D22+D20+D18))*100</f>
        <v>4.7278506158124758</v>
      </c>
      <c r="E23" s="193">
        <v>4.5199999999999996</v>
      </c>
    </row>
    <row r="24" spans="1:5" x14ac:dyDescent="0.3">
      <c r="A24" s="75"/>
      <c r="B24" s="139"/>
      <c r="C24" s="139"/>
      <c r="D24" s="139"/>
    </row>
    <row r="25" spans="1:5" x14ac:dyDescent="0.3">
      <c r="A25" s="146" t="s">
        <v>536</v>
      </c>
    </row>
  </sheetData>
  <hyperlinks>
    <hyperlink ref="A1" location="Cодержание!A1" display="← Вернуться к содержанию"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E7F5"/>
  </sheetPr>
  <dimension ref="A2:F19"/>
  <sheetViews>
    <sheetView zoomScale="70" zoomScaleNormal="70" workbookViewId="0">
      <selection activeCell="C29" sqref="C29"/>
    </sheetView>
  </sheetViews>
  <sheetFormatPr defaultColWidth="9.09765625" defaultRowHeight="15.6" x14ac:dyDescent="0.3"/>
  <cols>
    <col min="1" max="1" width="17.3984375" style="105" customWidth="1"/>
    <col min="2" max="2" width="7.09765625" style="105" customWidth="1"/>
    <col min="3" max="3" width="90.09765625" style="105" customWidth="1"/>
    <col min="4" max="4" width="11.69921875" style="105" customWidth="1"/>
    <col min="5" max="5" width="9.09765625" style="105"/>
    <col min="6" max="6" width="12.8984375" style="105" customWidth="1"/>
    <col min="7" max="16384" width="9.09765625" style="105"/>
  </cols>
  <sheetData>
    <row r="2" spans="1:6" x14ac:dyDescent="0.3">
      <c r="A2" s="103">
        <v>1</v>
      </c>
      <c r="B2" s="103">
        <v>1</v>
      </c>
      <c r="C2" s="104"/>
    </row>
    <row r="3" spans="1:6" x14ac:dyDescent="0.3">
      <c r="B3" s="103" t="s">
        <v>35</v>
      </c>
    </row>
    <row r="4" spans="1:6" x14ac:dyDescent="0.3">
      <c r="B4" s="103" t="s">
        <v>36</v>
      </c>
    </row>
    <row r="5" spans="1:6" ht="47.4" x14ac:dyDescent="0.3">
      <c r="C5" s="106"/>
    </row>
    <row r="6" spans="1:6" ht="28.8" x14ac:dyDescent="0.55000000000000004">
      <c r="C6" s="107" t="s">
        <v>575</v>
      </c>
      <c r="D6" s="107"/>
      <c r="E6" s="107"/>
      <c r="F6" s="107"/>
    </row>
    <row r="7" spans="1:6" ht="23.4" x14ac:dyDescent="0.45">
      <c r="C7" s="149" t="s">
        <v>559</v>
      </c>
      <c r="D7" s="109"/>
      <c r="E7" s="109"/>
      <c r="F7" s="109"/>
    </row>
    <row r="8" spans="1:6" ht="25.8" x14ac:dyDescent="0.5">
      <c r="B8" s="110">
        <v>1</v>
      </c>
      <c r="C8" s="98" t="s">
        <v>360</v>
      </c>
      <c r="D8" s="109"/>
      <c r="E8" s="109"/>
      <c r="F8" s="109"/>
    </row>
    <row r="9" spans="1:6" ht="25.8" x14ac:dyDescent="0.5">
      <c r="B9" s="110">
        <v>2</v>
      </c>
      <c r="C9" s="98" t="s">
        <v>75</v>
      </c>
      <c r="D9" s="109"/>
      <c r="E9" s="109"/>
      <c r="F9" s="109"/>
    </row>
    <row r="10" spans="1:6" ht="25.8" x14ac:dyDescent="0.5">
      <c r="B10" s="110">
        <v>3</v>
      </c>
      <c r="C10" s="98" t="s">
        <v>361</v>
      </c>
      <c r="D10" s="109"/>
      <c r="E10" s="109"/>
      <c r="F10" s="109"/>
    </row>
    <row r="11" spans="1:6" ht="25.8" x14ac:dyDescent="0.5">
      <c r="B11" s="110">
        <v>4</v>
      </c>
      <c r="C11" s="98" t="s">
        <v>90</v>
      </c>
      <c r="D11" s="109"/>
      <c r="E11" s="109"/>
      <c r="F11" s="109"/>
    </row>
    <row r="12" spans="1:6" ht="25.8" x14ac:dyDescent="0.5">
      <c r="B12" s="110">
        <v>5</v>
      </c>
      <c r="C12" s="98" t="s">
        <v>41</v>
      </c>
      <c r="D12" s="109"/>
      <c r="E12" s="109"/>
      <c r="F12" s="109"/>
    </row>
    <row r="13" spans="1:6" ht="25.8" x14ac:dyDescent="0.5">
      <c r="B13" s="110">
        <v>6</v>
      </c>
      <c r="C13" s="98" t="s">
        <v>38</v>
      </c>
      <c r="D13" s="109"/>
      <c r="E13" s="109"/>
      <c r="F13" s="109"/>
    </row>
    <row r="14" spans="1:6" ht="25.8" x14ac:dyDescent="0.5">
      <c r="B14" s="110">
        <v>7</v>
      </c>
      <c r="C14" s="98" t="s">
        <v>362</v>
      </c>
      <c r="D14" s="109"/>
      <c r="E14" s="109"/>
      <c r="F14" s="109"/>
    </row>
    <row r="15" spans="1:6" ht="25.8" x14ac:dyDescent="0.5">
      <c r="B15" s="110">
        <v>8</v>
      </c>
      <c r="C15" s="98" t="s">
        <v>154</v>
      </c>
      <c r="D15" s="109"/>
      <c r="E15" s="109"/>
      <c r="F15" s="109"/>
    </row>
    <row r="16" spans="1:6" ht="25.8" x14ac:dyDescent="0.5">
      <c r="B16" s="110">
        <v>9</v>
      </c>
      <c r="C16" s="98" t="s">
        <v>42</v>
      </c>
      <c r="D16" s="109"/>
      <c r="E16" s="109"/>
      <c r="F16" s="109"/>
    </row>
    <row r="17" spans="2:6" ht="25.8" x14ac:dyDescent="0.5">
      <c r="B17" s="110">
        <v>10</v>
      </c>
      <c r="C17" s="98" t="s">
        <v>4</v>
      </c>
      <c r="D17" s="109"/>
      <c r="E17" s="109"/>
      <c r="F17" s="109"/>
    </row>
    <row r="18" spans="2:6" ht="25.8" x14ac:dyDescent="0.5">
      <c r="B18" s="110"/>
      <c r="C18" s="111"/>
    </row>
    <row r="19" spans="2:6" ht="22.5" customHeight="1" x14ac:dyDescent="0.5">
      <c r="C19" s="112"/>
    </row>
  </sheetData>
  <hyperlinks>
    <hyperlink ref="C11" location="'Социальные показатели'!A1" display="Социальные показатели" xr:uid="{00000000-0004-0000-0800-000000000000}"/>
    <hyperlink ref="C16" location="'Цепочка поставок'!A1" display="Цепочка поставок" xr:uid="{00000000-0004-0000-0800-000001000000}"/>
    <hyperlink ref="C17" location="НИОКР!A1" display="НИОКР" xr:uid="{00000000-0004-0000-0800-000002000000}"/>
    <hyperlink ref="C10" location="Энергосбережение!A1" display="Энергосбережение" xr:uid="{00000000-0004-0000-0800-000003000000}"/>
    <hyperlink ref="C12" location="ОТиПБ!A1" display="Охрана труда и промышленная безопасность" xr:uid="{00000000-0004-0000-0800-000004000000}"/>
    <hyperlink ref="C15" location="'Экономические показатели'!A1" display="Экономические показатели" xr:uid="{00000000-0004-0000-0800-000005000000}"/>
    <hyperlink ref="C9" location="'Экологические показатели'!A1" display="Экологические показатели" xr:uid="{00000000-0004-0000-0800-000006000000}"/>
    <hyperlink ref="C14" location="'Бизнес-этика'!A1" display="Бизнес-этика" xr:uid="{00000000-0004-0000-0800-000007000000}"/>
    <hyperlink ref="C8" location="Документы!A1" display="Документы" xr:uid="{00000000-0004-0000-0800-000008000000}"/>
    <hyperlink ref="C13" location="'Корпоративное управление'!A1" display="Корпоративное управление" xr:uid="{00000000-0004-0000-0800-000009000000}"/>
    <hyperlink ref="C7" location="Cодержание!A1" display="← Вернуться к содержанию_x0009_" xr:uid="{00000000-0004-0000-0800-00000A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Обложка</vt:lpstr>
      <vt:lpstr>Ограничение ответственности</vt:lpstr>
      <vt:lpstr>Cодержание</vt:lpstr>
      <vt:lpstr>Глоссарий</vt:lpstr>
      <vt:lpstr>Макроэкономические показатели </vt:lpstr>
      <vt:lpstr>Финансовые показатели (РСБУ)</vt:lpstr>
      <vt:lpstr>Финансовые показатели (МСФО)</vt:lpstr>
      <vt:lpstr>Операционные показатели</vt:lpstr>
      <vt:lpstr>Показатели ESG содержание</vt:lpstr>
      <vt:lpstr>Документы</vt:lpstr>
      <vt:lpstr>Экологические показатели</vt:lpstr>
      <vt:lpstr>Энергосбережение</vt:lpstr>
      <vt:lpstr>Социальные показатели</vt:lpstr>
      <vt:lpstr>ОТиПБ</vt:lpstr>
      <vt:lpstr>Корпоративное управление</vt:lpstr>
      <vt:lpstr>Бизнес-этика</vt:lpstr>
      <vt:lpstr>Экономические показатели</vt:lpstr>
      <vt:lpstr>Цепочка поставок</vt:lpstr>
      <vt:lpstr>НИОКР</vt:lpstr>
      <vt:lpstr>'Экономические показатели'!_ftn1</vt:lpstr>
      <vt:lpstr>'Экономические показатели'!_ftnref1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Sofya Ignatenko</dc:creator>
  <cp:lastModifiedBy>Lapunov Robert</cp:lastModifiedBy>
  <dcterms:created xsi:type="dcterms:W3CDTF">2025-12-17T20:50:45Z</dcterms:created>
  <dcterms:modified xsi:type="dcterms:W3CDTF">2026-09-04T16:46:47Z</dcterms:modified>
</cp:coreProperties>
</file>