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2\3 кв\производство\"/>
    </mc:Choice>
  </mc:AlternateContent>
  <bookViews>
    <workbookView xWindow="0" yWindow="0" windowWidth="600" windowHeight="0" tabRatio="599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6" l="1"/>
  <c r="M9" i="6"/>
  <c r="M8" i="6"/>
  <c r="M7" i="6"/>
  <c r="M6" i="6"/>
  <c r="M5" i="6"/>
  <c r="F5" i="6"/>
  <c r="M20" i="6"/>
  <c r="M15" i="7" l="1"/>
  <c r="M7" i="7"/>
  <c r="L15" i="7"/>
  <c r="L7" i="7"/>
  <c r="K20" i="6"/>
  <c r="L11" i="6"/>
  <c r="AG25" i="3"/>
  <c r="AG22" i="3"/>
  <c r="AG21" i="3"/>
  <c r="AG23" i="3" s="1"/>
  <c r="AG18" i="3"/>
  <c r="AG17" i="3"/>
  <c r="AG16" i="3"/>
  <c r="AG19" i="3" s="1"/>
  <c r="AG13" i="3"/>
  <c r="AG12" i="3"/>
  <c r="AG11" i="3"/>
  <c r="AG10" i="3"/>
  <c r="AG9" i="3"/>
  <c r="AG8" i="3"/>
  <c r="AG7" i="3"/>
  <c r="AG6" i="3"/>
  <c r="AG5" i="3"/>
  <c r="AG14" i="3" s="1"/>
  <c r="AG27" i="3" s="1"/>
  <c r="AG28" i="3" s="1"/>
  <c r="AF27" i="3"/>
  <c r="AF28" i="3" s="1"/>
  <c r="AF23" i="3"/>
  <c r="AF19" i="3"/>
  <c r="AF14" i="3"/>
  <c r="AE23" i="3" l="1"/>
  <c r="AE19" i="3"/>
  <c r="AE14" i="3"/>
  <c r="AE27" i="3" s="1"/>
  <c r="AE28" i="3" s="1"/>
  <c r="AD23" i="3"/>
  <c r="AD19" i="3"/>
  <c r="AD14" i="3"/>
  <c r="AD27" i="3" s="1"/>
  <c r="AD28" i="3" s="1"/>
  <c r="AG30" i="1"/>
  <c r="AG27" i="1"/>
  <c r="AG26" i="1"/>
  <c r="AG25" i="1"/>
  <c r="AG24" i="1"/>
  <c r="AG21" i="1"/>
  <c r="AG20" i="1"/>
  <c r="AG19" i="1"/>
  <c r="AG18" i="1"/>
  <c r="AG22" i="1" s="1"/>
  <c r="AG15" i="1"/>
  <c r="AG36" i="1" s="1"/>
  <c r="AG14" i="1"/>
  <c r="AG13" i="1"/>
  <c r="AG12" i="1"/>
  <c r="AG11" i="1"/>
  <c r="AG10" i="1"/>
  <c r="AG9" i="1"/>
  <c r="AG8" i="1"/>
  <c r="AG7" i="1"/>
  <c r="AG6" i="1"/>
  <c r="AG5" i="1"/>
  <c r="AG35" i="1" s="1"/>
  <c r="AF36" i="1"/>
  <c r="AF35" i="1"/>
  <c r="AF28" i="1"/>
  <c r="AF22" i="1"/>
  <c r="AF32" i="1" s="1"/>
  <c r="AF33" i="1" s="1"/>
  <c r="AF16" i="1"/>
  <c r="AE36" i="1"/>
  <c r="AE35" i="1"/>
  <c r="AE28" i="1"/>
  <c r="AE22" i="1"/>
  <c r="AE16" i="1"/>
  <c r="AE32" i="1" s="1"/>
  <c r="AE33" i="1" s="1"/>
  <c r="AB9" i="1"/>
  <c r="AD36" i="1"/>
  <c r="AD35" i="1"/>
  <c r="Z35" i="1"/>
  <c r="AD28" i="1"/>
  <c r="AG28" i="1" s="1"/>
  <c r="AD22" i="1"/>
  <c r="AD16" i="1"/>
  <c r="AG16" i="1" l="1"/>
  <c r="AD32" i="1"/>
  <c r="AB22" i="3"/>
  <c r="AA28" i="1"/>
  <c r="Z28" i="1"/>
  <c r="Y28" i="1"/>
  <c r="AA22" i="1"/>
  <c r="Z22" i="1"/>
  <c r="Y22" i="1"/>
  <c r="Z16" i="1"/>
  <c r="Y16" i="1"/>
  <c r="Y32" i="1" s="1"/>
  <c r="Z32" i="1" l="1"/>
  <c r="AD33" i="1"/>
  <c r="AG33" i="1" s="1"/>
  <c r="AG32" i="1"/>
  <c r="J11" i="6" l="1"/>
  <c r="Z33" i="1" l="1"/>
  <c r="Y33" i="1"/>
  <c r="AH18" i="10" l="1"/>
  <c r="AD14" i="10"/>
  <c r="K15" i="7"/>
  <c r="K6" i="7"/>
  <c r="K7" i="7" s="1"/>
  <c r="K5" i="7"/>
  <c r="J15" i="7"/>
  <c r="J7" i="7"/>
  <c r="I15" i="7"/>
  <c r="I7" i="7"/>
  <c r="H15" i="7"/>
  <c r="G15" i="7"/>
  <c r="F15" i="7"/>
  <c r="E15" i="7"/>
  <c r="D15" i="7"/>
  <c r="C15" i="7"/>
  <c r="B15" i="7"/>
  <c r="G7" i="7"/>
  <c r="E7" i="7"/>
  <c r="C7" i="7"/>
  <c r="B7" i="7"/>
  <c r="H6" i="7"/>
  <c r="F6" i="7"/>
  <c r="D6" i="7"/>
  <c r="H5" i="7"/>
  <c r="H7" i="7" s="1"/>
  <c r="F5" i="7"/>
  <c r="D5" i="7"/>
  <c r="K10" i="6"/>
  <c r="K9" i="6"/>
  <c r="K8" i="6"/>
  <c r="K7" i="6"/>
  <c r="K11" i="6" s="1"/>
  <c r="K6" i="6"/>
  <c r="K5" i="6"/>
  <c r="J20" i="6"/>
  <c r="I20" i="6"/>
  <c r="I11" i="6"/>
  <c r="M11" i="6" s="1"/>
  <c r="H20" i="6"/>
  <c r="G20" i="6"/>
  <c r="C20" i="6"/>
  <c r="B20" i="6"/>
  <c r="D16" i="6"/>
  <c r="D20" i="6" s="1"/>
  <c r="G11" i="6"/>
  <c r="E11" i="6"/>
  <c r="C11" i="6"/>
  <c r="B11" i="6"/>
  <c r="H10" i="6"/>
  <c r="F10" i="6"/>
  <c r="D10" i="6"/>
  <c r="H9" i="6"/>
  <c r="F9" i="6"/>
  <c r="D9" i="6"/>
  <c r="F8" i="6"/>
  <c r="D8" i="6"/>
  <c r="H7" i="6"/>
  <c r="F7" i="6"/>
  <c r="D7" i="6"/>
  <c r="H6" i="6"/>
  <c r="F6" i="6"/>
  <c r="D6" i="6"/>
  <c r="H5" i="6"/>
  <c r="D5" i="6"/>
  <c r="D7" i="7" l="1"/>
  <c r="F7" i="7"/>
  <c r="H11" i="6"/>
  <c r="D11" i="6"/>
  <c r="E16" i="6"/>
  <c r="E20" i="6" s="1"/>
  <c r="F11" i="6"/>
  <c r="AB25" i="3"/>
  <c r="AB21" i="3"/>
  <c r="AB18" i="3"/>
  <c r="AC18" i="3" s="1"/>
  <c r="AH18" i="3" s="1"/>
  <c r="AB17" i="3"/>
  <c r="AB16" i="3"/>
  <c r="AB19" i="3" s="1"/>
  <c r="AB13" i="3"/>
  <c r="AB12" i="3"/>
  <c r="AB11" i="3"/>
  <c r="AC11" i="3" s="1"/>
  <c r="AH11" i="3" s="1"/>
  <c r="AB10" i="3"/>
  <c r="AB9" i="3"/>
  <c r="AB8" i="3"/>
  <c r="AB7" i="3"/>
  <c r="AC7" i="3" s="1"/>
  <c r="AH7" i="3" s="1"/>
  <c r="AB6" i="3"/>
  <c r="AB5" i="3"/>
  <c r="AB14" i="3" s="1"/>
  <c r="AA19" i="3"/>
  <c r="AA14" i="3"/>
  <c r="Z23" i="3"/>
  <c r="Z27" i="3" s="1"/>
  <c r="Z28" i="3" s="1"/>
  <c r="Z19" i="3"/>
  <c r="Z14" i="3"/>
  <c r="Y19" i="3"/>
  <c r="Y14" i="3"/>
  <c r="Y27" i="3" s="1"/>
  <c r="Y28" i="3" s="1"/>
  <c r="X25" i="3"/>
  <c r="W23" i="3"/>
  <c r="V23" i="3"/>
  <c r="U23" i="3"/>
  <c r="X22" i="3"/>
  <c r="AC22" i="3" s="1"/>
  <c r="AH22" i="3" s="1"/>
  <c r="X21" i="3"/>
  <c r="W19" i="3"/>
  <c r="V19" i="3"/>
  <c r="U19" i="3"/>
  <c r="X18" i="3"/>
  <c r="X17" i="3"/>
  <c r="X16" i="3"/>
  <c r="W14" i="3"/>
  <c r="V14" i="3"/>
  <c r="U14" i="3"/>
  <c r="U27" i="3" s="1"/>
  <c r="U28" i="3" s="1"/>
  <c r="X13" i="3"/>
  <c r="X12" i="3"/>
  <c r="AC12" i="3" s="1"/>
  <c r="AH12" i="3" s="1"/>
  <c r="X11" i="3"/>
  <c r="X10" i="3"/>
  <c r="AC10" i="3" s="1"/>
  <c r="AH10" i="3" s="1"/>
  <c r="X9" i="3"/>
  <c r="X8" i="3"/>
  <c r="AC8" i="3" s="1"/>
  <c r="AH8" i="3" s="1"/>
  <c r="X7" i="3"/>
  <c r="X6" i="3"/>
  <c r="AC6" i="3" s="1"/>
  <c r="AH6" i="3" s="1"/>
  <c r="X5" i="3"/>
  <c r="T25" i="3"/>
  <c r="S25" i="3"/>
  <c r="N25" i="3"/>
  <c r="I25" i="3"/>
  <c r="E25" i="3"/>
  <c r="R23" i="3"/>
  <c r="Q23" i="3"/>
  <c r="P23" i="3"/>
  <c r="H23" i="3"/>
  <c r="G23" i="3"/>
  <c r="F23" i="3"/>
  <c r="D23" i="3"/>
  <c r="C23" i="3"/>
  <c r="B23" i="3"/>
  <c r="T22" i="3"/>
  <c r="S22" i="3"/>
  <c r="N22" i="3"/>
  <c r="I22" i="3"/>
  <c r="E22" i="3"/>
  <c r="J22" i="3" s="1"/>
  <c r="T21" i="3"/>
  <c r="S21" i="3"/>
  <c r="N21" i="3"/>
  <c r="I21" i="3"/>
  <c r="E21" i="3"/>
  <c r="R19" i="3"/>
  <c r="Q19" i="3"/>
  <c r="P19" i="3"/>
  <c r="H19" i="3"/>
  <c r="G19" i="3"/>
  <c r="F19" i="3"/>
  <c r="D19" i="3"/>
  <c r="C19" i="3"/>
  <c r="B19" i="3"/>
  <c r="T18" i="3"/>
  <c r="S18" i="3"/>
  <c r="N18" i="3"/>
  <c r="I18" i="3"/>
  <c r="E18" i="3"/>
  <c r="T17" i="3"/>
  <c r="S17" i="3"/>
  <c r="N17" i="3"/>
  <c r="I17" i="3"/>
  <c r="E17" i="3"/>
  <c r="T16" i="3"/>
  <c r="T19" i="3" s="1"/>
  <c r="S16" i="3"/>
  <c r="N16" i="3"/>
  <c r="I16" i="3"/>
  <c r="E16" i="3"/>
  <c r="E19" i="3" s="1"/>
  <c r="R14" i="3"/>
  <c r="Q14" i="3"/>
  <c r="Q27" i="3" s="1"/>
  <c r="Q28" i="3" s="1"/>
  <c r="P14" i="3"/>
  <c r="P27" i="3" s="1"/>
  <c r="P28" i="3" s="1"/>
  <c r="H14" i="3"/>
  <c r="H27" i="3" s="1"/>
  <c r="H28" i="3" s="1"/>
  <c r="G14" i="3"/>
  <c r="F14" i="3"/>
  <c r="F27" i="3" s="1"/>
  <c r="F28" i="3" s="1"/>
  <c r="D14" i="3"/>
  <c r="D27" i="3" s="1"/>
  <c r="D28" i="3" s="1"/>
  <c r="C14" i="3"/>
  <c r="B14" i="3"/>
  <c r="T13" i="3"/>
  <c r="S13" i="3"/>
  <c r="N13" i="3"/>
  <c r="I13" i="3"/>
  <c r="E13" i="3"/>
  <c r="T12" i="3"/>
  <c r="S12" i="3"/>
  <c r="N12" i="3"/>
  <c r="I12" i="3"/>
  <c r="E12" i="3"/>
  <c r="T11" i="3"/>
  <c r="S11" i="3"/>
  <c r="N11" i="3"/>
  <c r="I11" i="3"/>
  <c r="E11" i="3"/>
  <c r="J11" i="3" s="1"/>
  <c r="T10" i="3"/>
  <c r="S10" i="3"/>
  <c r="N10" i="3"/>
  <c r="J10" i="3"/>
  <c r="I10" i="3"/>
  <c r="E10" i="3"/>
  <c r="T9" i="3"/>
  <c r="S9" i="3"/>
  <c r="N9" i="3"/>
  <c r="I9" i="3"/>
  <c r="E9" i="3"/>
  <c r="T8" i="3"/>
  <c r="S8" i="3"/>
  <c r="N8" i="3"/>
  <c r="I8" i="3"/>
  <c r="E8" i="3"/>
  <c r="J8" i="3" s="1"/>
  <c r="T7" i="3"/>
  <c r="S7" i="3"/>
  <c r="N7" i="3"/>
  <c r="I7" i="3"/>
  <c r="E7" i="3"/>
  <c r="T6" i="3"/>
  <c r="S6" i="3"/>
  <c r="N6" i="3"/>
  <c r="I6" i="3"/>
  <c r="E6" i="3"/>
  <c r="T5" i="3"/>
  <c r="S5" i="3"/>
  <c r="N5" i="3"/>
  <c r="I5" i="3"/>
  <c r="E5" i="3"/>
  <c r="O5" i="3" s="1"/>
  <c r="AB30" i="1"/>
  <c r="AB28" i="1"/>
  <c r="AB27" i="1"/>
  <c r="AB26" i="1"/>
  <c r="AB25" i="1"/>
  <c r="AB24" i="1"/>
  <c r="AB21" i="1"/>
  <c r="AB20" i="1"/>
  <c r="AB19" i="1"/>
  <c r="AB18" i="1"/>
  <c r="AB22" i="1" s="1"/>
  <c r="AA16" i="1"/>
  <c r="AA32" i="1" s="1"/>
  <c r="AA33" i="1" s="1"/>
  <c r="AB33" i="1" s="1"/>
  <c r="AB15" i="1"/>
  <c r="AB14" i="1"/>
  <c r="AB13" i="1"/>
  <c r="AB12" i="1"/>
  <c r="AB11" i="1"/>
  <c r="AB10" i="1"/>
  <c r="AB8" i="1"/>
  <c r="AB7" i="1"/>
  <c r="AB6" i="1"/>
  <c r="AB5" i="1"/>
  <c r="Y36" i="1"/>
  <c r="Y35" i="1"/>
  <c r="AA36" i="1"/>
  <c r="AA35" i="1"/>
  <c r="Z36" i="1"/>
  <c r="O21" i="3" l="1"/>
  <c r="T23" i="3"/>
  <c r="O9" i="3"/>
  <c r="J12" i="3"/>
  <c r="J17" i="3"/>
  <c r="I23" i="3"/>
  <c r="AB27" i="3"/>
  <c r="AB28" i="3" s="1"/>
  <c r="AC13" i="3"/>
  <c r="AH13" i="3" s="1"/>
  <c r="AC21" i="3"/>
  <c r="AB23" i="3"/>
  <c r="AC25" i="3"/>
  <c r="AH25" i="3" s="1"/>
  <c r="T14" i="3"/>
  <c r="J13" i="3"/>
  <c r="N19" i="3"/>
  <c r="B27" i="3"/>
  <c r="B28" i="3" s="1"/>
  <c r="G27" i="3"/>
  <c r="G28" i="3" s="1"/>
  <c r="R27" i="3"/>
  <c r="R28" i="3" s="1"/>
  <c r="S23" i="3"/>
  <c r="X23" i="3"/>
  <c r="AA27" i="3"/>
  <c r="AA28" i="3" s="1"/>
  <c r="AC9" i="3"/>
  <c r="AH9" i="3" s="1"/>
  <c r="AC17" i="3"/>
  <c r="AH17" i="3" s="1"/>
  <c r="AC25" i="1"/>
  <c r="AH25" i="1" s="1"/>
  <c r="AB32" i="1"/>
  <c r="F16" i="6"/>
  <c r="F20" i="6" s="1"/>
  <c r="AC5" i="3"/>
  <c r="AC16" i="3"/>
  <c r="I14" i="3"/>
  <c r="O6" i="3"/>
  <c r="I19" i="3"/>
  <c r="C27" i="3"/>
  <c r="C28" i="3" s="1"/>
  <c r="V27" i="3"/>
  <c r="V28" i="3" s="1"/>
  <c r="X19" i="3"/>
  <c r="T27" i="3"/>
  <c r="T28" i="3" s="1"/>
  <c r="N14" i="3"/>
  <c r="J9" i="3"/>
  <c r="O10" i="3"/>
  <c r="O13" i="3"/>
  <c r="J16" i="3"/>
  <c r="S19" i="3"/>
  <c r="O22" i="3"/>
  <c r="O23" i="3" s="1"/>
  <c r="W27" i="3"/>
  <c r="W28" i="3" s="1"/>
  <c r="S14" i="3"/>
  <c r="J6" i="3"/>
  <c r="J7" i="3"/>
  <c r="O18" i="3"/>
  <c r="N23" i="3"/>
  <c r="E23" i="3"/>
  <c r="J25" i="3"/>
  <c r="X14" i="3"/>
  <c r="X27" i="3" s="1"/>
  <c r="X28" i="3" s="1"/>
  <c r="J5" i="3"/>
  <c r="J14" i="3" s="1"/>
  <c r="O8" i="3"/>
  <c r="O12" i="3"/>
  <c r="E14" i="3"/>
  <c r="O17" i="3"/>
  <c r="J21" i="3"/>
  <c r="J23" i="3" s="1"/>
  <c r="O25" i="3"/>
  <c r="O16" i="3"/>
  <c r="J18" i="3"/>
  <c r="J19" i="3" s="1"/>
  <c r="O7" i="3"/>
  <c r="O11" i="3"/>
  <c r="AB36" i="1"/>
  <c r="AB35" i="1"/>
  <c r="AB16" i="1"/>
  <c r="W36" i="1"/>
  <c r="V36" i="1"/>
  <c r="U36" i="1"/>
  <c r="W35" i="1"/>
  <c r="V35" i="1"/>
  <c r="U35" i="1"/>
  <c r="X30" i="1"/>
  <c r="AC30" i="1" s="1"/>
  <c r="W28" i="1"/>
  <c r="V28" i="1"/>
  <c r="U28" i="1"/>
  <c r="X27" i="1"/>
  <c r="AC27" i="1" s="1"/>
  <c r="AH27" i="1" s="1"/>
  <c r="X26" i="1"/>
  <c r="AC26" i="1" s="1"/>
  <c r="AH26" i="1" s="1"/>
  <c r="X25" i="1"/>
  <c r="X24" i="1"/>
  <c r="AC24" i="1" s="1"/>
  <c r="AH24" i="1" s="1"/>
  <c r="W22" i="1"/>
  <c r="V22" i="1"/>
  <c r="U22" i="1"/>
  <c r="X21" i="1"/>
  <c r="AC21" i="1" s="1"/>
  <c r="AH21" i="1" s="1"/>
  <c r="X20" i="1"/>
  <c r="AC20" i="1" s="1"/>
  <c r="AH20" i="1" s="1"/>
  <c r="X19" i="1"/>
  <c r="AC19" i="1" s="1"/>
  <c r="AH19" i="1" s="1"/>
  <c r="X18" i="1"/>
  <c r="AC18" i="1" s="1"/>
  <c r="AH18" i="1" s="1"/>
  <c r="W16" i="1"/>
  <c r="V16" i="1"/>
  <c r="V32" i="1" s="1"/>
  <c r="V33" i="1" s="1"/>
  <c r="U16" i="1"/>
  <c r="X15" i="1"/>
  <c r="AC15" i="1" s="1"/>
  <c r="AH15" i="1" s="1"/>
  <c r="X14" i="1"/>
  <c r="AC14" i="1" s="1"/>
  <c r="AH14" i="1" s="1"/>
  <c r="X13" i="1"/>
  <c r="AC13" i="1" s="1"/>
  <c r="X12" i="1"/>
  <c r="AC12" i="1" s="1"/>
  <c r="AH12" i="1" s="1"/>
  <c r="X11" i="1"/>
  <c r="AC11" i="1" s="1"/>
  <c r="AH11" i="1" s="1"/>
  <c r="X10" i="1"/>
  <c r="AC10" i="1" s="1"/>
  <c r="AH10" i="1" s="1"/>
  <c r="X9" i="1"/>
  <c r="AC9" i="1" s="1"/>
  <c r="AH9" i="1" s="1"/>
  <c r="X8" i="1"/>
  <c r="AC8" i="1" s="1"/>
  <c r="AH8" i="1" s="1"/>
  <c r="X7" i="1"/>
  <c r="AC7" i="1" s="1"/>
  <c r="AH7" i="1" s="1"/>
  <c r="X6" i="1"/>
  <c r="AC6" i="1" s="1"/>
  <c r="AH6" i="1" s="1"/>
  <c r="X5" i="1"/>
  <c r="AC5" i="1" s="1"/>
  <c r="R36" i="1"/>
  <c r="Q36" i="1"/>
  <c r="P36" i="1"/>
  <c r="M36" i="1"/>
  <c r="L36" i="1"/>
  <c r="K36" i="1"/>
  <c r="H36" i="1"/>
  <c r="G36" i="1"/>
  <c r="F36" i="1"/>
  <c r="D36" i="1"/>
  <c r="C36" i="1"/>
  <c r="B36" i="1"/>
  <c r="R35" i="1"/>
  <c r="Q35" i="1"/>
  <c r="P35" i="1"/>
  <c r="M35" i="1"/>
  <c r="L35" i="1"/>
  <c r="K35" i="1"/>
  <c r="H35" i="1"/>
  <c r="G35" i="1"/>
  <c r="F35" i="1"/>
  <c r="D35" i="1"/>
  <c r="C35" i="1"/>
  <c r="B35" i="1"/>
  <c r="N33" i="1"/>
  <c r="N32" i="1"/>
  <c r="S30" i="1"/>
  <c r="N30" i="1"/>
  <c r="I30" i="1"/>
  <c r="E30" i="1"/>
  <c r="R28" i="1"/>
  <c r="Q28" i="1"/>
  <c r="P28" i="1"/>
  <c r="N28" i="1"/>
  <c r="H28" i="1"/>
  <c r="G28" i="1"/>
  <c r="F28" i="1"/>
  <c r="D28" i="1"/>
  <c r="C28" i="1"/>
  <c r="B28" i="1"/>
  <c r="S27" i="1"/>
  <c r="N27" i="1"/>
  <c r="I27" i="1"/>
  <c r="E27" i="1"/>
  <c r="S26" i="1"/>
  <c r="N26" i="1"/>
  <c r="I26" i="1"/>
  <c r="E26" i="1"/>
  <c r="S25" i="1"/>
  <c r="N25" i="1"/>
  <c r="I25" i="1"/>
  <c r="E25" i="1"/>
  <c r="S24" i="1"/>
  <c r="N24" i="1"/>
  <c r="I24" i="1"/>
  <c r="E24" i="1"/>
  <c r="R22" i="1"/>
  <c r="Q22" i="1"/>
  <c r="P22" i="1"/>
  <c r="N22" i="1"/>
  <c r="H22" i="1"/>
  <c r="G22" i="1"/>
  <c r="F22" i="1"/>
  <c r="D22" i="1"/>
  <c r="C22" i="1"/>
  <c r="B22" i="1"/>
  <c r="S21" i="1"/>
  <c r="N21" i="1"/>
  <c r="I21" i="1"/>
  <c r="E21" i="1"/>
  <c r="J21" i="1" s="1"/>
  <c r="S20" i="1"/>
  <c r="N20" i="1"/>
  <c r="I20" i="1"/>
  <c r="E20" i="1"/>
  <c r="J20" i="1" s="1"/>
  <c r="S19" i="1"/>
  <c r="N19" i="1"/>
  <c r="I19" i="1"/>
  <c r="E19" i="1"/>
  <c r="O19" i="1" s="1"/>
  <c r="T19" i="1" s="1"/>
  <c r="S18" i="1"/>
  <c r="N18" i="1"/>
  <c r="I18" i="1"/>
  <c r="E18" i="1"/>
  <c r="O18" i="1" s="1"/>
  <c r="R16" i="1"/>
  <c r="R32" i="1" s="1"/>
  <c r="R33" i="1" s="1"/>
  <c r="Q16" i="1"/>
  <c r="P16" i="1"/>
  <c r="N16" i="1"/>
  <c r="H16" i="1"/>
  <c r="H32" i="1" s="1"/>
  <c r="H33" i="1" s="1"/>
  <c r="G16" i="1"/>
  <c r="F16" i="1"/>
  <c r="D16" i="1"/>
  <c r="D32" i="1" s="1"/>
  <c r="D33" i="1" s="1"/>
  <c r="C16" i="1"/>
  <c r="C32" i="1" s="1"/>
  <c r="C33" i="1" s="1"/>
  <c r="B16" i="1"/>
  <c r="S15" i="1"/>
  <c r="N15" i="1"/>
  <c r="I15" i="1"/>
  <c r="E15" i="1"/>
  <c r="S14" i="1"/>
  <c r="N14" i="1"/>
  <c r="I14" i="1"/>
  <c r="E14" i="1"/>
  <c r="S13" i="1"/>
  <c r="N13" i="1"/>
  <c r="I13" i="1"/>
  <c r="E13" i="1"/>
  <c r="S12" i="1"/>
  <c r="N12" i="1"/>
  <c r="I12" i="1"/>
  <c r="E12" i="1"/>
  <c r="S11" i="1"/>
  <c r="N11" i="1"/>
  <c r="I11" i="1"/>
  <c r="E11" i="1"/>
  <c r="J11" i="1" s="1"/>
  <c r="S10" i="1"/>
  <c r="N10" i="1"/>
  <c r="I10" i="1"/>
  <c r="E10" i="1"/>
  <c r="J10" i="1" s="1"/>
  <c r="S9" i="1"/>
  <c r="N9" i="1"/>
  <c r="I9" i="1"/>
  <c r="E9" i="1"/>
  <c r="J9" i="1" s="1"/>
  <c r="S8" i="1"/>
  <c r="N8" i="1"/>
  <c r="I8" i="1"/>
  <c r="E8" i="1"/>
  <c r="S7" i="1"/>
  <c r="N7" i="1"/>
  <c r="I7" i="1"/>
  <c r="E7" i="1"/>
  <c r="J7" i="1" s="1"/>
  <c r="S6" i="1"/>
  <c r="N6" i="1"/>
  <c r="I6" i="1"/>
  <c r="E6" i="1"/>
  <c r="J6" i="1" s="1"/>
  <c r="S5" i="1"/>
  <c r="N5" i="1"/>
  <c r="I5" i="1"/>
  <c r="I16" i="1" s="1"/>
  <c r="E5" i="1"/>
  <c r="AC19" i="3" l="1"/>
  <c r="AH16" i="3"/>
  <c r="AH19" i="3" s="1"/>
  <c r="AC14" i="3"/>
  <c r="AC27" i="3" s="1"/>
  <c r="AC28" i="3" s="1"/>
  <c r="AH5" i="3"/>
  <c r="AH14" i="3" s="1"/>
  <c r="AH27" i="3" s="1"/>
  <c r="AH28" i="3" s="1"/>
  <c r="AC23" i="3"/>
  <c r="AH21" i="3"/>
  <c r="AH23" i="3" s="1"/>
  <c r="AH5" i="1"/>
  <c r="AC16" i="1"/>
  <c r="AC35" i="1"/>
  <c r="AH30" i="1"/>
  <c r="O7" i="1"/>
  <c r="O21" i="1"/>
  <c r="T21" i="1" s="1"/>
  <c r="O24" i="1"/>
  <c r="O25" i="1"/>
  <c r="T25" i="1" s="1"/>
  <c r="J26" i="1"/>
  <c r="O27" i="1"/>
  <c r="T27" i="1" s="1"/>
  <c r="AH13" i="1"/>
  <c r="AH36" i="1" s="1"/>
  <c r="AC36" i="1"/>
  <c r="T11" i="1"/>
  <c r="I36" i="1"/>
  <c r="W32" i="1"/>
  <c r="W33" i="1" s="1"/>
  <c r="O11" i="1"/>
  <c r="J13" i="1"/>
  <c r="J14" i="1"/>
  <c r="O14" i="1" s="1"/>
  <c r="T14" i="1" s="1"/>
  <c r="J15" i="1"/>
  <c r="O15" i="1" s="1"/>
  <c r="T15" i="1" s="1"/>
  <c r="I28" i="1"/>
  <c r="J30" i="1"/>
  <c r="J35" i="1" s="1"/>
  <c r="O14" i="3"/>
  <c r="O19" i="3"/>
  <c r="E27" i="3"/>
  <c r="E28" i="3" s="1"/>
  <c r="S27" i="3"/>
  <c r="S28" i="3" s="1"/>
  <c r="N27" i="3"/>
  <c r="N28" i="3" s="1"/>
  <c r="I27" i="3"/>
  <c r="I28" i="3" s="1"/>
  <c r="J27" i="3"/>
  <c r="J28" i="3" s="1"/>
  <c r="J5" i="1"/>
  <c r="J8" i="1"/>
  <c r="O8" i="1" s="1"/>
  <c r="F32" i="1"/>
  <c r="I32" i="1" s="1"/>
  <c r="I33" i="1" s="1"/>
  <c r="X28" i="1"/>
  <c r="AC28" i="1" s="1"/>
  <c r="AH28" i="1" s="1"/>
  <c r="N35" i="1"/>
  <c r="J12" i="1"/>
  <c r="O12" i="1" s="1"/>
  <c r="B32" i="1"/>
  <c r="B33" i="1" s="1"/>
  <c r="G32" i="1"/>
  <c r="G33" i="1" s="1"/>
  <c r="Q32" i="1"/>
  <c r="Q33" i="1" s="1"/>
  <c r="J19" i="1"/>
  <c r="J25" i="1"/>
  <c r="S28" i="1"/>
  <c r="X16" i="1"/>
  <c r="X36" i="1"/>
  <c r="X22" i="1"/>
  <c r="T12" i="1"/>
  <c r="O13" i="1"/>
  <c r="S36" i="1"/>
  <c r="P32" i="1"/>
  <c r="S32" i="1" s="1"/>
  <c r="I22" i="1"/>
  <c r="J24" i="1"/>
  <c r="E16" i="1"/>
  <c r="S35" i="1"/>
  <c r="O9" i="1"/>
  <c r="T9" i="1" s="1"/>
  <c r="S22" i="1"/>
  <c r="O30" i="1"/>
  <c r="T30" i="1" s="1"/>
  <c r="X35" i="1"/>
  <c r="U32" i="1"/>
  <c r="U33" i="1" s="1"/>
  <c r="O6" i="1"/>
  <c r="T6" i="1" s="1"/>
  <c r="T13" i="1"/>
  <c r="T7" i="1"/>
  <c r="T8" i="1"/>
  <c r="O10" i="1"/>
  <c r="T10" i="1" s="1"/>
  <c r="T24" i="1"/>
  <c r="S16" i="1"/>
  <c r="J18" i="1"/>
  <c r="J22" i="1" s="1"/>
  <c r="T18" i="1"/>
  <c r="O20" i="1"/>
  <c r="T20" i="1" s="1"/>
  <c r="O26" i="1"/>
  <c r="T26" i="1" s="1"/>
  <c r="E35" i="1"/>
  <c r="I35" i="1"/>
  <c r="N36" i="1"/>
  <c r="E36" i="1"/>
  <c r="O5" i="1"/>
  <c r="E22" i="1"/>
  <c r="E32" i="1" s="1"/>
  <c r="E33" i="1" s="1"/>
  <c r="J27" i="1"/>
  <c r="J36" i="1" s="1"/>
  <c r="E28" i="1"/>
  <c r="J28" i="1" s="1"/>
  <c r="J16" i="1" l="1"/>
  <c r="X32" i="1"/>
  <c r="AC22" i="1"/>
  <c r="AH22" i="1" s="1"/>
  <c r="F33" i="1"/>
  <c r="AH35" i="1"/>
  <c r="AH16" i="1"/>
  <c r="O27" i="3"/>
  <c r="O28" i="3" s="1"/>
  <c r="P33" i="1"/>
  <c r="S33" i="1" s="1"/>
  <c r="O22" i="1"/>
  <c r="T22" i="1" s="1"/>
  <c r="O36" i="1"/>
  <c r="J32" i="1"/>
  <c r="O28" i="1"/>
  <c r="T28" i="1" s="1"/>
  <c r="O35" i="1"/>
  <c r="T5" i="1"/>
  <c r="T35" i="1" s="1"/>
  <c r="T36" i="1"/>
  <c r="O16" i="1"/>
  <c r="T16" i="1" s="1"/>
  <c r="X33" i="1" l="1"/>
  <c r="AC33" i="1" s="1"/>
  <c r="AH33" i="1" s="1"/>
  <c r="AC32" i="1"/>
  <c r="AH32" i="1" s="1"/>
  <c r="J33" i="1"/>
  <c r="O32" i="1"/>
  <c r="O33" i="1" l="1"/>
  <c r="T33" i="1" s="1"/>
  <c r="T32" i="1"/>
  <c r="AE14" i="10" l="1"/>
  <c r="AF14" i="10"/>
  <c r="AG14" i="10"/>
  <c r="AD18" i="10"/>
  <c r="AE18" i="10"/>
  <c r="AF18" i="10"/>
  <c r="AG18" i="10"/>
  <c r="AD21" i="10"/>
  <c r="AE21" i="10"/>
  <c r="AF21" i="10"/>
  <c r="AG21" i="10"/>
  <c r="U21" i="10"/>
  <c r="T21" i="10"/>
  <c r="S21" i="10"/>
  <c r="R21" i="10"/>
  <c r="Q21" i="10"/>
  <c r="P21" i="10"/>
  <c r="O21" i="10"/>
  <c r="N21" i="10"/>
  <c r="I21" i="10"/>
  <c r="H21" i="10"/>
  <c r="G21" i="10"/>
  <c r="F21" i="10"/>
  <c r="E21" i="10"/>
  <c r="D21" i="10"/>
  <c r="C21" i="10"/>
  <c r="B21" i="10"/>
  <c r="M20" i="10"/>
  <c r="M21" i="10" s="1"/>
  <c r="L20" i="10"/>
  <c r="L21" i="10" s="1"/>
  <c r="K20" i="10"/>
  <c r="K21" i="10" s="1"/>
  <c r="J20" i="10"/>
  <c r="J21" i="10" s="1"/>
  <c r="U18" i="10"/>
  <c r="T18" i="10"/>
  <c r="S18" i="10"/>
  <c r="R18" i="10"/>
  <c r="Q18" i="10"/>
  <c r="P18" i="10"/>
  <c r="O18" i="10"/>
  <c r="N18" i="10"/>
  <c r="I18" i="10"/>
  <c r="H18" i="10"/>
  <c r="G18" i="10"/>
  <c r="F18" i="10"/>
  <c r="E18" i="10"/>
  <c r="D18" i="10"/>
  <c r="C18" i="10"/>
  <c r="B18" i="10"/>
  <c r="M17" i="10"/>
  <c r="L17" i="10"/>
  <c r="K17" i="10"/>
  <c r="J17" i="10"/>
  <c r="M16" i="10"/>
  <c r="L16" i="10"/>
  <c r="K16" i="10"/>
  <c r="K18" i="10" s="1"/>
  <c r="J16" i="10"/>
  <c r="U14" i="10"/>
  <c r="T14" i="10"/>
  <c r="S14" i="10"/>
  <c r="S22" i="10" s="1"/>
  <c r="R14" i="10"/>
  <c r="R22" i="10" s="1"/>
  <c r="Q14" i="10"/>
  <c r="Q22" i="10" s="1"/>
  <c r="P14" i="10"/>
  <c r="P22" i="10" s="1"/>
  <c r="O14" i="10"/>
  <c r="O22" i="10" s="1"/>
  <c r="N14" i="10"/>
  <c r="I14" i="10"/>
  <c r="I22" i="10" s="1"/>
  <c r="H14" i="10"/>
  <c r="H22" i="10" s="1"/>
  <c r="G14" i="10"/>
  <c r="G22" i="10" s="1"/>
  <c r="F14" i="10"/>
  <c r="F22" i="10" s="1"/>
  <c r="E14" i="10"/>
  <c r="E22" i="10" s="1"/>
  <c r="D14" i="10"/>
  <c r="D22" i="10" s="1"/>
  <c r="C14" i="10"/>
  <c r="C22" i="10" s="1"/>
  <c r="B14" i="10"/>
  <c r="B22" i="10" s="1"/>
  <c r="M13" i="10"/>
  <c r="L13" i="10"/>
  <c r="K13" i="10"/>
  <c r="J13" i="10"/>
  <c r="M12" i="10"/>
  <c r="L12" i="10"/>
  <c r="K12" i="10"/>
  <c r="J12" i="10"/>
  <c r="M11" i="10"/>
  <c r="L11" i="10"/>
  <c r="K11" i="10"/>
  <c r="J11" i="10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M6" i="10"/>
  <c r="L6" i="10"/>
  <c r="L14" i="10" s="1"/>
  <c r="K6" i="10"/>
  <c r="J6" i="10"/>
  <c r="J14" i="10" s="1"/>
  <c r="AF22" i="10" l="1"/>
  <c r="U22" i="10"/>
  <c r="K14" i="10"/>
  <c r="K22" i="10" s="1"/>
  <c r="N22" i="10"/>
  <c r="L18" i="10"/>
  <c r="L22" i="10" s="1"/>
  <c r="AE22" i="10"/>
  <c r="AG22" i="10"/>
  <c r="M18" i="10"/>
  <c r="AD22" i="10"/>
  <c r="M14" i="10"/>
  <c r="J18" i="10"/>
  <c r="J22" i="10" s="1"/>
  <c r="T22" i="10"/>
  <c r="M22" i="10" l="1"/>
</calcChain>
</file>

<file path=xl/sharedStrings.xml><?xml version="1.0" encoding="utf-8"?>
<sst xmlns="http://schemas.openxmlformats.org/spreadsheetml/2006/main" count="409" uniqueCount="106">
  <si>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</si>
  <si>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</si>
  <si>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</si>
  <si>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</si>
  <si>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</si>
  <si>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</si>
  <si>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</si>
  <si>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</si>
  <si>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</si>
  <si>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</si>
  <si>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</si>
  <si>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</si>
  <si>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</si>
  <si>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</si>
  <si>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</si>
  <si>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</si>
  <si>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</si>
  <si>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</si>
  <si>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</si>
  <si>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</si>
  <si>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</si>
  <si>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</si>
  <si>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</si>
  <si>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</si>
  <si>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</si>
  <si>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</si>
  <si>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</si>
  <si>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</si>
  <si>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</si>
  <si>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</si>
  <si>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</si>
  <si>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</si>
  <si>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</si>
  <si>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</si>
  <si>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</si>
  <si>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</si>
  <si>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</si>
  <si>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</si>
  <si>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</si>
  <si>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</si>
  <si>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</si>
  <si>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</si>
  <si>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</si>
  <si>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</si>
  <si>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</si>
  <si>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</si>
  <si>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</si>
  <si>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</si>
  <si>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</si>
  <si>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</si>
  <si>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</si>
  <si>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</si>
  <si>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</si>
  <si>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</si>
  <si>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</si>
  <si>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</si>
  <si>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</si>
  <si>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</si>
  <si>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</si>
  <si>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</si>
  <si>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</si>
  <si>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</si>
  <si>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</si>
  <si>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</si>
  <si>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</si>
  <si>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</si>
  <si>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</si>
  <si>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</si>
  <si>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</si>
  <si>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</si>
  <si>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</si>
  <si>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</si>
  <si>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</si>
  <si>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</si>
  <si>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</si>
  <si>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</si>
  <si>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</si>
  <si>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</si>
  <si>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</si>
  <si>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</si>
  <si>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</si>
  <si>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</si>
  <si>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</si>
  <si>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</si>
  <si>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</si>
  <si>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</si>
  <si>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</si>
  <si>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</si>
  <si>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</si>
  <si>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</si>
  <si>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</si>
  <si>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</si>
  <si>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</si>
  <si>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</si>
  <si>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</si>
  <si>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</si>
  <si>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</si>
  <si>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</si>
  <si>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</si>
  <si>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</si>
  <si>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</si>
  <si>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</si>
  <si>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</si>
  <si>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</si>
  <si>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мазут, 
тут</t>
  </si>
  <si>
    <t>уголь, 
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</si>
</sst>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7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9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</cellStyleXfs>
  <cellXfs count="389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4" borderId="36" xfId="1" applyFont="1" applyFill="1" applyBorder="1" applyAlignment="1" applyProtection="1">
      <alignment horizontal="right"/>
    </xf>
    <xf numFmtId="3" fontId="4" fillId="4" borderId="37" xfId="1" applyNumberFormat="1" applyFont="1" applyFill="1" applyBorder="1" applyProtection="1"/>
    <xf numFmtId="3" fontId="4" fillId="4" borderId="38" xfId="1" applyNumberFormat="1" applyFont="1" applyFill="1" applyBorder="1" applyProtection="1"/>
    <xf numFmtId="3" fontId="4" fillId="4" borderId="36" xfId="1" applyNumberFormat="1" applyFont="1" applyFill="1" applyBorder="1" applyProtection="1"/>
    <xf numFmtId="0" fontId="5" fillId="0" borderId="43" xfId="0" applyFont="1" applyFill="1" applyBorder="1" applyAlignment="1"/>
    <xf numFmtId="0" fontId="6" fillId="0" borderId="44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4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2" xfId="0" applyFont="1" applyFill="1" applyBorder="1" applyAlignment="1"/>
    <xf numFmtId="0" fontId="6" fillId="0" borderId="23" xfId="0" applyFont="1" applyFill="1" applyBorder="1" applyAlignment="1"/>
    <xf numFmtId="3" fontId="9" fillId="0" borderId="53" xfId="0" applyNumberFormat="1" applyFont="1" applyFill="1" applyBorder="1"/>
    <xf numFmtId="3" fontId="9" fillId="0" borderId="54" xfId="0" applyNumberFormat="1" applyFont="1" applyFill="1" applyBorder="1"/>
    <xf numFmtId="3" fontId="11" fillId="3" borderId="19" xfId="0" applyNumberFormat="1" applyFont="1" applyFill="1" applyBorder="1"/>
    <xf numFmtId="0" fontId="0" fillId="0" borderId="52" xfId="0" applyFill="1" applyBorder="1" applyAlignment="1"/>
    <xf numFmtId="0" fontId="0" fillId="0" borderId="23" xfId="0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8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8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4" xfId="0" applyNumberFormat="1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1" xfId="0" applyFont="1" applyBorder="1" applyAlignment="1">
      <alignment horizontal="justify" wrapText="1"/>
    </xf>
    <xf numFmtId="0" fontId="11" fillId="0" borderId="3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7" xfId="0" applyNumberFormat="1" applyFont="1" applyBorder="1" applyAlignment="1">
      <alignment horizontal="center" wrapText="1"/>
    </xf>
    <xf numFmtId="0" fontId="11" fillId="0" borderId="45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2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9" xfId="1" applyFont="1" applyFill="1" applyBorder="1" applyAlignment="1">
      <alignment horizontal="left" vertical="center"/>
    </xf>
    <xf numFmtId="0" fontId="4" fillId="4" borderId="58" xfId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5" xfId="1" applyFont="1" applyFill="1" applyBorder="1" applyAlignment="1">
      <alignment horizontal="left" vertical="center" wrapText="1"/>
    </xf>
    <xf numFmtId="0" fontId="17" fillId="4" borderId="57" xfId="1" applyFont="1" applyFill="1" applyBorder="1"/>
    <xf numFmtId="165" fontId="11" fillId="5" borderId="44" xfId="0" applyNumberFormat="1" applyFont="1" applyFill="1" applyBorder="1" applyAlignment="1">
      <alignment horizontal="center" wrapText="1"/>
    </xf>
    <xf numFmtId="165" fontId="11" fillId="5" borderId="45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8" xfId="0" applyNumberFormat="1" applyFont="1" applyFill="1" applyBorder="1" applyAlignment="1" applyProtection="1">
      <alignment vertical="center"/>
    </xf>
    <xf numFmtId="164" fontId="18" fillId="5" borderId="48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3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3" xfId="1" applyFont="1" applyFill="1" applyBorder="1" applyAlignment="1" applyProtection="1">
      <alignment vertical="center"/>
    </xf>
    <xf numFmtId="0" fontId="4" fillId="4" borderId="42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3" fontId="18" fillId="5" borderId="45" xfId="0" applyNumberFormat="1" applyFont="1" applyFill="1" applyBorder="1" applyAlignment="1">
      <alignment vertical="center"/>
    </xf>
    <xf numFmtId="164" fontId="18" fillId="5" borderId="45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4" fillId="4" borderId="64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4" xfId="1" applyFont="1" applyFill="1" applyBorder="1" applyAlignment="1">
      <alignment horizontal="center" vertical="center" wrapText="1"/>
    </xf>
    <xf numFmtId="0" fontId="14" fillId="4" borderId="66" xfId="1" applyFont="1" applyFill="1" applyBorder="1" applyAlignment="1">
      <alignment horizontal="center" vertical="center" wrapText="1"/>
    </xf>
    <xf numFmtId="3" fontId="9" fillId="5" borderId="19" xfId="0" applyNumberFormat="1" applyFont="1" applyFill="1" applyBorder="1" applyProtection="1"/>
    <xf numFmtId="0" fontId="4" fillId="4" borderId="51" xfId="1" applyFont="1" applyFill="1" applyBorder="1" applyAlignment="1">
      <alignment horizontal="center" vertical="center"/>
    </xf>
    <xf numFmtId="0" fontId="0" fillId="0" borderId="0" xfId="0"/>
    <xf numFmtId="3" fontId="0" fillId="3" borderId="19" xfId="0" applyNumberFormat="1" applyFill="1" applyBorder="1" applyAlignment="1" applyProtection="1"/>
    <xf numFmtId="0" fontId="4" fillId="4" borderId="51" xfId="1" applyFont="1" applyFill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37" xfId="1" applyFont="1" applyFill="1" applyBorder="1" applyAlignment="1">
      <alignment horizontal="left" vertical="center"/>
    </xf>
    <xf numFmtId="0" fontId="15" fillId="6" borderId="52" xfId="1" applyFont="1" applyFill="1" applyBorder="1" applyAlignment="1">
      <alignment horizontal="left" vertical="center"/>
    </xf>
    <xf numFmtId="3" fontId="9" fillId="3" borderId="11" xfId="2" applyNumberFormat="1" applyFont="1" applyFill="1" applyBorder="1" applyAlignment="1" applyProtection="1"/>
    <xf numFmtId="3" fontId="9" fillId="3" borderId="0" xfId="2" applyNumberFormat="1" applyFont="1" applyFill="1" applyBorder="1" applyAlignment="1" applyProtection="1"/>
    <xf numFmtId="3" fontId="29" fillId="0" borderId="68" xfId="0" applyNumberFormat="1" applyFont="1" applyFill="1" applyBorder="1" applyAlignment="1"/>
    <xf numFmtId="3" fontId="11" fillId="3" borderId="19" xfId="0" applyNumberFormat="1" applyFont="1" applyFill="1" applyBorder="1" applyAlignment="1" applyProtection="1">
      <alignment horizontal="center"/>
    </xf>
    <xf numFmtId="3" fontId="9" fillId="5" borderId="44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0" fontId="4" fillId="4" borderId="2" xfId="1" applyFont="1" applyFill="1" applyBorder="1" applyAlignment="1" applyProtection="1">
      <alignment horizontal="center" vertical="center"/>
    </xf>
    <xf numFmtId="3" fontId="4" fillId="4" borderId="10" xfId="1" applyNumberFormat="1" applyFont="1" applyFill="1" applyBorder="1" applyProtection="1"/>
    <xf numFmtId="3" fontId="4" fillId="4" borderId="69" xfId="1" applyNumberFormat="1" applyFont="1" applyFill="1" applyBorder="1" applyProtection="1"/>
    <xf numFmtId="3" fontId="9" fillId="5" borderId="46" xfId="0" applyNumberFormat="1" applyFont="1" applyFill="1" applyBorder="1" applyProtection="1"/>
    <xf numFmtId="3" fontId="9" fillId="5" borderId="47" xfId="0" applyNumberFormat="1" applyFont="1" applyFill="1" applyBorder="1" applyProtection="1"/>
    <xf numFmtId="3" fontId="11" fillId="5" borderId="26" xfId="0" applyNumberFormat="1" applyFont="1" applyFill="1" applyBorder="1" applyProtection="1"/>
    <xf numFmtId="3" fontId="9" fillId="5" borderId="26" xfId="0" applyNumberFormat="1" applyFont="1" applyFill="1" applyBorder="1" applyProtection="1"/>
    <xf numFmtId="3" fontId="11" fillId="5" borderId="26" xfId="0" applyNumberFormat="1" applyFont="1" applyFill="1" applyBorder="1" applyAlignment="1" applyProtection="1">
      <alignment vertical="center" wrapText="1"/>
    </xf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70" xfId="0" applyNumberFormat="1" applyFont="1" applyFill="1" applyBorder="1" applyAlignment="1" applyProtection="1">
      <alignment horizontal="right" vertical="center"/>
    </xf>
    <xf numFmtId="3" fontId="9" fillId="3" borderId="41" xfId="0" applyNumberFormat="1" applyFont="1" applyFill="1" applyBorder="1" applyAlignment="1" applyProtection="1">
      <alignment horizontal="right" vertical="center"/>
    </xf>
    <xf numFmtId="3" fontId="11" fillId="3" borderId="71" xfId="0" applyNumberFormat="1" applyFont="1" applyFill="1" applyBorder="1" applyProtection="1"/>
    <xf numFmtId="0" fontId="6" fillId="3" borderId="72" xfId="0" applyFont="1" applyFill="1" applyBorder="1" applyAlignment="1" applyProtection="1">
      <alignment vertical="center"/>
    </xf>
    <xf numFmtId="3" fontId="9" fillId="3" borderId="70" xfId="2" applyNumberFormat="1" applyFont="1" applyFill="1" applyBorder="1" applyProtection="1"/>
    <xf numFmtId="3" fontId="9" fillId="3" borderId="41" xfId="2" applyNumberFormat="1" applyFont="1" applyFill="1" applyBorder="1" applyProtection="1"/>
    <xf numFmtId="0" fontId="6" fillId="3" borderId="72" xfId="0" applyFont="1" applyFill="1" applyBorder="1" applyAlignment="1" applyProtection="1"/>
    <xf numFmtId="0" fontId="0" fillId="3" borderId="71" xfId="0" applyFill="1" applyBorder="1" applyAlignment="1" applyProtection="1"/>
    <xf numFmtId="3" fontId="9" fillId="3" borderId="71" xfId="0" applyNumberFormat="1" applyFont="1" applyFill="1" applyBorder="1" applyProtection="1"/>
    <xf numFmtId="3" fontId="11" fillId="3" borderId="71" xfId="0" applyNumberFormat="1" applyFont="1" applyFill="1" applyBorder="1" applyAlignment="1" applyProtection="1">
      <alignment vertical="center" wrapText="1"/>
    </xf>
    <xf numFmtId="3" fontId="11" fillId="3" borderId="73" xfId="0" applyNumberFormat="1" applyFont="1" applyFill="1" applyBorder="1" applyAlignment="1" applyProtection="1">
      <alignment vertical="center" wrapText="1"/>
    </xf>
    <xf numFmtId="0" fontId="4" fillId="3" borderId="74" xfId="1" applyFont="1" applyFill="1" applyBorder="1" applyAlignment="1" applyProtection="1"/>
    <xf numFmtId="3" fontId="4" fillId="4" borderId="46" xfId="1" applyNumberFormat="1" applyFont="1" applyFill="1" applyBorder="1" applyProtection="1"/>
    <xf numFmtId="3" fontId="4" fillId="4" borderId="39" xfId="1" applyNumberFormat="1" applyFont="1" applyFill="1" applyBorder="1" applyProtection="1"/>
    <xf numFmtId="0" fontId="4" fillId="4" borderId="7" xfId="1" applyFont="1" applyFill="1" applyBorder="1" applyAlignment="1">
      <alignment horizontal="center" vertical="center"/>
    </xf>
    <xf numFmtId="0" fontId="0" fillId="0" borderId="0" xfId="0" applyBorder="1"/>
    <xf numFmtId="0" fontId="14" fillId="4" borderId="75" xfId="1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0" fontId="0" fillId="0" borderId="14" xfId="0" applyBorder="1"/>
    <xf numFmtId="4" fontId="9" fillId="0" borderId="12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48" xfId="0" applyNumberFormat="1" applyFont="1" applyBorder="1" applyAlignment="1">
      <alignment horizont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0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0" fontId="9" fillId="0" borderId="44" xfId="0" applyNumberFormat="1" applyFont="1" applyBorder="1" applyAlignment="1">
      <alignment horizontal="center"/>
    </xf>
    <xf numFmtId="0" fontId="9" fillId="0" borderId="45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0" fontId="1" fillId="5" borderId="19" xfId="0" applyNumberFormat="1" applyFont="1" applyFill="1" applyBorder="1" applyAlignment="1">
      <alignment horizontal="center"/>
    </xf>
    <xf numFmtId="0" fontId="1" fillId="5" borderId="21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4" fontId="19" fillId="3" borderId="57" xfId="0" applyNumberFormat="1" applyFont="1" applyFill="1" applyBorder="1" applyAlignment="1">
      <alignment horizontal="center"/>
    </xf>
    <xf numFmtId="4" fontId="1" fillId="5" borderId="78" xfId="0" applyNumberFormat="1" applyFont="1" applyFill="1" applyBorder="1" applyAlignment="1">
      <alignment horizontal="center" vertical="center"/>
    </xf>
    <xf numFmtId="4" fontId="11" fillId="5" borderId="79" xfId="0" applyNumberFormat="1" applyFont="1" applyFill="1" applyBorder="1" applyAlignment="1">
      <alignment horizontal="center"/>
    </xf>
    <xf numFmtId="4" fontId="1" fillId="5" borderId="79" xfId="0" applyNumberFormat="1" applyFont="1" applyFill="1" applyBorder="1" applyAlignment="1">
      <alignment horizontal="center"/>
    </xf>
    <xf numFmtId="4" fontId="11" fillId="5" borderId="78" xfId="0" applyNumberFormat="1" applyFont="1" applyFill="1" applyBorder="1" applyAlignment="1">
      <alignment horizontal="center" vertical="center"/>
    </xf>
    <xf numFmtId="0" fontId="14" fillId="4" borderId="33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left" vertical="center"/>
    </xf>
    <xf numFmtId="3" fontId="11" fillId="3" borderId="20" xfId="0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31" fillId="0" borderId="11" xfId="0" applyFont="1" applyBorder="1" applyAlignment="1">
      <alignment vertical="top" wrapText="1"/>
    </xf>
    <xf numFmtId="0" fontId="6" fillId="3" borderId="37" xfId="0" applyFont="1" applyFill="1" applyBorder="1" applyAlignment="1" applyProtection="1">
      <alignment vertical="center"/>
    </xf>
    <xf numFmtId="0" fontId="6" fillId="3" borderId="37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80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/>
    </xf>
    <xf numFmtId="0" fontId="13" fillId="4" borderId="67" xfId="1" applyFont="1" applyFill="1" applyBorder="1" applyAlignment="1">
      <alignment horizontal="center" vertical="center"/>
    </xf>
    <xf numFmtId="0" fontId="0" fillId="0" borderId="81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4" xfId="0" applyBorder="1"/>
    <xf numFmtId="0" fontId="1" fillId="5" borderId="82" xfId="0" applyNumberFormat="1" applyFont="1" applyFill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2" xfId="0" applyNumberFormat="1" applyFont="1" applyFill="1" applyBorder="1" applyAlignment="1">
      <alignment horizontal="center"/>
    </xf>
    <xf numFmtId="3" fontId="19" fillId="0" borderId="62" xfId="0" applyNumberFormat="1" applyFont="1" applyFill="1" applyBorder="1" applyAlignment="1">
      <alignment horizontal="center"/>
    </xf>
    <xf numFmtId="3" fontId="19" fillId="0" borderId="37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/>
    </xf>
    <xf numFmtId="3" fontId="9" fillId="0" borderId="56" xfId="0" applyNumberFormat="1" applyFont="1" applyBorder="1" applyAlignment="1">
      <alignment horizontal="center"/>
    </xf>
    <xf numFmtId="3" fontId="9" fillId="0" borderId="83" xfId="0" applyNumberFormat="1" applyFont="1" applyBorder="1" applyAlignment="1">
      <alignment horizontal="center"/>
    </xf>
    <xf numFmtId="3" fontId="19" fillId="0" borderId="43" xfId="0" applyNumberFormat="1" applyFont="1" applyFill="1" applyBorder="1" applyAlignment="1">
      <alignment horizontal="center"/>
    </xf>
    <xf numFmtId="3" fontId="19" fillId="0" borderId="44" xfId="0" applyNumberFormat="1" applyFont="1" applyFill="1" applyBorder="1" applyAlignment="1">
      <alignment horizontal="center"/>
    </xf>
    <xf numFmtId="3" fontId="19" fillId="0" borderId="45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3" fontId="9" fillId="3" borderId="44" xfId="0" applyNumberFormat="1" applyFont="1" applyFill="1" applyBorder="1"/>
    <xf numFmtId="4" fontId="0" fillId="3" borderId="23" xfId="0" applyNumberFormat="1" applyFont="1" applyFill="1" applyBorder="1" applyAlignment="1">
      <alignment horizontal="center"/>
    </xf>
    <xf numFmtId="165" fontId="9" fillId="3" borderId="44" xfId="0" applyNumberFormat="1" applyFont="1" applyFill="1" applyBorder="1" applyAlignment="1">
      <alignment horizontal="center" vertical="center" wrapText="1"/>
    </xf>
    <xf numFmtId="3" fontId="19" fillId="3" borderId="37" xfId="0" applyNumberFormat="1" applyFont="1" applyFill="1" applyBorder="1" applyAlignment="1">
      <alignment horizontal="center"/>
    </xf>
    <xf numFmtId="3" fontId="19" fillId="3" borderId="44" xfId="0" applyNumberFormat="1" applyFont="1" applyFill="1" applyBorder="1" applyAlignment="1">
      <alignment horizontal="center"/>
    </xf>
    <xf numFmtId="3" fontId="11" fillId="3" borderId="20" xfId="0" applyNumberFormat="1" applyFont="1" applyFill="1" applyBorder="1"/>
    <xf numFmtId="1" fontId="9" fillId="3" borderId="11" xfId="2" applyNumberFormat="1" applyFont="1" applyFill="1" applyBorder="1" applyProtection="1"/>
    <xf numFmtId="1" fontId="9" fillId="3" borderId="0" xfId="2" applyNumberFormat="1" applyFont="1" applyFill="1" applyBorder="1" applyProtection="1"/>
    <xf numFmtId="0" fontId="4" fillId="4" borderId="51" xfId="1" applyFont="1" applyFill="1" applyBorder="1" applyAlignment="1">
      <alignment horizontal="center" vertical="center"/>
    </xf>
    <xf numFmtId="0" fontId="4" fillId="4" borderId="76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7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5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13" fillId="4" borderId="41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/>
    </xf>
    <xf numFmtId="0" fontId="13" fillId="4" borderId="35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35" xfId="1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59" xfId="1" applyFont="1" applyFill="1" applyBorder="1" applyAlignment="1">
      <alignment horizontal="center" wrapText="1"/>
    </xf>
    <xf numFmtId="0" fontId="13" fillId="4" borderId="60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4" fillId="4" borderId="51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3" fillId="4" borderId="50" xfId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justify" vertical="top" wrapText="1"/>
    </xf>
    <xf numFmtId="0" fontId="0" fillId="0" borderId="11" xfId="0" applyBorder="1" applyAlignment="1"/>
    <xf numFmtId="0" fontId="0" fillId="3" borderId="0" xfId="0" applyNumberFormat="1" applyFill="1" applyAlignment="1">
      <alignment horizontal="justify" vertical="top"/>
    </xf>
    <xf numFmtId="0" fontId="0" fillId="0" borderId="0" xfId="0" applyAlignment="1"/>
    <xf numFmtId="0" fontId="3" fillId="4" borderId="39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</xf>
    <xf numFmtId="0" fontId="13" fillId="4" borderId="40" xfId="1" applyFont="1" applyFill="1" applyBorder="1" applyAlignment="1" applyProtection="1">
      <alignment horizontal="center" vertical="center" wrapText="1"/>
    </xf>
    <xf numFmtId="0" fontId="13" fillId="4" borderId="41" xfId="1" applyFont="1" applyFill="1" applyBorder="1" applyAlignment="1" applyProtection="1">
      <alignment horizontal="center" vertical="center" wrapText="1"/>
    </xf>
    <xf numFmtId="0" fontId="13" fillId="4" borderId="39" xfId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 applyAlignment="1"/>
    <xf numFmtId="0" fontId="0" fillId="0" borderId="3" xfId="0" applyBorder="1" applyAlignment="1">
      <alignment horizontal="center" vertical="center"/>
    </xf>
    <xf numFmtId="0" fontId="3" fillId="4" borderId="84" xfId="1" applyFont="1" applyFill="1" applyBorder="1" applyAlignment="1">
      <alignment horizontal="center" vertical="center"/>
    </xf>
    <xf numFmtId="0" fontId="4" fillId="4" borderId="85" xfId="1" applyFont="1" applyFill="1" applyBorder="1" applyAlignment="1">
      <alignment horizontal="center" vertical="center"/>
    </xf>
    <xf numFmtId="0" fontId="6" fillId="0" borderId="86" xfId="0" applyFont="1" applyFill="1" applyBorder="1" applyAlignment="1"/>
    <xf numFmtId="3" fontId="9" fillId="5" borderId="87" xfId="0" applyNumberFormat="1" applyFont="1" applyFill="1" applyBorder="1"/>
    <xf numFmtId="3" fontId="9" fillId="5" borderId="88" xfId="0" applyNumberFormat="1" applyFont="1" applyFill="1" applyBorder="1"/>
    <xf numFmtId="3" fontId="9" fillId="5" borderId="89" xfId="0" applyNumberFormat="1" applyFont="1" applyFill="1" applyBorder="1"/>
    <xf numFmtId="3" fontId="11" fillId="5" borderId="90" xfId="0" applyNumberFormat="1" applyFont="1" applyFill="1" applyBorder="1"/>
    <xf numFmtId="0" fontId="6" fillId="0" borderId="91" xfId="0" applyFont="1" applyFill="1" applyBorder="1" applyAlignment="1"/>
    <xf numFmtId="0" fontId="0" fillId="0" borderId="91" xfId="0" applyFill="1" applyBorder="1" applyAlignment="1"/>
    <xf numFmtId="3" fontId="9" fillId="5" borderId="92" xfId="0" applyNumberFormat="1" applyFont="1" applyFill="1" applyBorder="1"/>
  </cellXfs>
  <cellStyles count="21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Финансовый 2" xfId="9"/>
    <cellStyle name="Финансовый 3" xfId="2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R20" sqref="AR20"/>
    </sheetView>
  </sheetViews>
  <sheetFormatPr defaultColWidth="9.140625" defaultRowHeight="15" x14ac:dyDescent="0.25"/>
  <cols>
    <col min="1" max="1" width="50.85546875" style="41" bestFit="1" customWidth="1"/>
    <col min="2" max="2" width="12.5703125" style="41" hidden="1" customWidth="1"/>
    <col min="3" max="3" width="12.85546875" style="41" hidden="1" customWidth="1"/>
    <col min="4" max="4" width="12.7109375" style="41" hidden="1" customWidth="1"/>
    <col min="5" max="5" width="13" style="41" hidden="1" customWidth="1"/>
    <col min="6" max="6" width="12.85546875" style="41" hidden="1" customWidth="1"/>
    <col min="7" max="7" width="11.85546875" style="41" hidden="1" customWidth="1"/>
    <col min="8" max="8" width="12.7109375" style="41" hidden="1" customWidth="1"/>
    <col min="9" max="9" width="12.140625" style="41" hidden="1" customWidth="1"/>
    <col min="10" max="10" width="12.7109375" style="41" hidden="1" customWidth="1"/>
    <col min="11" max="11" width="13.5703125" style="41" customWidth="1"/>
    <col min="12" max="12" width="11.85546875" style="41" customWidth="1"/>
    <col min="13" max="13" width="11.42578125" style="41" customWidth="1"/>
    <col min="14" max="14" width="11.7109375" style="41" customWidth="1"/>
    <col min="15" max="15" width="12.85546875" style="41" customWidth="1"/>
    <col min="16" max="16" width="11.7109375" style="41" hidden="1" customWidth="1"/>
    <col min="17" max="17" width="12" style="41" hidden="1" customWidth="1"/>
    <col min="18" max="18" width="14.7109375" style="41" hidden="1" customWidth="1"/>
    <col min="19" max="19" width="13.140625" style="41" hidden="1" customWidth="1"/>
    <col min="20" max="20" width="15.28515625" style="41" hidden="1" customWidth="1"/>
    <col min="21" max="21" width="12.5703125" style="41" hidden="1" customWidth="1"/>
    <col min="22" max="22" width="12.85546875" style="41" hidden="1" customWidth="1"/>
    <col min="23" max="23" width="12.7109375" style="41" hidden="1" customWidth="1"/>
    <col min="24" max="24" width="13" style="41" hidden="1" customWidth="1"/>
    <col min="25" max="25" width="12.85546875" style="41" hidden="1" customWidth="1"/>
    <col min="26" max="26" width="11.85546875" style="41" hidden="1" customWidth="1"/>
    <col min="27" max="27" width="12.7109375" style="41" hidden="1" customWidth="1"/>
    <col min="28" max="28" width="12.140625" style="41" hidden="1" customWidth="1"/>
    <col min="29" max="29" width="12.7109375" style="41" hidden="1" customWidth="1"/>
    <col min="30" max="30" width="13.5703125" style="41" customWidth="1"/>
    <col min="31" max="31" width="11.85546875" style="41" customWidth="1"/>
    <col min="32" max="32" width="11.42578125" style="41" customWidth="1"/>
    <col min="33" max="33" width="11.7109375" style="41" customWidth="1"/>
    <col min="34" max="34" width="12.85546875" style="41" customWidth="1"/>
    <col min="35" max="35" width="11.7109375" style="41" hidden="1" customWidth="1"/>
    <col min="36" max="36" width="12" style="41" hidden="1" customWidth="1"/>
    <col min="37" max="37" width="14.7109375" style="41" hidden="1" customWidth="1"/>
    <col min="38" max="38" width="13.140625" style="41" hidden="1" customWidth="1"/>
    <col min="39" max="39" width="15.28515625" style="41" hidden="1" customWidth="1"/>
    <col min="40" max="16384" width="9.140625" style="41"/>
  </cols>
  <sheetData>
    <row r="1" spans="1:39" ht="21" x14ac:dyDescent="0.25">
      <c r="A1" s="317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</row>
    <row r="2" spans="1:39" ht="21" x14ac:dyDescent="0.25">
      <c r="A2" s="319"/>
      <c r="B2" s="321">
        <v>2021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3"/>
      <c r="U2" s="321">
        <v>2022</v>
      </c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</row>
    <row r="3" spans="1:39" ht="15.75" x14ac:dyDescent="0.25">
      <c r="A3" s="320"/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7" t="s">
        <v>6</v>
      </c>
      <c r="H3" s="47" t="s">
        <v>7</v>
      </c>
      <c r="I3" s="46" t="s">
        <v>8</v>
      </c>
      <c r="J3" s="46" t="s">
        <v>9</v>
      </c>
      <c r="K3" s="46" t="s">
        <v>10</v>
      </c>
      <c r="L3" s="46" t="s">
        <v>11</v>
      </c>
      <c r="M3" s="46" t="s">
        <v>12</v>
      </c>
      <c r="N3" s="46" t="s">
        <v>13</v>
      </c>
      <c r="O3" s="46" t="s">
        <v>14</v>
      </c>
      <c r="P3" s="46" t="s">
        <v>15</v>
      </c>
      <c r="Q3" s="46" t="s">
        <v>16</v>
      </c>
      <c r="R3" s="46" t="s">
        <v>17</v>
      </c>
      <c r="S3" s="46" t="s">
        <v>18</v>
      </c>
      <c r="T3" s="50">
        <v>2021</v>
      </c>
      <c r="U3" s="46" t="s">
        <v>1</v>
      </c>
      <c r="V3" s="46" t="s">
        <v>2</v>
      </c>
      <c r="W3" s="46" t="s">
        <v>3</v>
      </c>
      <c r="X3" s="46" t="s">
        <v>4</v>
      </c>
      <c r="Y3" s="46" t="s">
        <v>5</v>
      </c>
      <c r="Z3" s="47" t="s">
        <v>6</v>
      </c>
      <c r="AA3" s="47" t="s">
        <v>7</v>
      </c>
      <c r="AB3" s="46" t="s">
        <v>8</v>
      </c>
      <c r="AC3" s="46" t="s">
        <v>9</v>
      </c>
      <c r="AD3" s="46" t="s">
        <v>10</v>
      </c>
      <c r="AE3" s="46" t="s">
        <v>11</v>
      </c>
      <c r="AF3" s="46" t="s">
        <v>12</v>
      </c>
      <c r="AG3" s="46" t="s">
        <v>13</v>
      </c>
      <c r="AH3" s="46" t="s">
        <v>14</v>
      </c>
      <c r="AI3" s="46" t="s">
        <v>15</v>
      </c>
      <c r="AJ3" s="46" t="s">
        <v>16</v>
      </c>
      <c r="AK3" s="46" t="s">
        <v>17</v>
      </c>
      <c r="AL3" s="46" t="s">
        <v>18</v>
      </c>
      <c r="AM3" s="182">
        <v>2022</v>
      </c>
    </row>
    <row r="4" spans="1:39" ht="18.75" x14ac:dyDescent="0.25">
      <c r="A4" s="27" t="s">
        <v>19</v>
      </c>
      <c r="B4" s="28"/>
      <c r="C4" s="29"/>
      <c r="D4" s="29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1"/>
      <c r="U4" s="28"/>
      <c r="V4" s="29"/>
      <c r="W4" s="29"/>
      <c r="X4" s="30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5.75" x14ac:dyDescent="0.25">
      <c r="A5" s="8" t="s">
        <v>20</v>
      </c>
      <c r="B5" s="16">
        <v>86383.751999999993</v>
      </c>
      <c r="C5" s="16">
        <v>79310.375</v>
      </c>
      <c r="D5" s="16">
        <v>81018.055999999997</v>
      </c>
      <c r="E5" s="22">
        <f>SUM(B5:D5)</f>
        <v>246712.18299999996</v>
      </c>
      <c r="F5" s="16">
        <v>74028.747000000003</v>
      </c>
      <c r="G5" s="16">
        <v>34038.658000000003</v>
      </c>
      <c r="H5" s="16">
        <v>0</v>
      </c>
      <c r="I5" s="22">
        <f>SUM(F5:H5)</f>
        <v>108067.405</v>
      </c>
      <c r="J5" s="22">
        <f t="shared" ref="J5:J15" si="0">E5+I5</f>
        <v>354779.58799999999</v>
      </c>
      <c r="K5" s="16">
        <v>0</v>
      </c>
      <c r="L5" s="16">
        <v>42</v>
      </c>
      <c r="M5" s="16">
        <v>36946</v>
      </c>
      <c r="N5" s="22">
        <f>SUM(K5:M5)</f>
        <v>36988</v>
      </c>
      <c r="O5" s="22">
        <f t="shared" ref="O5:O16" si="1">SUM(N5,J5)</f>
        <v>391767.58799999999</v>
      </c>
      <c r="P5" s="176">
        <v>78918.436000000002</v>
      </c>
      <c r="Q5" s="16">
        <v>59798.629000000001</v>
      </c>
      <c r="R5" s="16">
        <v>65071.906999999999</v>
      </c>
      <c r="S5" s="22">
        <f>SUM(P5:R5)</f>
        <v>203788.97200000001</v>
      </c>
      <c r="T5" s="22">
        <f t="shared" ref="T5:T16" si="2">SUM(S5,O5)</f>
        <v>595556.56000000006</v>
      </c>
      <c r="U5" s="194">
        <v>80057.694000000003</v>
      </c>
      <c r="V5" s="190">
        <v>73308.509000000005</v>
      </c>
      <c r="W5" s="190">
        <v>79272.042000000001</v>
      </c>
      <c r="X5" s="22">
        <f t="shared" ref="X5:X15" si="3">SUM(U5:W5)</f>
        <v>232638.245</v>
      </c>
      <c r="Y5" s="16">
        <v>65778.804999999993</v>
      </c>
      <c r="Z5" s="16">
        <v>55440.188000000002</v>
      </c>
      <c r="AA5" s="16">
        <v>0</v>
      </c>
      <c r="AB5" s="22">
        <f t="shared" ref="AB5:AB15" si="4">SUM(Y5:AA5)</f>
        <v>121218.99299999999</v>
      </c>
      <c r="AC5" s="22">
        <f t="shared" ref="AC5:AC15" si="5">X5+AB5</f>
        <v>353857.23800000001</v>
      </c>
      <c r="AD5" s="313">
        <v>360.80099999999999</v>
      </c>
      <c r="AE5" s="16">
        <v>3444.076</v>
      </c>
      <c r="AF5" s="16">
        <v>27878.184000000001</v>
      </c>
      <c r="AG5" s="22">
        <f t="shared" ref="AG5:AG8" si="6">SUM(AD5:AF5)</f>
        <v>31683.061000000002</v>
      </c>
      <c r="AH5" s="22">
        <f t="shared" ref="AH5:AH15" si="7">AC5+AG5</f>
        <v>385540.299</v>
      </c>
      <c r="AI5" s="176"/>
      <c r="AJ5" s="16"/>
      <c r="AK5" s="16"/>
      <c r="AL5" s="22"/>
      <c r="AM5" s="185"/>
    </row>
    <row r="6" spans="1:39" ht="15.75" x14ac:dyDescent="0.25">
      <c r="A6" s="9" t="s">
        <v>21</v>
      </c>
      <c r="B6" s="18">
        <v>429125.25699999998</v>
      </c>
      <c r="C6" s="18">
        <v>351525.36900000001</v>
      </c>
      <c r="D6" s="18">
        <v>370520.53</v>
      </c>
      <c r="E6" s="23">
        <f>SUM(B6:D6)</f>
        <v>1151171.156</v>
      </c>
      <c r="F6" s="18">
        <v>224570.557</v>
      </c>
      <c r="G6" s="19">
        <v>267334.484</v>
      </c>
      <c r="H6" s="18">
        <v>203163.29800000001</v>
      </c>
      <c r="I6" s="23">
        <f t="shared" ref="I6:I13" si="8">SUM(F6:H6)</f>
        <v>695068.33899999992</v>
      </c>
      <c r="J6" s="23">
        <f t="shared" si="0"/>
        <v>1846239.4949999999</v>
      </c>
      <c r="K6" s="18">
        <v>178732</v>
      </c>
      <c r="L6" s="19">
        <v>316901</v>
      </c>
      <c r="M6" s="18">
        <v>337562</v>
      </c>
      <c r="N6" s="23">
        <f t="shared" ref="N6:N16" si="9">SUM(K6:M6)</f>
        <v>833195</v>
      </c>
      <c r="O6" s="23">
        <f t="shared" si="1"/>
        <v>2679434.4950000001</v>
      </c>
      <c r="P6" s="177">
        <v>328123.08960000001</v>
      </c>
      <c r="Q6" s="19">
        <v>298900.25599999999</v>
      </c>
      <c r="R6" s="18">
        <v>431963.26400000002</v>
      </c>
      <c r="S6" s="23">
        <f t="shared" ref="S6:S16" si="10">SUM(P6:R6)</f>
        <v>1058986.6096000001</v>
      </c>
      <c r="T6" s="23">
        <f t="shared" si="2"/>
        <v>3738421.1046000002</v>
      </c>
      <c r="U6" s="195">
        <v>440300.84299999999</v>
      </c>
      <c r="V6" s="191">
        <v>314312.875</v>
      </c>
      <c r="W6" s="191">
        <v>409448.37199999997</v>
      </c>
      <c r="X6" s="23">
        <f t="shared" si="3"/>
        <v>1164062.0899999999</v>
      </c>
      <c r="Y6" s="18">
        <v>336206.91800000001</v>
      </c>
      <c r="Z6" s="19">
        <v>263883.69</v>
      </c>
      <c r="AA6" s="18">
        <v>0</v>
      </c>
      <c r="AB6" s="23">
        <f t="shared" si="4"/>
        <v>600090.60800000001</v>
      </c>
      <c r="AC6" s="23">
        <f t="shared" si="5"/>
        <v>1764152.6979999999</v>
      </c>
      <c r="AD6" s="314">
        <v>288.13099999999997</v>
      </c>
      <c r="AE6" s="19">
        <v>622.07799999999997</v>
      </c>
      <c r="AF6" s="18">
        <v>192130.80100000001</v>
      </c>
      <c r="AG6" s="23">
        <f t="shared" si="6"/>
        <v>193041.01</v>
      </c>
      <c r="AH6" s="23">
        <f t="shared" si="7"/>
        <v>1957193.7079999999</v>
      </c>
      <c r="AI6" s="177"/>
      <c r="AJ6" s="19"/>
      <c r="AK6" s="18"/>
      <c r="AL6" s="23"/>
      <c r="AM6" s="186"/>
    </row>
    <row r="7" spans="1:39" ht="15.75" x14ac:dyDescent="0.25">
      <c r="A7" s="9" t="s">
        <v>22</v>
      </c>
      <c r="B7" s="18">
        <v>80980.043000000005</v>
      </c>
      <c r="C7" s="18">
        <v>82426.720000000001</v>
      </c>
      <c r="D7" s="18">
        <v>84771.982999999993</v>
      </c>
      <c r="E7" s="23">
        <f t="shared" ref="E7:E15" si="11">SUM(B7:D7)</f>
        <v>248178.74599999998</v>
      </c>
      <c r="F7" s="18">
        <v>72792.531000000003</v>
      </c>
      <c r="G7" s="18">
        <v>45344.908000000003</v>
      </c>
      <c r="H7" s="18">
        <v>23181.216</v>
      </c>
      <c r="I7" s="23">
        <f t="shared" si="8"/>
        <v>141318.65500000003</v>
      </c>
      <c r="J7" s="23">
        <f t="shared" si="0"/>
        <v>389497.40100000001</v>
      </c>
      <c r="K7" s="18">
        <v>21964</v>
      </c>
      <c r="L7" s="18">
        <v>22788</v>
      </c>
      <c r="M7" s="18">
        <v>42169</v>
      </c>
      <c r="N7" s="23">
        <f t="shared" si="9"/>
        <v>86921</v>
      </c>
      <c r="O7" s="23">
        <f t="shared" si="1"/>
        <v>476418.40100000001</v>
      </c>
      <c r="P7" s="178">
        <v>78812.710999999996</v>
      </c>
      <c r="Q7" s="18">
        <v>81803.013999999996</v>
      </c>
      <c r="R7" s="18">
        <v>99147.046000000002</v>
      </c>
      <c r="S7" s="23">
        <f t="shared" si="10"/>
        <v>259762.77099999998</v>
      </c>
      <c r="T7" s="23">
        <f t="shared" si="2"/>
        <v>736181.17200000002</v>
      </c>
      <c r="U7" s="195">
        <v>87449.796000000002</v>
      </c>
      <c r="V7" s="191">
        <v>82752.798999999999</v>
      </c>
      <c r="W7" s="191">
        <v>87450.129000000001</v>
      </c>
      <c r="X7" s="23">
        <f t="shared" si="3"/>
        <v>257652.72399999999</v>
      </c>
      <c r="Y7" s="18">
        <v>81616.644</v>
      </c>
      <c r="Z7" s="18">
        <v>54090.182999999997</v>
      </c>
      <c r="AA7" s="18">
        <v>21616.272000000001</v>
      </c>
      <c r="AB7" s="23">
        <f t="shared" si="4"/>
        <v>157323.09899999999</v>
      </c>
      <c r="AC7" s="23">
        <f t="shared" si="5"/>
        <v>414975.82299999997</v>
      </c>
      <c r="AD7" s="18">
        <v>14137</v>
      </c>
      <c r="AE7" s="18">
        <v>19436.041000000001</v>
      </c>
      <c r="AF7" s="18">
        <v>47026.338000000003</v>
      </c>
      <c r="AG7" s="23">
        <f t="shared" si="6"/>
        <v>80599.379000000001</v>
      </c>
      <c r="AH7" s="23">
        <f t="shared" si="7"/>
        <v>495575.20199999999</v>
      </c>
      <c r="AI7" s="178"/>
      <c r="AJ7" s="18"/>
      <c r="AK7" s="18"/>
      <c r="AL7" s="23"/>
      <c r="AM7" s="186"/>
    </row>
    <row r="8" spans="1:39" ht="15.75" x14ac:dyDescent="0.25">
      <c r="A8" s="9" t="s">
        <v>23</v>
      </c>
      <c r="B8" s="18">
        <v>215780.32</v>
      </c>
      <c r="C8" s="18">
        <v>161360.649</v>
      </c>
      <c r="D8" s="18">
        <v>225078.56400000001</v>
      </c>
      <c r="E8" s="23">
        <f t="shared" si="11"/>
        <v>602219.53300000005</v>
      </c>
      <c r="F8" s="18">
        <v>214996.31599999999</v>
      </c>
      <c r="G8" s="18">
        <v>176941.861</v>
      </c>
      <c r="H8" s="18">
        <v>53429.476000000002</v>
      </c>
      <c r="I8" s="23">
        <f t="shared" si="8"/>
        <v>445367.65300000005</v>
      </c>
      <c r="J8" s="23">
        <f t="shared" si="0"/>
        <v>1047587.1860000001</v>
      </c>
      <c r="K8" s="18">
        <v>0</v>
      </c>
      <c r="L8" s="18">
        <v>73177</v>
      </c>
      <c r="M8" s="18">
        <v>187097</v>
      </c>
      <c r="N8" s="23">
        <f t="shared" si="9"/>
        <v>260274</v>
      </c>
      <c r="O8" s="23">
        <f t="shared" si="1"/>
        <v>1307861.1860000002</v>
      </c>
      <c r="P8" s="177">
        <v>196550.04300000001</v>
      </c>
      <c r="Q8" s="18">
        <v>179381.902</v>
      </c>
      <c r="R8" s="18">
        <v>206415.30600000001</v>
      </c>
      <c r="S8" s="23">
        <f t="shared" si="10"/>
        <v>582347.25100000005</v>
      </c>
      <c r="T8" s="23">
        <f t="shared" si="2"/>
        <v>1890208.4370000004</v>
      </c>
      <c r="U8" s="195">
        <v>232368.603</v>
      </c>
      <c r="V8" s="191">
        <v>203981.204</v>
      </c>
      <c r="W8" s="191">
        <v>208487.223</v>
      </c>
      <c r="X8" s="23">
        <f t="shared" si="3"/>
        <v>644837.03</v>
      </c>
      <c r="Y8" s="18">
        <v>206167.92800000001</v>
      </c>
      <c r="Z8" s="18">
        <v>161590.94699999999</v>
      </c>
      <c r="AA8" s="18">
        <v>52891.442999999999</v>
      </c>
      <c r="AB8" s="23">
        <f t="shared" si="4"/>
        <v>420650.31799999997</v>
      </c>
      <c r="AC8" s="23">
        <f t="shared" si="5"/>
        <v>1065487.348</v>
      </c>
      <c r="AD8" s="18">
        <v>89125</v>
      </c>
      <c r="AE8" s="18">
        <v>48082.648000000001</v>
      </c>
      <c r="AF8" s="18">
        <v>91596.402000000002</v>
      </c>
      <c r="AG8" s="23">
        <f t="shared" si="6"/>
        <v>228804.05</v>
      </c>
      <c r="AH8" s="23">
        <f t="shared" si="7"/>
        <v>1294291.398</v>
      </c>
      <c r="AI8" s="177"/>
      <c r="AJ8" s="18"/>
      <c r="AK8" s="18"/>
      <c r="AL8" s="23"/>
      <c r="AM8" s="186"/>
    </row>
    <row r="9" spans="1:39" ht="15.75" x14ac:dyDescent="0.25">
      <c r="A9" s="9" t="s">
        <v>24</v>
      </c>
      <c r="B9" s="18">
        <v>122319.102</v>
      </c>
      <c r="C9" s="18">
        <v>111175.20600000001</v>
      </c>
      <c r="D9" s="18">
        <v>90835.846999999994</v>
      </c>
      <c r="E9" s="23">
        <f t="shared" si="11"/>
        <v>324330.15500000003</v>
      </c>
      <c r="F9" s="18">
        <v>104883.83199999999</v>
      </c>
      <c r="G9" s="18">
        <v>24722.625</v>
      </c>
      <c r="H9" s="18">
        <v>24789.254000000001</v>
      </c>
      <c r="I9" s="23">
        <f t="shared" si="8"/>
        <v>154395.71100000001</v>
      </c>
      <c r="J9" s="23">
        <f t="shared" si="0"/>
        <v>478725.86600000004</v>
      </c>
      <c r="K9" s="18">
        <v>22096</v>
      </c>
      <c r="L9" s="18">
        <v>25788</v>
      </c>
      <c r="M9" s="18">
        <v>40161</v>
      </c>
      <c r="N9" s="23">
        <f t="shared" si="9"/>
        <v>88045</v>
      </c>
      <c r="O9" s="23">
        <f t="shared" si="1"/>
        <v>566770.86600000004</v>
      </c>
      <c r="P9" s="177">
        <v>53959.053</v>
      </c>
      <c r="Q9" s="18">
        <v>58556.25</v>
      </c>
      <c r="R9" s="18">
        <v>88387.058000000005</v>
      </c>
      <c r="S9" s="23">
        <f t="shared" si="10"/>
        <v>200902.361</v>
      </c>
      <c r="T9" s="23">
        <f t="shared" si="2"/>
        <v>767673.22700000007</v>
      </c>
      <c r="U9" s="195">
        <v>93787.411999999997</v>
      </c>
      <c r="V9" s="191">
        <v>157455.47500000001</v>
      </c>
      <c r="W9" s="191">
        <v>166814.07199999999</v>
      </c>
      <c r="X9" s="23">
        <f t="shared" si="3"/>
        <v>418056.95899999997</v>
      </c>
      <c r="Y9" s="18">
        <v>132291.70199999999</v>
      </c>
      <c r="Z9" s="18">
        <v>68801.279999999999</v>
      </c>
      <c r="AA9" s="18">
        <v>27034.682000000001</v>
      </c>
      <c r="AB9" s="23">
        <f>SUM(Y9:AA9)</f>
        <v>228127.66399999999</v>
      </c>
      <c r="AC9" s="23">
        <f t="shared" si="5"/>
        <v>646184.62299999991</v>
      </c>
      <c r="AD9" s="18">
        <v>35563</v>
      </c>
      <c r="AE9" s="18">
        <v>32868.737999999998</v>
      </c>
      <c r="AF9" s="18">
        <v>48989.784</v>
      </c>
      <c r="AG9" s="23">
        <f>SUM(AD9:AF9)</f>
        <v>117421.522</v>
      </c>
      <c r="AH9" s="23">
        <f t="shared" si="7"/>
        <v>763606.1449999999</v>
      </c>
      <c r="AI9" s="177"/>
      <c r="AJ9" s="18"/>
      <c r="AK9" s="18"/>
      <c r="AL9" s="23"/>
      <c r="AM9" s="186"/>
    </row>
    <row r="10" spans="1:39" ht="15.75" x14ac:dyDescent="0.25">
      <c r="A10" s="9" t="s">
        <v>25</v>
      </c>
      <c r="B10" s="18">
        <v>120612.13499999999</v>
      </c>
      <c r="C10" s="18">
        <v>89180.907999999996</v>
      </c>
      <c r="D10" s="18">
        <v>87212.960999999996</v>
      </c>
      <c r="E10" s="23">
        <f t="shared" si="11"/>
        <v>297006.00400000002</v>
      </c>
      <c r="F10" s="18">
        <v>74967.31</v>
      </c>
      <c r="G10" s="18">
        <v>74259.244999999995</v>
      </c>
      <c r="H10" s="18">
        <v>29909.126</v>
      </c>
      <c r="I10" s="23">
        <f t="shared" si="8"/>
        <v>179135.68099999998</v>
      </c>
      <c r="J10" s="23">
        <f t="shared" si="0"/>
        <v>476141.685</v>
      </c>
      <c r="K10" s="18">
        <v>11579</v>
      </c>
      <c r="L10" s="18">
        <v>40149</v>
      </c>
      <c r="M10" s="18">
        <v>60244</v>
      </c>
      <c r="N10" s="23">
        <f t="shared" si="9"/>
        <v>111972</v>
      </c>
      <c r="O10" s="23">
        <f t="shared" si="1"/>
        <v>588113.68500000006</v>
      </c>
      <c r="P10" s="177">
        <v>58659.586000000003</v>
      </c>
      <c r="Q10" s="18">
        <v>94523.16</v>
      </c>
      <c r="R10" s="18">
        <v>105305.652</v>
      </c>
      <c r="S10" s="23">
        <f t="shared" si="10"/>
        <v>258488.39800000002</v>
      </c>
      <c r="T10" s="23">
        <f t="shared" si="2"/>
        <v>846602.0830000001</v>
      </c>
      <c r="U10" s="195">
        <v>120820.164</v>
      </c>
      <c r="V10" s="191">
        <v>105989.75599999999</v>
      </c>
      <c r="W10" s="191">
        <v>120148.476</v>
      </c>
      <c r="X10" s="23">
        <f t="shared" si="3"/>
        <v>346958.39599999995</v>
      </c>
      <c r="Y10" s="18">
        <v>86584.224000000002</v>
      </c>
      <c r="Z10" s="18">
        <v>63590.733</v>
      </c>
      <c r="AA10" s="18">
        <v>24084.25</v>
      </c>
      <c r="AB10" s="23">
        <f t="shared" si="4"/>
        <v>174259.20699999999</v>
      </c>
      <c r="AC10" s="23">
        <f t="shared" si="5"/>
        <v>521217.60299999994</v>
      </c>
      <c r="AD10" s="18">
        <v>7221</v>
      </c>
      <c r="AE10" s="18">
        <v>10194.859</v>
      </c>
      <c r="AF10" s="18">
        <v>47370.607000000004</v>
      </c>
      <c r="AG10" s="23">
        <f t="shared" ref="AG10:AG15" si="12">SUM(AD10:AF10)</f>
        <v>64786.466</v>
      </c>
      <c r="AH10" s="23">
        <f t="shared" si="7"/>
        <v>586004.0689999999</v>
      </c>
      <c r="AI10" s="177"/>
      <c r="AJ10" s="18"/>
      <c r="AK10" s="18"/>
      <c r="AL10" s="23"/>
      <c r="AM10" s="186"/>
    </row>
    <row r="11" spans="1:39" ht="15.75" x14ac:dyDescent="0.25">
      <c r="A11" s="9" t="s">
        <v>26</v>
      </c>
      <c r="B11" s="18">
        <v>275467.53999999998</v>
      </c>
      <c r="C11" s="18">
        <v>252817.24</v>
      </c>
      <c r="D11" s="18">
        <v>244589.8</v>
      </c>
      <c r="E11" s="23">
        <f t="shared" si="11"/>
        <v>772874.58000000007</v>
      </c>
      <c r="F11" s="18">
        <v>191722.8</v>
      </c>
      <c r="G11" s="18">
        <v>134784.48000000001</v>
      </c>
      <c r="H11" s="18">
        <v>83487.039999999994</v>
      </c>
      <c r="I11" s="23">
        <f t="shared" si="8"/>
        <v>409994.32</v>
      </c>
      <c r="J11" s="23">
        <f t="shared" si="0"/>
        <v>1182868.9000000001</v>
      </c>
      <c r="K11" s="18">
        <v>54848</v>
      </c>
      <c r="L11" s="18">
        <v>53816</v>
      </c>
      <c r="M11" s="18">
        <v>141149</v>
      </c>
      <c r="N11" s="23">
        <f t="shared" si="9"/>
        <v>249813</v>
      </c>
      <c r="O11" s="23">
        <f t="shared" si="1"/>
        <v>1432681.9000000001</v>
      </c>
      <c r="P11" s="177">
        <v>190137.71</v>
      </c>
      <c r="Q11" s="18">
        <v>206252.88</v>
      </c>
      <c r="R11" s="18">
        <v>273822.88</v>
      </c>
      <c r="S11" s="23">
        <f t="shared" si="10"/>
        <v>670213.47</v>
      </c>
      <c r="T11" s="23">
        <f t="shared" si="2"/>
        <v>2102895.37</v>
      </c>
      <c r="U11" s="195">
        <v>285731.967</v>
      </c>
      <c r="V11" s="191">
        <v>235327.76</v>
      </c>
      <c r="W11" s="191">
        <v>272072.28000000003</v>
      </c>
      <c r="X11" s="23">
        <f t="shared" si="3"/>
        <v>793132.00699999998</v>
      </c>
      <c r="Y11" s="18">
        <v>209015.04000000001</v>
      </c>
      <c r="Z11" s="18">
        <v>155044.92000000001</v>
      </c>
      <c r="AA11" s="18">
        <v>88964.56</v>
      </c>
      <c r="AB11" s="23">
        <f t="shared" si="4"/>
        <v>453024.52</v>
      </c>
      <c r="AC11" s="23">
        <f t="shared" si="5"/>
        <v>1246156.527</v>
      </c>
      <c r="AD11" s="18">
        <v>32628</v>
      </c>
      <c r="AE11" s="18">
        <v>42576.04</v>
      </c>
      <c r="AF11" s="18">
        <v>100955.96</v>
      </c>
      <c r="AG11" s="23">
        <f t="shared" si="12"/>
        <v>176160</v>
      </c>
      <c r="AH11" s="23">
        <f t="shared" si="7"/>
        <v>1422316.527</v>
      </c>
      <c r="AI11" s="177"/>
      <c r="AJ11" s="18"/>
      <c r="AK11" s="18"/>
      <c r="AL11" s="23"/>
      <c r="AM11" s="186"/>
    </row>
    <row r="12" spans="1:39" ht="15.75" x14ac:dyDescent="0.25">
      <c r="A12" s="9" t="s">
        <v>27</v>
      </c>
      <c r="B12" s="18">
        <v>563489.91500000004</v>
      </c>
      <c r="C12" s="18">
        <v>527692.10800000001</v>
      </c>
      <c r="D12" s="18">
        <v>573719.80599999998</v>
      </c>
      <c r="E12" s="23">
        <f t="shared" si="11"/>
        <v>1664901.8289999999</v>
      </c>
      <c r="F12" s="18">
        <v>452433.32500000001</v>
      </c>
      <c r="G12" s="18">
        <v>227734.451</v>
      </c>
      <c r="H12" s="18">
        <v>131693.88</v>
      </c>
      <c r="I12" s="23">
        <f t="shared" si="8"/>
        <v>811861.65600000008</v>
      </c>
      <c r="J12" s="23">
        <f t="shared" si="0"/>
        <v>2476763.4849999999</v>
      </c>
      <c r="K12" s="18">
        <v>69496</v>
      </c>
      <c r="L12" s="18">
        <v>210415</v>
      </c>
      <c r="M12" s="18">
        <v>374284</v>
      </c>
      <c r="N12" s="23">
        <f t="shared" si="9"/>
        <v>654195</v>
      </c>
      <c r="O12" s="23">
        <f t="shared" si="1"/>
        <v>3130958.4849999999</v>
      </c>
      <c r="P12" s="177">
        <v>413896.70500000002</v>
      </c>
      <c r="Q12" s="18">
        <v>434953.28499999997</v>
      </c>
      <c r="R12" s="18">
        <v>601578.48800000001</v>
      </c>
      <c r="S12" s="23">
        <f t="shared" si="10"/>
        <v>1450428.4780000001</v>
      </c>
      <c r="T12" s="23">
        <f t="shared" si="2"/>
        <v>4581386.9629999995</v>
      </c>
      <c r="U12" s="195">
        <v>656070.54700000002</v>
      </c>
      <c r="V12" s="191">
        <v>552764.48499999999</v>
      </c>
      <c r="W12" s="191">
        <v>522260.95500000002</v>
      </c>
      <c r="X12" s="23">
        <f t="shared" si="3"/>
        <v>1731095.9870000002</v>
      </c>
      <c r="Y12" s="18">
        <v>430299.55900000001</v>
      </c>
      <c r="Z12" s="18">
        <v>316565.88500000001</v>
      </c>
      <c r="AA12" s="18">
        <v>211803.68299999999</v>
      </c>
      <c r="AB12" s="23">
        <f t="shared" si="4"/>
        <v>958669.12699999998</v>
      </c>
      <c r="AC12" s="23">
        <f t="shared" si="5"/>
        <v>2689765.1140000001</v>
      </c>
      <c r="AD12" s="18">
        <v>180034</v>
      </c>
      <c r="AE12" s="18">
        <v>211814.54</v>
      </c>
      <c r="AF12" s="18">
        <v>290771.261</v>
      </c>
      <c r="AG12" s="23">
        <f t="shared" si="12"/>
        <v>682619.80099999998</v>
      </c>
      <c r="AH12" s="23">
        <f t="shared" si="7"/>
        <v>3372384.915</v>
      </c>
      <c r="AI12" s="177"/>
      <c r="AJ12" s="18"/>
      <c r="AK12" s="18"/>
      <c r="AL12" s="23"/>
      <c r="AM12" s="186"/>
    </row>
    <row r="13" spans="1:39" ht="15.75" x14ac:dyDescent="0.25">
      <c r="A13" s="9" t="s">
        <v>28</v>
      </c>
      <c r="B13" s="18">
        <v>34318.731</v>
      </c>
      <c r="C13" s="18">
        <v>35617.754999999997</v>
      </c>
      <c r="D13" s="18">
        <v>53400.023999999998</v>
      </c>
      <c r="E13" s="23">
        <f t="shared" si="11"/>
        <v>123336.51000000001</v>
      </c>
      <c r="F13" s="18">
        <v>64108.508999999998</v>
      </c>
      <c r="G13" s="18">
        <v>79021.815000000002</v>
      </c>
      <c r="H13" s="18">
        <v>67009.803</v>
      </c>
      <c r="I13" s="23">
        <f t="shared" si="8"/>
        <v>210140.12699999998</v>
      </c>
      <c r="J13" s="23">
        <f t="shared" si="0"/>
        <v>333476.63699999999</v>
      </c>
      <c r="K13" s="18">
        <v>47447</v>
      </c>
      <c r="L13" s="18">
        <v>42598</v>
      </c>
      <c r="M13" s="18">
        <v>37266</v>
      </c>
      <c r="N13" s="23">
        <f t="shared" si="9"/>
        <v>127311</v>
      </c>
      <c r="O13" s="23">
        <f t="shared" si="1"/>
        <v>460787.63699999999</v>
      </c>
      <c r="P13" s="177">
        <v>40313.826000000001</v>
      </c>
      <c r="Q13" s="18">
        <v>44139.267</v>
      </c>
      <c r="R13" s="18">
        <v>38416.514999999999</v>
      </c>
      <c r="S13" s="23">
        <f t="shared" si="10"/>
        <v>122869.60799999999</v>
      </c>
      <c r="T13" s="23">
        <f t="shared" si="2"/>
        <v>583657.245</v>
      </c>
      <c r="U13" s="195">
        <v>47281.235999999997</v>
      </c>
      <c r="V13" s="191">
        <v>47726.607000000004</v>
      </c>
      <c r="W13" s="191">
        <v>59501.828999999998</v>
      </c>
      <c r="X13" s="23">
        <f t="shared" si="3"/>
        <v>154509.67199999999</v>
      </c>
      <c r="Y13" s="18">
        <v>79461.657000000007</v>
      </c>
      <c r="Z13" s="18">
        <v>72369.990000000005</v>
      </c>
      <c r="AA13" s="18">
        <v>59331.08</v>
      </c>
      <c r="AB13" s="23">
        <f t="shared" si="4"/>
        <v>211162.72700000001</v>
      </c>
      <c r="AC13" s="23">
        <f t="shared" si="5"/>
        <v>365672.39899999998</v>
      </c>
      <c r="AD13" s="18">
        <v>48851</v>
      </c>
      <c r="AE13" s="18">
        <v>43317.161999999997</v>
      </c>
      <c r="AF13" s="18">
        <v>39587.118000000002</v>
      </c>
      <c r="AG13" s="23">
        <f t="shared" si="12"/>
        <v>131755.28</v>
      </c>
      <c r="AH13" s="23">
        <f t="shared" si="7"/>
        <v>497427.679</v>
      </c>
      <c r="AI13" s="177"/>
      <c r="AJ13" s="18"/>
      <c r="AK13" s="18"/>
      <c r="AL13" s="23"/>
      <c r="AM13" s="186"/>
    </row>
    <row r="14" spans="1:39" ht="15.75" x14ac:dyDescent="0.25">
      <c r="A14" s="9" t="s">
        <v>29</v>
      </c>
      <c r="B14" s="18">
        <v>129966.792</v>
      </c>
      <c r="C14" s="18">
        <v>127290.291</v>
      </c>
      <c r="D14" s="18">
        <v>145435.94899999999</v>
      </c>
      <c r="E14" s="23">
        <f t="shared" si="11"/>
        <v>402693.03200000001</v>
      </c>
      <c r="F14" s="18">
        <v>141325.29300000001</v>
      </c>
      <c r="G14" s="18">
        <v>150587.35200000001</v>
      </c>
      <c r="H14" s="18">
        <v>153285.68599999999</v>
      </c>
      <c r="I14" s="23">
        <f>SUM(F14:H14)</f>
        <v>445198.33100000001</v>
      </c>
      <c r="J14" s="23">
        <f t="shared" si="0"/>
        <v>847891.36300000001</v>
      </c>
      <c r="K14" s="18">
        <v>143877</v>
      </c>
      <c r="L14" s="18">
        <v>122505</v>
      </c>
      <c r="M14" s="18">
        <v>105208</v>
      </c>
      <c r="N14" s="23">
        <f t="shared" si="9"/>
        <v>371590</v>
      </c>
      <c r="O14" s="23">
        <f t="shared" si="1"/>
        <v>1219481.3629999999</v>
      </c>
      <c r="P14" s="177">
        <v>110515.141</v>
      </c>
      <c r="Q14" s="18">
        <v>103481.56</v>
      </c>
      <c r="R14" s="18">
        <v>111595.947</v>
      </c>
      <c r="S14" s="23">
        <f t="shared" si="10"/>
        <v>325592.64799999999</v>
      </c>
      <c r="T14" s="23">
        <f t="shared" si="2"/>
        <v>1545074.0109999999</v>
      </c>
      <c r="U14" s="195">
        <v>106849.496</v>
      </c>
      <c r="V14" s="191">
        <v>95964.06</v>
      </c>
      <c r="W14" s="191">
        <v>105974.273</v>
      </c>
      <c r="X14" s="23">
        <f t="shared" si="3"/>
        <v>308787.82899999997</v>
      </c>
      <c r="Y14" s="18">
        <v>112816.125</v>
      </c>
      <c r="Z14" s="18">
        <v>141530.995</v>
      </c>
      <c r="AA14" s="18">
        <v>124721.929</v>
      </c>
      <c r="AB14" s="23">
        <f t="shared" si="4"/>
        <v>379069.049</v>
      </c>
      <c r="AC14" s="23">
        <f t="shared" si="5"/>
        <v>687856.87800000003</v>
      </c>
      <c r="AD14" s="18">
        <v>130197</v>
      </c>
      <c r="AE14" s="18">
        <v>124805.408</v>
      </c>
      <c r="AF14" s="18">
        <v>109093.693</v>
      </c>
      <c r="AG14" s="23">
        <f t="shared" si="12"/>
        <v>364096.10100000002</v>
      </c>
      <c r="AH14" s="23">
        <f t="shared" si="7"/>
        <v>1051952.9790000001</v>
      </c>
      <c r="AI14" s="177"/>
      <c r="AJ14" s="18"/>
      <c r="AK14" s="18"/>
      <c r="AL14" s="23"/>
      <c r="AM14" s="186"/>
    </row>
    <row r="15" spans="1:39" ht="16.5" thickBot="1" x14ac:dyDescent="0.3">
      <c r="A15" s="10" t="s">
        <v>30</v>
      </c>
      <c r="B15" s="20">
        <v>122801.31299999999</v>
      </c>
      <c r="C15" s="20">
        <v>111580.409</v>
      </c>
      <c r="D15" s="20">
        <v>125115.98699999999</v>
      </c>
      <c r="E15" s="23">
        <f t="shared" si="11"/>
        <v>359497.70900000003</v>
      </c>
      <c r="F15" s="20">
        <v>154865.65400000001</v>
      </c>
      <c r="G15" s="20">
        <v>165797.39199999999</v>
      </c>
      <c r="H15" s="18">
        <v>153214.57400000002</v>
      </c>
      <c r="I15" s="23">
        <f>SUM(F15:H15)</f>
        <v>473877.62</v>
      </c>
      <c r="J15" s="23">
        <f t="shared" si="0"/>
        <v>833375.32900000003</v>
      </c>
      <c r="K15" s="20">
        <v>138039</v>
      </c>
      <c r="L15" s="20">
        <v>108016</v>
      </c>
      <c r="M15" s="18">
        <v>96207</v>
      </c>
      <c r="N15" s="23">
        <f t="shared" si="9"/>
        <v>342262</v>
      </c>
      <c r="O15" s="23">
        <f t="shared" si="1"/>
        <v>1175637.3289999999</v>
      </c>
      <c r="P15" s="20">
        <v>100328.387</v>
      </c>
      <c r="Q15" s="20">
        <v>109443.338</v>
      </c>
      <c r="R15" s="18">
        <v>106555.94500000001</v>
      </c>
      <c r="S15" s="23">
        <f t="shared" si="10"/>
        <v>316327.67000000004</v>
      </c>
      <c r="T15" s="23">
        <f t="shared" si="2"/>
        <v>1491964.9989999998</v>
      </c>
      <c r="U15" s="195">
        <v>118674.66800000001</v>
      </c>
      <c r="V15" s="191">
        <v>107726.713</v>
      </c>
      <c r="W15" s="191">
        <v>126843.16899999999</v>
      </c>
      <c r="X15" s="23">
        <f t="shared" si="3"/>
        <v>353244.55</v>
      </c>
      <c r="Y15" s="20">
        <v>129760.948</v>
      </c>
      <c r="Z15" s="20">
        <v>160084.49799999999</v>
      </c>
      <c r="AA15" s="18">
        <v>159953.59599999999</v>
      </c>
      <c r="AB15" s="23">
        <f t="shared" si="4"/>
        <v>449799.04200000002</v>
      </c>
      <c r="AC15" s="23">
        <f t="shared" si="5"/>
        <v>803043.59199999995</v>
      </c>
      <c r="AD15" s="20">
        <v>144764.96100000001</v>
      </c>
      <c r="AE15" s="20">
        <v>99228.652000000002</v>
      </c>
      <c r="AF15" s="18">
        <v>70647.251000000004</v>
      </c>
      <c r="AG15" s="23">
        <f t="shared" si="12"/>
        <v>314640.864</v>
      </c>
      <c r="AH15" s="23">
        <f t="shared" si="7"/>
        <v>1117684.456</v>
      </c>
      <c r="AI15" s="20"/>
      <c r="AJ15" s="20"/>
      <c r="AK15" s="18"/>
      <c r="AL15" s="23"/>
      <c r="AM15" s="186"/>
    </row>
    <row r="16" spans="1:39" ht="16.5" thickBot="1" x14ac:dyDescent="0.3">
      <c r="A16" s="11" t="s">
        <v>31</v>
      </c>
      <c r="B16" s="21">
        <f t="shared" ref="B16:J16" si="13">SUM(B5:B15)</f>
        <v>2181244.9</v>
      </c>
      <c r="C16" s="21">
        <f t="shared" si="13"/>
        <v>1929977.0299999998</v>
      </c>
      <c r="D16" s="21">
        <f t="shared" si="13"/>
        <v>2081699.5069999998</v>
      </c>
      <c r="E16" s="24">
        <f t="shared" si="13"/>
        <v>6192921.4369999999</v>
      </c>
      <c r="F16" s="21">
        <f t="shared" si="13"/>
        <v>1770694.8740000003</v>
      </c>
      <c r="G16" s="21">
        <f t="shared" si="13"/>
        <v>1380567.2709999999</v>
      </c>
      <c r="H16" s="21">
        <f t="shared" si="13"/>
        <v>923163.353</v>
      </c>
      <c r="I16" s="24">
        <f t="shared" si="13"/>
        <v>4074425.4979999997</v>
      </c>
      <c r="J16" s="24">
        <f t="shared" si="13"/>
        <v>10267346.935000001</v>
      </c>
      <c r="K16" s="21">
        <v>688107</v>
      </c>
      <c r="L16" s="21">
        <v>1016196</v>
      </c>
      <c r="M16" s="21">
        <v>1458294</v>
      </c>
      <c r="N16" s="24">
        <f t="shared" si="9"/>
        <v>3162597</v>
      </c>
      <c r="O16" s="24">
        <f t="shared" si="1"/>
        <v>13429943.935000001</v>
      </c>
      <c r="P16" s="179">
        <f>SUM(P5:P15)</f>
        <v>1650214.6876000001</v>
      </c>
      <c r="Q16" s="21">
        <f>SUM(Q5:Q15)</f>
        <v>1671233.541</v>
      </c>
      <c r="R16" s="21">
        <f>SUM(R5:R15)</f>
        <v>2128260.0079999994</v>
      </c>
      <c r="S16" s="187">
        <f t="shared" si="10"/>
        <v>5449708.2365999995</v>
      </c>
      <c r="T16" s="24">
        <f t="shared" si="2"/>
        <v>18879652.171599999</v>
      </c>
      <c r="U16" s="196">
        <f>SUM(U5:U15)</f>
        <v>2269392.426</v>
      </c>
      <c r="V16" s="21">
        <f>SUM(V5:V15)</f>
        <v>1977310.243</v>
      </c>
      <c r="W16" s="21">
        <f t="shared" ref="W16:Z16" si="14">SUM(W5:W15)</f>
        <v>2158272.8200000003</v>
      </c>
      <c r="X16" s="24">
        <f>SUM(X5:X15)</f>
        <v>6404975.4889999991</v>
      </c>
      <c r="Y16" s="21">
        <f t="shared" si="14"/>
        <v>1869999.55</v>
      </c>
      <c r="Z16" s="21">
        <f t="shared" si="14"/>
        <v>1512993.3090000001</v>
      </c>
      <c r="AA16" s="21">
        <f t="shared" ref="AA16" si="15">SUM(AA5:AA15)</f>
        <v>770401.495</v>
      </c>
      <c r="AB16" s="24">
        <f>SUM(AB5:AB15)</f>
        <v>4153394.3539999998</v>
      </c>
      <c r="AC16" s="24">
        <f t="shared" ref="AC16" si="16">SUM(AC5:AC15)</f>
        <v>10558369.843</v>
      </c>
      <c r="AD16" s="21">
        <f>SUM(AD5:AD15)</f>
        <v>683169.89300000004</v>
      </c>
      <c r="AE16" s="21">
        <f>SUM(AE5:AE15)</f>
        <v>636390.24200000009</v>
      </c>
      <c r="AF16" s="21">
        <f>SUM(AF5:AF15)</f>
        <v>1066047.399</v>
      </c>
      <c r="AG16" s="24">
        <f>SUM(AG5:AG15)</f>
        <v>2385607.534</v>
      </c>
      <c r="AH16" s="24">
        <f t="shared" ref="AH16" si="17">SUM(AH5:AH15)</f>
        <v>12943977.377</v>
      </c>
      <c r="AI16" s="179"/>
      <c r="AJ16" s="21"/>
      <c r="AK16" s="21"/>
      <c r="AL16" s="24"/>
      <c r="AM16" s="187"/>
    </row>
    <row r="17" spans="1:39" ht="18.75" x14ac:dyDescent="0.25">
      <c r="A17" s="39" t="s">
        <v>32</v>
      </c>
      <c r="B17" s="32"/>
      <c r="C17" s="32"/>
      <c r="D17" s="32"/>
      <c r="E17" s="31"/>
      <c r="F17" s="32"/>
      <c r="G17" s="32"/>
      <c r="H17" s="32"/>
      <c r="I17" s="31"/>
      <c r="J17" s="32"/>
      <c r="K17" s="32"/>
      <c r="L17" s="32"/>
      <c r="M17" s="32"/>
      <c r="N17" s="32"/>
      <c r="O17" s="40"/>
      <c r="P17" s="32"/>
      <c r="Q17" s="32"/>
      <c r="R17" s="32"/>
      <c r="S17" s="32"/>
      <c r="T17" s="279"/>
      <c r="U17" s="197"/>
      <c r="V17" s="192"/>
      <c r="W17" s="192"/>
      <c r="X17" s="31"/>
      <c r="Y17" s="32"/>
      <c r="Z17" s="32"/>
      <c r="AA17" s="32"/>
      <c r="AB17" s="31"/>
      <c r="AC17" s="32"/>
      <c r="AD17" s="32"/>
      <c r="AE17" s="32"/>
      <c r="AF17" s="32"/>
      <c r="AG17" s="32"/>
      <c r="AH17" s="40"/>
      <c r="AI17" s="32"/>
      <c r="AJ17" s="32"/>
      <c r="AK17" s="32"/>
      <c r="AL17" s="32"/>
      <c r="AM17" s="32"/>
    </row>
    <row r="18" spans="1:39" ht="15.75" x14ac:dyDescent="0.25">
      <c r="A18" s="8" t="s">
        <v>33</v>
      </c>
      <c r="B18" s="16">
        <v>152628.731</v>
      </c>
      <c r="C18" s="17">
        <v>148341.75399999999</v>
      </c>
      <c r="D18" s="17">
        <v>135957.595</v>
      </c>
      <c r="E18" s="22">
        <f>SUM(B18:D18)</f>
        <v>436928.07999999996</v>
      </c>
      <c r="F18" s="16">
        <v>97870.173999999999</v>
      </c>
      <c r="G18" s="16">
        <v>85344.315000000002</v>
      </c>
      <c r="H18" s="17">
        <v>55916.343999999997</v>
      </c>
      <c r="I18" s="22">
        <f>SUM(F18:H18)</f>
        <v>239130.83299999998</v>
      </c>
      <c r="J18" s="22">
        <f>E18+I18</f>
        <v>676058.91299999994</v>
      </c>
      <c r="K18" s="16">
        <v>48540</v>
      </c>
      <c r="L18" s="16">
        <v>78856</v>
      </c>
      <c r="M18" s="17">
        <v>88878</v>
      </c>
      <c r="N18" s="22">
        <f t="shared" ref="N18:N22" si="18">SUM(K18:M18)</f>
        <v>216274</v>
      </c>
      <c r="O18" s="22">
        <f>E18+I18+N18</f>
        <v>892332.91299999994</v>
      </c>
      <c r="P18" s="16">
        <v>97698.964999999997</v>
      </c>
      <c r="Q18" s="16">
        <v>129202.84299999999</v>
      </c>
      <c r="R18" s="17">
        <v>162460.85399999999</v>
      </c>
      <c r="S18" s="22">
        <f>SUM(P18:R18)</f>
        <v>389362.66200000001</v>
      </c>
      <c r="T18" s="22">
        <f>SUM(S18,O18)</f>
        <v>1281695.575</v>
      </c>
      <c r="U18" s="198">
        <v>163031.69099999999</v>
      </c>
      <c r="V18" s="16">
        <v>136957.89799999999</v>
      </c>
      <c r="W18" s="17">
        <v>140446.70199999999</v>
      </c>
      <c r="X18" s="22">
        <f>SUM(U18:W18)</f>
        <v>440436.29099999997</v>
      </c>
      <c r="Y18" s="16">
        <v>105472.21</v>
      </c>
      <c r="Z18" s="16">
        <v>89612.925000000003</v>
      </c>
      <c r="AA18" s="17">
        <v>42001.572999999997</v>
      </c>
      <c r="AB18" s="22">
        <f>SUM(Y18:AA18)</f>
        <v>237086.70800000001</v>
      </c>
      <c r="AC18" s="22">
        <f>SUM(AB18,X18)</f>
        <v>677522.99899999995</v>
      </c>
      <c r="AD18" s="16">
        <v>55118.402000000002</v>
      </c>
      <c r="AE18" s="16">
        <v>63810.678</v>
      </c>
      <c r="AF18" s="17">
        <v>74386.072</v>
      </c>
      <c r="AG18" s="22">
        <f>SUM(AD18:AF18)</f>
        <v>193315.152</v>
      </c>
      <c r="AH18" s="22">
        <f>SUM(AG18,AC18)</f>
        <v>870838.15099999995</v>
      </c>
      <c r="AI18" s="16"/>
      <c r="AJ18" s="16"/>
      <c r="AK18" s="17"/>
      <c r="AL18" s="22"/>
      <c r="AM18" s="185"/>
    </row>
    <row r="19" spans="1:39" ht="15.75" x14ac:dyDescent="0.25">
      <c r="A19" s="9" t="s">
        <v>34</v>
      </c>
      <c r="B19" s="18">
        <v>90534.883000000002</v>
      </c>
      <c r="C19" s="18">
        <v>72612.376000000004</v>
      </c>
      <c r="D19" s="19">
        <v>80278.368000000002</v>
      </c>
      <c r="E19" s="23">
        <f>SUM(B19:D19)</f>
        <v>243425.62700000004</v>
      </c>
      <c r="F19" s="18">
        <v>90144.342999999993</v>
      </c>
      <c r="G19" s="18">
        <v>91422.990999999995</v>
      </c>
      <c r="H19" s="19">
        <v>80051.657999999996</v>
      </c>
      <c r="I19" s="23">
        <f>SUM(F19:H19)</f>
        <v>261618.99199999997</v>
      </c>
      <c r="J19" s="23">
        <f>E19+I19</f>
        <v>505044.61900000001</v>
      </c>
      <c r="K19" s="18">
        <v>62244</v>
      </c>
      <c r="L19" s="18">
        <v>63902</v>
      </c>
      <c r="M19" s="19">
        <v>72907</v>
      </c>
      <c r="N19" s="23">
        <f t="shared" si="18"/>
        <v>199053</v>
      </c>
      <c r="O19" s="23">
        <f>E19+I19+N19</f>
        <v>704097.61899999995</v>
      </c>
      <c r="P19" s="18">
        <v>75758.027000000002</v>
      </c>
      <c r="Q19" s="18">
        <v>67073.044999999998</v>
      </c>
      <c r="R19" s="19">
        <v>76480.625</v>
      </c>
      <c r="S19" s="23">
        <f>SUM(P19:R19)</f>
        <v>219311.69699999999</v>
      </c>
      <c r="T19" s="23">
        <f>SUM(S19,O19)</f>
        <v>923409.31599999988</v>
      </c>
      <c r="U19" s="199">
        <v>75981.322</v>
      </c>
      <c r="V19" s="18">
        <v>68677.141000000003</v>
      </c>
      <c r="W19" s="18">
        <v>83857.456000000006</v>
      </c>
      <c r="X19" s="23">
        <f>SUM(U19:W19)</f>
        <v>228515.91899999999</v>
      </c>
      <c r="Y19" s="18">
        <v>93614.172999999995</v>
      </c>
      <c r="Z19" s="18">
        <v>92604.15</v>
      </c>
      <c r="AA19" s="19">
        <v>82617.729000000007</v>
      </c>
      <c r="AB19" s="23">
        <f>SUM(Y19:AA19)</f>
        <v>268836.05199999997</v>
      </c>
      <c r="AC19" s="23">
        <f>SUM(AB19,X19)</f>
        <v>497351.97099999996</v>
      </c>
      <c r="AD19" s="18">
        <v>85545.232999999993</v>
      </c>
      <c r="AE19" s="18">
        <v>74887.209000000003</v>
      </c>
      <c r="AF19" s="19">
        <v>62981.135000000002</v>
      </c>
      <c r="AG19" s="23">
        <f>SUM(AD19:AF19)</f>
        <v>223413.57699999999</v>
      </c>
      <c r="AH19" s="23">
        <f>SUM(AG19,AC19)</f>
        <v>720765.54799999995</v>
      </c>
      <c r="AI19" s="18"/>
      <c r="AJ19" s="18"/>
      <c r="AK19" s="19"/>
      <c r="AL19" s="23"/>
      <c r="AM19" s="186"/>
    </row>
    <row r="20" spans="1:39" ht="15.75" x14ac:dyDescent="0.25">
      <c r="A20" s="9" t="s">
        <v>35</v>
      </c>
      <c r="B20" s="18">
        <v>130535.481</v>
      </c>
      <c r="C20" s="18">
        <v>116024.031</v>
      </c>
      <c r="D20" s="19">
        <v>88975.365000000005</v>
      </c>
      <c r="E20" s="23">
        <f>SUM(B20:D20)</f>
        <v>335534.87699999998</v>
      </c>
      <c r="F20" s="18">
        <v>150147.91800000001</v>
      </c>
      <c r="G20" s="18">
        <v>168796.85699999999</v>
      </c>
      <c r="H20" s="19">
        <v>142931.78899999999</v>
      </c>
      <c r="I20" s="23">
        <f>SUM(F20:H20)</f>
        <v>461876.56400000001</v>
      </c>
      <c r="J20" s="23">
        <f>E20+I20</f>
        <v>797411.44099999999</v>
      </c>
      <c r="K20" s="18">
        <v>104884</v>
      </c>
      <c r="L20" s="18">
        <v>98286</v>
      </c>
      <c r="M20" s="19">
        <v>105788</v>
      </c>
      <c r="N20" s="23">
        <f t="shared" si="18"/>
        <v>308958</v>
      </c>
      <c r="O20" s="23">
        <f>E20+I20+N20</f>
        <v>1106369.4410000001</v>
      </c>
      <c r="P20" s="18">
        <v>115418.59</v>
      </c>
      <c r="Q20" s="18">
        <v>138722.01999999999</v>
      </c>
      <c r="R20" s="19">
        <v>124492.018</v>
      </c>
      <c r="S20" s="23">
        <f>SUM(P20:R20)</f>
        <v>378632.62799999997</v>
      </c>
      <c r="T20" s="23">
        <f>SUM(S20,O20)</f>
        <v>1485002.0690000001</v>
      </c>
      <c r="U20" s="199">
        <v>107532.383</v>
      </c>
      <c r="V20" s="18">
        <v>81950.963000000003</v>
      </c>
      <c r="W20" s="18">
        <v>99250.167000000001</v>
      </c>
      <c r="X20" s="23">
        <f>SUM(U20:W20)</f>
        <v>288733.51300000004</v>
      </c>
      <c r="Y20" s="18">
        <v>107312.204</v>
      </c>
      <c r="Z20" s="18">
        <v>190996.783</v>
      </c>
      <c r="AA20" s="19">
        <v>149176.057</v>
      </c>
      <c r="AB20" s="23">
        <f>SUM(Y20:AA20)</f>
        <v>447485.04399999999</v>
      </c>
      <c r="AC20" s="23">
        <f>SUM(AB20,X20)</f>
        <v>736218.55700000003</v>
      </c>
      <c r="AD20" s="18">
        <v>119927.649</v>
      </c>
      <c r="AE20" s="18">
        <v>78274.495999999999</v>
      </c>
      <c r="AF20" s="19">
        <v>74051.331999999995</v>
      </c>
      <c r="AG20" s="23">
        <f>SUM(AD20:AF20)</f>
        <v>272253.47700000001</v>
      </c>
      <c r="AH20" s="23">
        <f>SUM(AG20,AC20)</f>
        <v>1008472.034</v>
      </c>
      <c r="AI20" s="18"/>
      <c r="AJ20" s="18"/>
      <c r="AK20" s="19"/>
      <c r="AL20" s="23"/>
      <c r="AM20" s="186"/>
    </row>
    <row r="21" spans="1:39" ht="16.5" thickBot="1" x14ac:dyDescent="0.3">
      <c r="A21" s="9" t="s">
        <v>36</v>
      </c>
      <c r="B21" s="18">
        <v>30601.308000000001</v>
      </c>
      <c r="C21" s="18">
        <v>23363.868999999999</v>
      </c>
      <c r="D21" s="19">
        <v>25632.797999999999</v>
      </c>
      <c r="E21" s="23">
        <f>SUM(B21:D21)</f>
        <v>79597.974999999991</v>
      </c>
      <c r="F21" s="18">
        <v>31165.165000000001</v>
      </c>
      <c r="G21" s="18">
        <v>34739.050999999999</v>
      </c>
      <c r="H21" s="19">
        <v>37121.125</v>
      </c>
      <c r="I21" s="23">
        <f>SUM(F21:H21)</f>
        <v>103025.341</v>
      </c>
      <c r="J21" s="23">
        <f>E21+I21</f>
        <v>182623.31599999999</v>
      </c>
      <c r="K21" s="18">
        <v>23610</v>
      </c>
      <c r="L21" s="18">
        <v>10508</v>
      </c>
      <c r="M21" s="19">
        <v>13484</v>
      </c>
      <c r="N21" s="23">
        <f t="shared" si="18"/>
        <v>47602</v>
      </c>
      <c r="O21" s="23">
        <f>E21+I21+N21</f>
        <v>230225.31599999999</v>
      </c>
      <c r="P21" s="18">
        <v>11931.848</v>
      </c>
      <c r="Q21" s="18">
        <v>20205.701000000001</v>
      </c>
      <c r="R21" s="19">
        <v>20049.294999999998</v>
      </c>
      <c r="S21" s="23">
        <f>SUM(P21:R21)</f>
        <v>52186.843999999997</v>
      </c>
      <c r="T21" s="23">
        <f>SUM(S21,O21)</f>
        <v>282412.15999999997</v>
      </c>
      <c r="U21" s="199">
        <v>14564.405000000001</v>
      </c>
      <c r="V21" s="18">
        <v>15729.388999999999</v>
      </c>
      <c r="W21" s="18">
        <v>20638.848999999998</v>
      </c>
      <c r="X21" s="23">
        <f>SUM(U21:W21)</f>
        <v>50932.642999999996</v>
      </c>
      <c r="Y21" s="18">
        <v>29661.63</v>
      </c>
      <c r="Z21" s="18">
        <v>40090.156000000003</v>
      </c>
      <c r="AA21" s="19">
        <v>40103.124000000003</v>
      </c>
      <c r="AB21" s="23">
        <f>SUM(Y21:AA21)</f>
        <v>109854.91</v>
      </c>
      <c r="AC21" s="23">
        <f>SUM(AB21,X21)</f>
        <v>160787.55300000001</v>
      </c>
      <c r="AD21" s="18">
        <v>26867.394</v>
      </c>
      <c r="AE21" s="18">
        <v>21747.100999999999</v>
      </c>
      <c r="AF21" s="19">
        <v>11582.593000000001</v>
      </c>
      <c r="AG21" s="23">
        <f>SUM(AD21:AF21)</f>
        <v>60197.087999999996</v>
      </c>
      <c r="AH21" s="23">
        <f>SUM(AG21,AC21)</f>
        <v>220984.641</v>
      </c>
      <c r="AI21" s="18"/>
      <c r="AJ21" s="18"/>
      <c r="AK21" s="19"/>
      <c r="AL21" s="23"/>
      <c r="AM21" s="186"/>
    </row>
    <row r="22" spans="1:39" ht="16.5" thickBot="1" x14ac:dyDescent="0.3">
      <c r="A22" s="11" t="s">
        <v>37</v>
      </c>
      <c r="B22" s="21">
        <f t="shared" ref="B22:J22" si="19">SUM(B18:B21)</f>
        <v>404300.40299999999</v>
      </c>
      <c r="C22" s="21">
        <f t="shared" si="19"/>
        <v>360342.03</v>
      </c>
      <c r="D22" s="21">
        <f t="shared" si="19"/>
        <v>330844.12599999999</v>
      </c>
      <c r="E22" s="24">
        <f t="shared" si="19"/>
        <v>1095486.5589999999</v>
      </c>
      <c r="F22" s="21">
        <f t="shared" si="19"/>
        <v>369327.6</v>
      </c>
      <c r="G22" s="21">
        <f t="shared" si="19"/>
        <v>380303.21399999992</v>
      </c>
      <c r="H22" s="21">
        <f t="shared" si="19"/>
        <v>316020.91599999997</v>
      </c>
      <c r="I22" s="24">
        <f t="shared" si="19"/>
        <v>1065651.73</v>
      </c>
      <c r="J22" s="24">
        <f t="shared" si="19"/>
        <v>2161138.2889999999</v>
      </c>
      <c r="K22" s="21">
        <v>239277</v>
      </c>
      <c r="L22" s="21">
        <v>251522</v>
      </c>
      <c r="M22" s="21">
        <v>281053</v>
      </c>
      <c r="N22" s="24">
        <f t="shared" si="18"/>
        <v>771852</v>
      </c>
      <c r="O22" s="24">
        <f>SUM(O18:O21)</f>
        <v>2933025.2890000003</v>
      </c>
      <c r="P22" s="21">
        <f>SUM(P18:P21)</f>
        <v>300807.43</v>
      </c>
      <c r="Q22" s="21">
        <f>SUM(Q18:Q21)</f>
        <v>355203.60899999994</v>
      </c>
      <c r="R22" s="21">
        <f>SUM(R18:R21)</f>
        <v>383482.79199999996</v>
      </c>
      <c r="S22" s="187">
        <f>SUM(S18:S21)</f>
        <v>1039493.831</v>
      </c>
      <c r="T22" s="24">
        <f>SUM(S22,O22)</f>
        <v>3972519.12</v>
      </c>
      <c r="U22" s="196">
        <f t="shared" ref="U22:AA22" si="20">SUM(U18:U21)</f>
        <v>361109.80099999998</v>
      </c>
      <c r="V22" s="21">
        <f t="shared" si="20"/>
        <v>303315.391</v>
      </c>
      <c r="W22" s="21">
        <f t="shared" si="20"/>
        <v>344193.174</v>
      </c>
      <c r="X22" s="24">
        <f t="shared" ref="X22" si="21">SUM(X18:X21)</f>
        <v>1008618.366</v>
      </c>
      <c r="Y22" s="21">
        <f t="shared" si="20"/>
        <v>336060.217</v>
      </c>
      <c r="Z22" s="21">
        <f t="shared" si="20"/>
        <v>413304.01400000002</v>
      </c>
      <c r="AA22" s="21">
        <f t="shared" si="20"/>
        <v>313898.48300000001</v>
      </c>
      <c r="AB22" s="187">
        <f>SUM(AB18:AB21)</f>
        <v>1063262.7139999999</v>
      </c>
      <c r="AC22" s="24">
        <f>SUM(AB22,X22)</f>
        <v>2071881.08</v>
      </c>
      <c r="AD22" s="21">
        <f t="shared" ref="AD22:AF22" si="22">SUM(AD18:AD21)</f>
        <v>287458.67800000001</v>
      </c>
      <c r="AE22" s="21">
        <f t="shared" si="22"/>
        <v>238719.48399999997</v>
      </c>
      <c r="AF22" s="21">
        <f t="shared" si="22"/>
        <v>223001.13199999998</v>
      </c>
      <c r="AG22" s="187">
        <f>SUM(AG18:AG21)</f>
        <v>749179.29399999999</v>
      </c>
      <c r="AH22" s="24">
        <f>SUM(AG22,AC22)</f>
        <v>2821060.3739999998</v>
      </c>
      <c r="AI22" s="21"/>
      <c r="AJ22" s="21"/>
      <c r="AK22" s="21"/>
      <c r="AL22" s="24"/>
      <c r="AM22" s="187"/>
    </row>
    <row r="23" spans="1:39" ht="18.75" x14ac:dyDescent="0.3">
      <c r="A23" s="42" t="s">
        <v>38</v>
      </c>
      <c r="B23" s="33"/>
      <c r="C23" s="38"/>
      <c r="D23" s="33"/>
      <c r="E23" s="33"/>
      <c r="F23" s="33"/>
      <c r="G23" s="38"/>
      <c r="H23" s="33"/>
      <c r="I23" s="33"/>
      <c r="J23" s="33"/>
      <c r="K23" s="33"/>
      <c r="L23" s="38"/>
      <c r="M23" s="33"/>
      <c r="N23" s="33"/>
      <c r="O23" s="33"/>
      <c r="P23" s="33"/>
      <c r="Q23" s="38"/>
      <c r="R23" s="33"/>
      <c r="S23" s="33"/>
      <c r="T23" s="280"/>
      <c r="U23" s="200"/>
      <c r="V23" s="192"/>
      <c r="W23" s="192"/>
      <c r="X23" s="33"/>
      <c r="Y23" s="33"/>
      <c r="Z23" s="38"/>
      <c r="AA23" s="33"/>
      <c r="AB23" s="33"/>
      <c r="AC23" s="280"/>
      <c r="AD23" s="33"/>
      <c r="AE23" s="38"/>
      <c r="AF23" s="33"/>
      <c r="AG23" s="33"/>
      <c r="AH23" s="33"/>
      <c r="AI23" s="33"/>
      <c r="AJ23" s="38"/>
      <c r="AK23" s="33"/>
      <c r="AL23" s="33"/>
      <c r="AM23" s="33"/>
    </row>
    <row r="24" spans="1:39" ht="15.75" x14ac:dyDescent="0.25">
      <c r="A24" s="8" t="s">
        <v>39</v>
      </c>
      <c r="B24" s="16">
        <v>59166.341999999997</v>
      </c>
      <c r="C24" s="16">
        <v>54827.741999999998</v>
      </c>
      <c r="D24" s="16">
        <v>54830.309000000001</v>
      </c>
      <c r="E24" s="22">
        <f>SUM(B24:D24)</f>
        <v>168824.39300000001</v>
      </c>
      <c r="F24" s="16">
        <v>35610.288</v>
      </c>
      <c r="G24" s="16">
        <v>33681.714999999997</v>
      </c>
      <c r="H24" s="16">
        <v>11033.35</v>
      </c>
      <c r="I24" s="22">
        <f>SUM(F24:H24)</f>
        <v>80325.353000000003</v>
      </c>
      <c r="J24" s="22">
        <f>E24+I24</f>
        <v>249149.74600000001</v>
      </c>
      <c r="K24" s="16">
        <v>9095</v>
      </c>
      <c r="L24" s="16">
        <v>9173</v>
      </c>
      <c r="M24" s="16">
        <v>19022</v>
      </c>
      <c r="N24" s="22">
        <f t="shared" ref="N24:N28" si="23">SUM(K24:M24)</f>
        <v>37290</v>
      </c>
      <c r="O24" s="22">
        <f>E24+I24+N24</f>
        <v>286439.74600000004</v>
      </c>
      <c r="P24" s="16">
        <v>36246.366000000002</v>
      </c>
      <c r="Q24" s="16">
        <v>54738.502999999997</v>
      </c>
      <c r="R24" s="16">
        <v>72179.650999999998</v>
      </c>
      <c r="S24" s="22">
        <f>SUM(P24:R24)</f>
        <v>163164.52000000002</v>
      </c>
      <c r="T24" s="22">
        <f>SUM(S24,O24)</f>
        <v>449604.26600000006</v>
      </c>
      <c r="U24" s="198">
        <v>57672.016000000003</v>
      </c>
      <c r="V24" s="16">
        <v>51137.474999999999</v>
      </c>
      <c r="W24" s="16">
        <v>65032.199000000001</v>
      </c>
      <c r="X24" s="22">
        <f>SUM(U24:W24)</f>
        <v>173841.69</v>
      </c>
      <c r="Y24" s="16">
        <v>44920.822</v>
      </c>
      <c r="Z24" s="16">
        <v>35446.548999999999</v>
      </c>
      <c r="AA24" s="16">
        <v>10602.975</v>
      </c>
      <c r="AB24" s="22">
        <f>SUM(Y24:AA24)</f>
        <v>90970.346000000005</v>
      </c>
      <c r="AC24" s="22">
        <f>SUM(AB24,X24)</f>
        <v>264812.03600000002</v>
      </c>
      <c r="AD24" s="16">
        <v>11624.15</v>
      </c>
      <c r="AE24" s="16">
        <v>11597.87</v>
      </c>
      <c r="AF24" s="16">
        <v>19402.075000000001</v>
      </c>
      <c r="AG24" s="22">
        <f>SUM(AD24:AF24)</f>
        <v>42624.095000000001</v>
      </c>
      <c r="AH24" s="22">
        <f>SUM(AG24,AC24)</f>
        <v>307436.13100000005</v>
      </c>
      <c r="AI24" s="16"/>
      <c r="AJ24" s="16"/>
      <c r="AK24" s="16"/>
      <c r="AL24" s="22"/>
      <c r="AM24" s="185"/>
    </row>
    <row r="25" spans="1:39" ht="15.75" x14ac:dyDescent="0.25">
      <c r="A25" s="9" t="s">
        <v>40</v>
      </c>
      <c r="B25" s="18">
        <v>320746.71399999998</v>
      </c>
      <c r="C25" s="18">
        <v>267600.67499999999</v>
      </c>
      <c r="D25" s="19">
        <v>255460.19899999999</v>
      </c>
      <c r="E25" s="23">
        <f>SUM(B25:D25)</f>
        <v>843807.58799999999</v>
      </c>
      <c r="F25" s="18">
        <v>316457.78000000003</v>
      </c>
      <c r="G25" s="18">
        <v>307842.28499999997</v>
      </c>
      <c r="H25" s="19">
        <v>279331.66499999998</v>
      </c>
      <c r="I25" s="23">
        <f>SUM(F25:H25)</f>
        <v>903631.73</v>
      </c>
      <c r="J25" s="23">
        <f>E25+I25</f>
        <v>1747439.318</v>
      </c>
      <c r="K25" s="18">
        <v>281853</v>
      </c>
      <c r="L25" s="18">
        <v>293691</v>
      </c>
      <c r="M25" s="19">
        <v>255419</v>
      </c>
      <c r="N25" s="23">
        <f t="shared" si="23"/>
        <v>830963</v>
      </c>
      <c r="O25" s="23">
        <f>E25+I25+N25</f>
        <v>2578402.318</v>
      </c>
      <c r="P25" s="18">
        <v>276212.68</v>
      </c>
      <c r="Q25" s="18">
        <v>240666.29</v>
      </c>
      <c r="R25" s="19">
        <v>326561.853</v>
      </c>
      <c r="S25" s="23">
        <f>SUM(P25:R25)</f>
        <v>843440.82299999997</v>
      </c>
      <c r="T25" s="23">
        <f>SUM(S25,O25)</f>
        <v>3421843.1409999998</v>
      </c>
      <c r="U25" s="199">
        <v>335544.522</v>
      </c>
      <c r="V25" s="18">
        <v>273148.96999999997</v>
      </c>
      <c r="W25" s="18">
        <v>284583.02899999998</v>
      </c>
      <c r="X25" s="23">
        <f>SUM(U25:W25)</f>
        <v>893276.52099999995</v>
      </c>
      <c r="Y25" s="18">
        <v>268013.03000000003</v>
      </c>
      <c r="Z25" s="18">
        <v>299536.277</v>
      </c>
      <c r="AA25" s="19">
        <v>305224.701</v>
      </c>
      <c r="AB25" s="23">
        <f>SUM(Y25:AA25)</f>
        <v>872774.00800000003</v>
      </c>
      <c r="AC25" s="23">
        <f>SUM(AB25,X25)</f>
        <v>1766050.5290000001</v>
      </c>
      <c r="AD25" s="18">
        <v>303238.29599999997</v>
      </c>
      <c r="AE25" s="18">
        <v>285582.09700000001</v>
      </c>
      <c r="AF25" s="19">
        <v>277663.11700000003</v>
      </c>
      <c r="AG25" s="23">
        <f>SUM(AD25:AF25)</f>
        <v>866483.51</v>
      </c>
      <c r="AH25" s="23">
        <f>SUM(AG25,AC25)</f>
        <v>2632534.0389999999</v>
      </c>
      <c r="AI25" s="18"/>
      <c r="AJ25" s="18"/>
      <c r="AK25" s="19"/>
      <c r="AL25" s="23"/>
      <c r="AM25" s="186"/>
    </row>
    <row r="26" spans="1:39" ht="15.75" x14ac:dyDescent="0.25">
      <c r="A26" s="9" t="s">
        <v>41</v>
      </c>
      <c r="B26" s="18">
        <v>75288.293000000005</v>
      </c>
      <c r="C26" s="18">
        <v>70105.106</v>
      </c>
      <c r="D26" s="19">
        <v>81360.247000000003</v>
      </c>
      <c r="E26" s="23">
        <f>SUM(B26:D26)</f>
        <v>226753.64600000001</v>
      </c>
      <c r="F26" s="18">
        <v>68651.588000000003</v>
      </c>
      <c r="G26" s="18">
        <v>63925.440000000002</v>
      </c>
      <c r="H26" s="19">
        <v>85547.614000000001</v>
      </c>
      <c r="I26" s="23">
        <f>SUM(F26:H26)</f>
        <v>218124.64199999999</v>
      </c>
      <c r="J26" s="23">
        <f>E26+I26</f>
        <v>444878.288</v>
      </c>
      <c r="K26" s="18">
        <v>78537</v>
      </c>
      <c r="L26" s="18">
        <v>78161</v>
      </c>
      <c r="M26" s="19">
        <v>72098</v>
      </c>
      <c r="N26" s="23">
        <f t="shared" si="23"/>
        <v>228796</v>
      </c>
      <c r="O26" s="23">
        <f>E26+I26+N26</f>
        <v>673674.28799999994</v>
      </c>
      <c r="P26" s="18">
        <v>75335.899000000005</v>
      </c>
      <c r="Q26" s="18">
        <v>92649.212</v>
      </c>
      <c r="R26" s="19">
        <v>82986.173999999999</v>
      </c>
      <c r="S26" s="23">
        <f>SUM(P26:R26)</f>
        <v>250971.285</v>
      </c>
      <c r="T26" s="23">
        <f>SUM(S26,O26)</f>
        <v>924645.57299999997</v>
      </c>
      <c r="U26" s="199">
        <v>99049.633000000002</v>
      </c>
      <c r="V26" s="18">
        <v>86304.239000000001</v>
      </c>
      <c r="W26" s="18">
        <v>83953.078999999998</v>
      </c>
      <c r="X26" s="23">
        <f>SUM(U26:W26)</f>
        <v>269306.951</v>
      </c>
      <c r="Y26" s="18">
        <v>75403.156000000003</v>
      </c>
      <c r="Z26" s="18">
        <v>87476.654999999999</v>
      </c>
      <c r="AA26" s="19">
        <v>108256.67600000001</v>
      </c>
      <c r="AB26" s="23">
        <f>SUM(Y26:AA26)</f>
        <v>271136.48699999996</v>
      </c>
      <c r="AC26" s="23">
        <f>SUM(AB26,X26)</f>
        <v>540443.43799999997</v>
      </c>
      <c r="AD26" s="18">
        <v>104014.692</v>
      </c>
      <c r="AE26" s="18">
        <v>110249.15700000001</v>
      </c>
      <c r="AF26" s="19">
        <v>98821.638999999996</v>
      </c>
      <c r="AG26" s="23">
        <f>SUM(AD26:AF26)</f>
        <v>313085.48800000001</v>
      </c>
      <c r="AH26" s="23">
        <f>SUM(AG26,AC26)</f>
        <v>853528.92599999998</v>
      </c>
      <c r="AI26" s="18"/>
      <c r="AJ26" s="18"/>
      <c r="AK26" s="19"/>
      <c r="AL26" s="23"/>
      <c r="AM26" s="186"/>
    </row>
    <row r="27" spans="1:39" ht="16.5" thickBot="1" x14ac:dyDescent="0.3">
      <c r="A27" s="9" t="s">
        <v>42</v>
      </c>
      <c r="B27" s="18">
        <v>176101.378</v>
      </c>
      <c r="C27" s="18">
        <v>221168.97700000001</v>
      </c>
      <c r="D27" s="19">
        <v>236655.791</v>
      </c>
      <c r="E27" s="23">
        <f>SUM(B27:D27)</f>
        <v>633926.14599999995</v>
      </c>
      <c r="F27" s="18">
        <v>208811.30800000002</v>
      </c>
      <c r="G27" s="18">
        <v>203944.36199999999</v>
      </c>
      <c r="H27" s="19">
        <v>263874.11599999998</v>
      </c>
      <c r="I27" s="23">
        <f>SUM(F27:H27)</f>
        <v>676629.78600000008</v>
      </c>
      <c r="J27" s="23">
        <f>E27+I27</f>
        <v>1310555.932</v>
      </c>
      <c r="K27" s="18">
        <v>230405</v>
      </c>
      <c r="L27" s="18">
        <v>207993</v>
      </c>
      <c r="M27" s="19">
        <v>163577</v>
      </c>
      <c r="N27" s="23">
        <f t="shared" si="23"/>
        <v>601975</v>
      </c>
      <c r="O27" s="23">
        <f>E27+I27+N27</f>
        <v>1912530.932</v>
      </c>
      <c r="P27" s="18">
        <v>171212.95699999999</v>
      </c>
      <c r="Q27" s="18">
        <v>195715.48800000001</v>
      </c>
      <c r="R27" s="19">
        <v>192627.40599999999</v>
      </c>
      <c r="S27" s="23">
        <f>SUM(P27:R27)</f>
        <v>559555.85100000002</v>
      </c>
      <c r="T27" s="23">
        <f>SUM(S27,O27)</f>
        <v>2472086.7829999998</v>
      </c>
      <c r="U27" s="199">
        <v>190574.71799999999</v>
      </c>
      <c r="V27" s="18">
        <v>191010.51199999999</v>
      </c>
      <c r="W27" s="18">
        <v>237669.40900000001</v>
      </c>
      <c r="X27" s="23">
        <f>SUM(U27:W27)</f>
        <v>619254.63899999997</v>
      </c>
      <c r="Y27" s="18">
        <v>254333.728</v>
      </c>
      <c r="Z27" s="18">
        <v>268563.65000000002</v>
      </c>
      <c r="AA27" s="19">
        <v>326407.82699999999</v>
      </c>
      <c r="AB27" s="23">
        <f>SUM(Y27:AA27)</f>
        <v>849305.20500000007</v>
      </c>
      <c r="AC27" s="23">
        <f>SUM(AB27,X27)</f>
        <v>1468559.844</v>
      </c>
      <c r="AD27" s="18">
        <v>259795.231</v>
      </c>
      <c r="AE27" s="18">
        <v>238430.65900000001</v>
      </c>
      <c r="AF27" s="19">
        <v>186706.53099999999</v>
      </c>
      <c r="AG27" s="23">
        <f>SUM(AD27:AF27)</f>
        <v>684932.42099999997</v>
      </c>
      <c r="AH27" s="23">
        <f>SUM(AG27,AC27)</f>
        <v>2153492.2650000001</v>
      </c>
      <c r="AI27" s="18"/>
      <c r="AJ27" s="18"/>
      <c r="AK27" s="19"/>
      <c r="AL27" s="23"/>
      <c r="AM27" s="186"/>
    </row>
    <row r="28" spans="1:39" ht="16.5" thickBot="1" x14ac:dyDescent="0.3">
      <c r="A28" s="11" t="s">
        <v>43</v>
      </c>
      <c r="B28" s="21">
        <f t="shared" ref="B28:H28" si="24">SUM(B24:B27)</f>
        <v>631302.72699999996</v>
      </c>
      <c r="C28" s="21">
        <f t="shared" si="24"/>
        <v>613702.5</v>
      </c>
      <c r="D28" s="21">
        <f t="shared" si="24"/>
        <v>628306.54599999997</v>
      </c>
      <c r="E28" s="24">
        <f t="shared" si="24"/>
        <v>1873311.773</v>
      </c>
      <c r="F28" s="21">
        <f t="shared" si="24"/>
        <v>629530.96400000004</v>
      </c>
      <c r="G28" s="21">
        <f t="shared" si="24"/>
        <v>609393.80200000003</v>
      </c>
      <c r="H28" s="21">
        <f t="shared" si="24"/>
        <v>639786.74499999988</v>
      </c>
      <c r="I28" s="24">
        <f>SUM(F28:H28)</f>
        <v>1878711.5109999999</v>
      </c>
      <c r="J28" s="24">
        <f>E28+I28</f>
        <v>3752023.284</v>
      </c>
      <c r="K28" s="21">
        <v>599890</v>
      </c>
      <c r="L28" s="21">
        <v>589018</v>
      </c>
      <c r="M28" s="21">
        <v>510116</v>
      </c>
      <c r="N28" s="24">
        <f t="shared" si="23"/>
        <v>1699024</v>
      </c>
      <c r="O28" s="24">
        <f>SUM(O24:O27)</f>
        <v>5451047.284</v>
      </c>
      <c r="P28" s="21">
        <f>SUM(P24:P27)</f>
        <v>559007.902</v>
      </c>
      <c r="Q28" s="21">
        <f>SUM(Q24:Q27)</f>
        <v>583769.49300000002</v>
      </c>
      <c r="R28" s="21">
        <f>SUM(R24:R27)</f>
        <v>674355.08400000003</v>
      </c>
      <c r="S28" s="24">
        <f>SUM(P28:R28)</f>
        <v>1817132.4790000001</v>
      </c>
      <c r="T28" s="282">
        <f>SUM(S28,O28)</f>
        <v>7268179.7630000003</v>
      </c>
      <c r="U28" s="196">
        <f t="shared" ref="U28:AA28" si="25">SUM(U24:U27)</f>
        <v>682840.88899999997</v>
      </c>
      <c r="V28" s="21">
        <f t="shared" si="25"/>
        <v>601601.196</v>
      </c>
      <c r="W28" s="21">
        <f t="shared" si="25"/>
        <v>671237.71600000001</v>
      </c>
      <c r="X28" s="24">
        <f t="shared" ref="X28" si="26">SUM(X24:X27)</f>
        <v>1955679.801</v>
      </c>
      <c r="Y28" s="21">
        <f t="shared" si="25"/>
        <v>642670.73600000003</v>
      </c>
      <c r="Z28" s="21">
        <f t="shared" si="25"/>
        <v>691023.13100000005</v>
      </c>
      <c r="AA28" s="21">
        <f t="shared" si="25"/>
        <v>750492.179</v>
      </c>
      <c r="AB28" s="24">
        <f>SUM(Y28:AA28)</f>
        <v>2084186.0460000001</v>
      </c>
      <c r="AC28" s="282">
        <f>SUM(AB28,X28)</f>
        <v>4039865.8470000001</v>
      </c>
      <c r="AD28" s="21">
        <f t="shared" ref="AD28:AF28" si="27">SUM(AD24:AD27)</f>
        <v>678672.36899999995</v>
      </c>
      <c r="AE28" s="21">
        <f t="shared" si="27"/>
        <v>645859.78300000005</v>
      </c>
      <c r="AF28" s="21">
        <f t="shared" si="27"/>
        <v>582593.36199999996</v>
      </c>
      <c r="AG28" s="24">
        <f>SUM(AD28:AF28)</f>
        <v>1907125.514</v>
      </c>
      <c r="AH28" s="282">
        <f>SUM(AG28,AC28)</f>
        <v>5946991.3609999996</v>
      </c>
      <c r="AI28" s="21"/>
      <c r="AJ28" s="21"/>
      <c r="AK28" s="21"/>
      <c r="AL28" s="24"/>
      <c r="AM28" s="187"/>
    </row>
    <row r="29" spans="1:39" ht="15.75" thickBot="1" x14ac:dyDescent="0.3">
      <c r="A29" s="4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81"/>
      <c r="U29" s="201"/>
      <c r="V29" s="193"/>
      <c r="W29" s="193"/>
      <c r="X29" s="34"/>
      <c r="Y29" s="34"/>
      <c r="Z29" s="34"/>
      <c r="AA29" s="34"/>
      <c r="AB29" s="34"/>
      <c r="AC29" s="281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39" ht="16.5" thickBot="1" x14ac:dyDescent="0.3">
      <c r="A30" s="12" t="s">
        <v>87</v>
      </c>
      <c r="B30" s="6">
        <v>2599.9290000000001</v>
      </c>
      <c r="C30" s="6">
        <v>2352.6260000000002</v>
      </c>
      <c r="D30" s="6">
        <v>2600.6579999999999</v>
      </c>
      <c r="E30" s="25">
        <f>SUM(B30:D30)</f>
        <v>7553.2129999999997</v>
      </c>
      <c r="F30" s="6">
        <v>2253.77</v>
      </c>
      <c r="G30" s="6">
        <v>0</v>
      </c>
      <c r="H30" s="6">
        <v>0</v>
      </c>
      <c r="I30" s="25">
        <f>SUM(F30:H30)</f>
        <v>2253.77</v>
      </c>
      <c r="J30" s="25">
        <f>E30+I30</f>
        <v>9806.9830000000002</v>
      </c>
      <c r="K30" s="6">
        <v>0</v>
      </c>
      <c r="L30" s="6">
        <v>0</v>
      </c>
      <c r="M30" s="6">
        <v>0</v>
      </c>
      <c r="N30" s="25">
        <f>SUM(K30:M30)</f>
        <v>0</v>
      </c>
      <c r="O30" s="25">
        <f>E30+I30+N30</f>
        <v>9806.9830000000002</v>
      </c>
      <c r="P30" s="167">
        <v>2288.1869999999999</v>
      </c>
      <c r="Q30" s="167">
        <v>2080.6239999999998</v>
      </c>
      <c r="R30" s="167">
        <v>2623.8960000000002</v>
      </c>
      <c r="S30" s="25">
        <f>SUM(P30:R30)</f>
        <v>6992.7070000000003</v>
      </c>
      <c r="T30" s="25">
        <f>SUM(S30,O30)</f>
        <v>16799.690000000002</v>
      </c>
      <c r="U30" s="202">
        <v>2641.1089999999999</v>
      </c>
      <c r="V30" s="6">
        <v>2406.4340000000002</v>
      </c>
      <c r="W30" s="6">
        <v>2534.2620000000002</v>
      </c>
      <c r="X30" s="25">
        <f>SUM(U30:W30)</f>
        <v>7581.8050000000003</v>
      </c>
      <c r="Y30" s="6">
        <v>2288.7809999999999</v>
      </c>
      <c r="Z30" s="6">
        <v>0</v>
      </c>
      <c r="AA30" s="6">
        <v>0</v>
      </c>
      <c r="AB30" s="25">
        <f>SUM(Y30:AA30)</f>
        <v>2288.7809999999999</v>
      </c>
      <c r="AC30" s="25">
        <f>SUM(AB30,X30)</f>
        <v>9870.5859999999993</v>
      </c>
      <c r="AD30" s="6">
        <v>0</v>
      </c>
      <c r="AE30" s="6">
        <v>0</v>
      </c>
      <c r="AF30" s="6">
        <v>0</v>
      </c>
      <c r="AG30" s="25">
        <f>SUM(AD30:AF30)</f>
        <v>0</v>
      </c>
      <c r="AH30" s="25">
        <f>SUM(AG30,AC30)</f>
        <v>9870.5859999999993</v>
      </c>
      <c r="AI30" s="167"/>
      <c r="AJ30" s="167"/>
      <c r="AK30" s="167"/>
      <c r="AL30" s="25"/>
      <c r="AM30" s="188"/>
    </row>
    <row r="31" spans="1:39" ht="15.75" thickBot="1" x14ac:dyDescent="0.3">
      <c r="A31" s="43"/>
      <c r="B31" s="34"/>
      <c r="C31" s="34"/>
      <c r="D31" s="34"/>
      <c r="E31" s="34"/>
      <c r="F31" s="34"/>
      <c r="G31" s="34"/>
      <c r="H31" s="34"/>
      <c r="I31" s="170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201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spans="1:39" ht="16.5" thickBot="1" x14ac:dyDescent="0.3">
      <c r="A32" s="13" t="s">
        <v>88</v>
      </c>
      <c r="B32" s="35">
        <f t="shared" ref="B32:H32" si="28">B16+B22+B28</f>
        <v>3216848.03</v>
      </c>
      <c r="C32" s="35">
        <f t="shared" si="28"/>
        <v>2904021.5599999996</v>
      </c>
      <c r="D32" s="35">
        <f t="shared" si="28"/>
        <v>3040850.179</v>
      </c>
      <c r="E32" s="26">
        <f t="shared" si="28"/>
        <v>9161719.7689999994</v>
      </c>
      <c r="F32" s="35">
        <f t="shared" si="28"/>
        <v>2769553.4380000005</v>
      </c>
      <c r="G32" s="35">
        <f t="shared" si="28"/>
        <v>2370264.287</v>
      </c>
      <c r="H32" s="35">
        <f t="shared" si="28"/>
        <v>1878971.0139999997</v>
      </c>
      <c r="I32" s="26">
        <f>SUM(F32:H32)</f>
        <v>7018788.7390000001</v>
      </c>
      <c r="J32" s="26">
        <f>J16+J22+J28</f>
        <v>16180508.507999999</v>
      </c>
      <c r="K32" s="35">
        <v>1527274</v>
      </c>
      <c r="L32" s="35">
        <v>1856766</v>
      </c>
      <c r="M32" s="35">
        <v>2249463</v>
      </c>
      <c r="N32" s="26">
        <f t="shared" ref="N32:N33" si="29">SUM(K32:M32)</f>
        <v>5633503</v>
      </c>
      <c r="O32" s="26">
        <f>J32+N32</f>
        <v>21814011.508000001</v>
      </c>
      <c r="P32" s="35">
        <f>P16+P22+P28</f>
        <v>2510030.0196000002</v>
      </c>
      <c r="Q32" s="35">
        <f>Q16+Q22+Q28</f>
        <v>2610206.6430000002</v>
      </c>
      <c r="R32" s="35">
        <f>R16+R22+R28</f>
        <v>3186097.8839999996</v>
      </c>
      <c r="S32" s="26">
        <f>SUM(P32:R32)</f>
        <v>8306334.5466</v>
      </c>
      <c r="T32" s="26">
        <f>SUM(S32,O32)</f>
        <v>30120346.0546</v>
      </c>
      <c r="U32" s="203">
        <f t="shared" ref="U32:V32" si="30">U16+U22+U28</f>
        <v>3313343.1159999999</v>
      </c>
      <c r="V32" s="35">
        <f t="shared" si="30"/>
        <v>2882226.83</v>
      </c>
      <c r="W32" s="35">
        <f>W16+W22+W28</f>
        <v>3173703.7100000004</v>
      </c>
      <c r="X32" s="26">
        <f>X16+X22+X28</f>
        <v>9369273.6559999995</v>
      </c>
      <c r="Y32" s="35">
        <f>Y16+Y22+Y28</f>
        <v>2848730.503</v>
      </c>
      <c r="Z32" s="35">
        <f>Z16+Z22+Z28</f>
        <v>2617320.4539999999</v>
      </c>
      <c r="AA32" s="35">
        <f>AA16+AA22+AA28</f>
        <v>1834792.1570000001</v>
      </c>
      <c r="AB32" s="26">
        <f>SUM(Y32:AA32)</f>
        <v>7300843.1140000001</v>
      </c>
      <c r="AC32" s="26">
        <f>SUM(AB32,X32)</f>
        <v>16670116.77</v>
      </c>
      <c r="AD32" s="35">
        <f>AD16+AD22+AD28</f>
        <v>1649300.94</v>
      </c>
      <c r="AE32" s="35">
        <f>AE16+AE22+AE28</f>
        <v>1520969.5090000001</v>
      </c>
      <c r="AF32" s="35">
        <f>AF16+AF22+AF28</f>
        <v>1871641.8929999999</v>
      </c>
      <c r="AG32" s="26">
        <f>SUM(AD32:AF32)</f>
        <v>5041912.3420000002</v>
      </c>
      <c r="AH32" s="26">
        <f>SUM(AG32,AC32)</f>
        <v>21712029.112</v>
      </c>
      <c r="AI32" s="35"/>
      <c r="AJ32" s="35"/>
      <c r="AK32" s="35"/>
      <c r="AL32" s="26"/>
      <c r="AM32" s="189"/>
    </row>
    <row r="33" spans="1:39" ht="16.5" thickBot="1" x14ac:dyDescent="0.3">
      <c r="A33" s="13" t="s">
        <v>89</v>
      </c>
      <c r="B33" s="36">
        <f>B32+B30</f>
        <v>3219447.9589999998</v>
      </c>
      <c r="C33" s="36">
        <f t="shared" ref="C33:H33" si="31">C32+C30</f>
        <v>2906374.1859999998</v>
      </c>
      <c r="D33" s="36">
        <f t="shared" si="31"/>
        <v>3043450.8369999998</v>
      </c>
      <c r="E33" s="276">
        <f t="shared" si="31"/>
        <v>9169272.9819999989</v>
      </c>
      <c r="F33" s="36">
        <f t="shared" si="31"/>
        <v>2771807.2080000006</v>
      </c>
      <c r="G33" s="36">
        <f t="shared" si="31"/>
        <v>2370264.287</v>
      </c>
      <c r="H33" s="36">
        <f t="shared" si="31"/>
        <v>1878971.0139999997</v>
      </c>
      <c r="I33" s="26">
        <f>I32+I30</f>
        <v>7021042.5089999996</v>
      </c>
      <c r="J33" s="26">
        <f>J32+J30</f>
        <v>16190315.490999999</v>
      </c>
      <c r="K33" s="36">
        <v>1527274</v>
      </c>
      <c r="L33" s="36">
        <v>1856766</v>
      </c>
      <c r="M33" s="36">
        <v>2249463</v>
      </c>
      <c r="N33" s="26">
        <f t="shared" si="29"/>
        <v>5633503</v>
      </c>
      <c r="O33" s="26">
        <f>O32+O30</f>
        <v>21823818.491</v>
      </c>
      <c r="P33" s="36">
        <f>P30+P32</f>
        <v>2512318.2066000002</v>
      </c>
      <c r="Q33" s="36">
        <f>Q30+Q32</f>
        <v>2612287.267</v>
      </c>
      <c r="R33" s="36">
        <f>R30+R32</f>
        <v>3188721.78</v>
      </c>
      <c r="S33" s="26">
        <f>SUM(P33:R33)</f>
        <v>8313327.2535999995</v>
      </c>
      <c r="T33" s="26">
        <f>SUM(S33,O33)</f>
        <v>30137145.744599998</v>
      </c>
      <c r="U33" s="204">
        <f>U32+U30</f>
        <v>3315984.2250000001</v>
      </c>
      <c r="V33" s="36">
        <f t="shared" ref="V33:W33" si="32">V32+V30</f>
        <v>2884633.264</v>
      </c>
      <c r="W33" s="36">
        <f t="shared" si="32"/>
        <v>3176237.9720000005</v>
      </c>
      <c r="X33" s="26">
        <f>X32+X30</f>
        <v>9376855.4609999992</v>
      </c>
      <c r="Y33" s="204">
        <f>Y32+Y30</f>
        <v>2851019.284</v>
      </c>
      <c r="Z33" s="36">
        <f t="shared" ref="Z33:AA33" si="33">Z32+Z30</f>
        <v>2617320.4539999999</v>
      </c>
      <c r="AA33" s="36">
        <f t="shared" si="33"/>
        <v>1834792.1570000001</v>
      </c>
      <c r="AB33" s="26">
        <f>SUM(Y33:AA33)</f>
        <v>7303131.8949999996</v>
      </c>
      <c r="AC33" s="26">
        <f>SUM(AB33,X33)</f>
        <v>16679987.355999999</v>
      </c>
      <c r="AD33" s="36">
        <f t="shared" ref="AD33:AF33" si="34">AD32+AD30</f>
        <v>1649300.94</v>
      </c>
      <c r="AE33" s="36">
        <f t="shared" si="34"/>
        <v>1520969.5090000001</v>
      </c>
      <c r="AF33" s="36">
        <f t="shared" si="34"/>
        <v>1871641.8929999999</v>
      </c>
      <c r="AG33" s="26">
        <f>SUM(AD33:AF33)</f>
        <v>5041912.3420000002</v>
      </c>
      <c r="AH33" s="26">
        <f>SUM(AG33,AC33)</f>
        <v>21721899.697999999</v>
      </c>
      <c r="AI33" s="36"/>
      <c r="AJ33" s="36"/>
      <c r="AK33" s="36"/>
      <c r="AL33" s="26"/>
      <c r="AM33" s="189"/>
    </row>
    <row r="34" spans="1:39" ht="15.75" x14ac:dyDescent="0.25">
      <c r="A34" s="44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205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ht="15.75" x14ac:dyDescent="0.25">
      <c r="A35" s="14" t="s">
        <v>44</v>
      </c>
      <c r="B35" s="15">
        <f t="shared" ref="B35:AC35" si="35">B5+B6+B7+B8+B9+B10+B11+B12+B18+B24+B30</f>
        <v>2108553.0660000001</v>
      </c>
      <c r="C35" s="15">
        <f t="shared" si="35"/>
        <v>1861010.6969999999</v>
      </c>
      <c r="D35" s="15">
        <f t="shared" si="35"/>
        <v>1951136.1089999997</v>
      </c>
      <c r="E35" s="49">
        <f t="shared" si="35"/>
        <v>5920699.8720000014</v>
      </c>
      <c r="F35" s="15">
        <f t="shared" si="35"/>
        <v>1546129.6500000001</v>
      </c>
      <c r="G35" s="15">
        <f t="shared" si="35"/>
        <v>1104186.7420000001</v>
      </c>
      <c r="H35" s="48">
        <f t="shared" si="35"/>
        <v>616602.98400000005</v>
      </c>
      <c r="I35" s="49">
        <f t="shared" si="35"/>
        <v>3266919.3760000002</v>
      </c>
      <c r="J35" s="49">
        <f t="shared" si="35"/>
        <v>9187619.2479999997</v>
      </c>
      <c r="K35" s="15">
        <f t="shared" si="35"/>
        <v>416350</v>
      </c>
      <c r="L35" s="15">
        <f t="shared" si="35"/>
        <v>831105</v>
      </c>
      <c r="M35" s="48">
        <f t="shared" si="35"/>
        <v>1327512</v>
      </c>
      <c r="N35" s="49">
        <f t="shared" si="35"/>
        <v>2574967</v>
      </c>
      <c r="O35" s="49">
        <f t="shared" si="35"/>
        <v>11762586.248</v>
      </c>
      <c r="P35" s="15">
        <f t="shared" si="35"/>
        <v>1535290.8515999999</v>
      </c>
      <c r="Q35" s="15">
        <f t="shared" si="35"/>
        <v>1600191.3460000001</v>
      </c>
      <c r="R35" s="48">
        <f t="shared" si="35"/>
        <v>2108956.0019999999</v>
      </c>
      <c r="S35" s="49">
        <f t="shared" si="35"/>
        <v>5244438.1995999999</v>
      </c>
      <c r="T35" s="49">
        <f t="shared" si="35"/>
        <v>17007024.4476</v>
      </c>
      <c r="U35" s="206">
        <f t="shared" si="35"/>
        <v>2219931.8420000002</v>
      </c>
      <c r="V35" s="15">
        <f t="shared" si="35"/>
        <v>1916394.67</v>
      </c>
      <c r="W35" s="48">
        <f t="shared" si="35"/>
        <v>2073966.7120000003</v>
      </c>
      <c r="X35" s="49">
        <f t="shared" si="35"/>
        <v>6210293.2239999995</v>
      </c>
      <c r="Y35" s="206">
        <f t="shared" si="35"/>
        <v>1700642.6329999997</v>
      </c>
      <c r="Z35" s="49">
        <f>Z5+Z6+Z7+Z8+Z9+Z10+Z11+Z12+Z18+Z24+Z30</f>
        <v>1264067.3000000003</v>
      </c>
      <c r="AA35" s="49">
        <f t="shared" si="35"/>
        <v>478999.43799999997</v>
      </c>
      <c r="AB35" s="49">
        <f t="shared" si="35"/>
        <v>3443709.3709999998</v>
      </c>
      <c r="AC35" s="49">
        <f t="shared" si="35"/>
        <v>9654002.5949999988</v>
      </c>
      <c r="AD35" s="49">
        <f>AD5+AD6+AD7+AD8+AD9+AD10+AD11+AD12+AD18+AD24+AD30</f>
        <v>426099.48400000005</v>
      </c>
      <c r="AE35" s="49">
        <f>AE5+AE6+AE7+AE8+AE9+AE10+AE11+AE12+AE18+AE24+AE30</f>
        <v>444447.56800000003</v>
      </c>
      <c r="AF35" s="49">
        <f>AF5+AF6+AF7+AF8+AF9+AF10+AF11+AF12+AF18+AF24+AF30</f>
        <v>940507.48400000005</v>
      </c>
      <c r="AG35" s="49">
        <f t="shared" ref="AG35:AH35" si="36">AG5+AG6+AG7+AG8+AG9+AG10+AG11+AG12+AG18+AG24+AG30</f>
        <v>1811054.5359999998</v>
      </c>
      <c r="AH35" s="49">
        <f t="shared" si="36"/>
        <v>11465057.131000001</v>
      </c>
      <c r="AI35" s="15"/>
      <c r="AJ35" s="15"/>
      <c r="AK35" s="48"/>
      <c r="AL35" s="49"/>
      <c r="AM35" s="183"/>
    </row>
    <row r="36" spans="1:39" ht="15.75" x14ac:dyDescent="0.25">
      <c r="A36" s="52" t="s">
        <v>45</v>
      </c>
      <c r="B36" s="53">
        <f t="shared" ref="B36:AH36" si="37">SUM(B13:B15,B19:B21,B25:B27)</f>
        <v>1110894.8930000002</v>
      </c>
      <c r="C36" s="53">
        <f t="shared" si="37"/>
        <v>1045363.4890000001</v>
      </c>
      <c r="D36" s="53">
        <f t="shared" si="37"/>
        <v>1092314.7279999999</v>
      </c>
      <c r="E36" s="55">
        <f t="shared" si="37"/>
        <v>3248573.1100000003</v>
      </c>
      <c r="F36" s="53">
        <f t="shared" si="37"/>
        <v>1225677.558</v>
      </c>
      <c r="G36" s="53">
        <f t="shared" si="37"/>
        <v>1266077.5449999999</v>
      </c>
      <c r="H36" s="54">
        <f t="shared" si="37"/>
        <v>1262368.03</v>
      </c>
      <c r="I36" s="55">
        <f t="shared" si="37"/>
        <v>3754123.1330000004</v>
      </c>
      <c r="J36" s="55">
        <f t="shared" si="37"/>
        <v>7002696.2429999998</v>
      </c>
      <c r="K36" s="53">
        <f t="shared" si="37"/>
        <v>1110896</v>
      </c>
      <c r="L36" s="53">
        <f t="shared" si="37"/>
        <v>1025660</v>
      </c>
      <c r="M36" s="54">
        <f t="shared" si="37"/>
        <v>921954</v>
      </c>
      <c r="N36" s="55">
        <f t="shared" si="37"/>
        <v>3058510</v>
      </c>
      <c r="O36" s="55">
        <f t="shared" si="37"/>
        <v>10061206.243000001</v>
      </c>
      <c r="P36" s="53">
        <f t="shared" si="37"/>
        <v>977027.35499999998</v>
      </c>
      <c r="Q36" s="53">
        <f t="shared" si="37"/>
        <v>1012095.921</v>
      </c>
      <c r="R36" s="54">
        <f t="shared" si="37"/>
        <v>1079765.7779999999</v>
      </c>
      <c r="S36" s="55">
        <f t="shared" si="37"/>
        <v>3068889.0540000005</v>
      </c>
      <c r="T36" s="55">
        <f t="shared" si="37"/>
        <v>13130095.297</v>
      </c>
      <c r="U36" s="207">
        <f t="shared" si="37"/>
        <v>1096052.3829999999</v>
      </c>
      <c r="V36" s="53">
        <f t="shared" si="37"/>
        <v>968238.59399999992</v>
      </c>
      <c r="W36" s="54">
        <f t="shared" si="37"/>
        <v>1102271.26</v>
      </c>
      <c r="X36" s="55">
        <f t="shared" si="37"/>
        <v>3166562.2369999997</v>
      </c>
      <c r="Y36" s="207">
        <f t="shared" si="37"/>
        <v>1150376.6510000001</v>
      </c>
      <c r="Z36" s="55">
        <f t="shared" si="37"/>
        <v>1353253.1540000001</v>
      </c>
      <c r="AA36" s="55">
        <f t="shared" si="37"/>
        <v>1355792.7189999998</v>
      </c>
      <c r="AB36" s="55">
        <f t="shared" si="37"/>
        <v>3859422.5240000002</v>
      </c>
      <c r="AC36" s="55">
        <f t="shared" si="37"/>
        <v>7025984.7609999999</v>
      </c>
      <c r="AD36" s="55">
        <f t="shared" si="37"/>
        <v>1223201.456</v>
      </c>
      <c r="AE36" s="55">
        <f t="shared" si="37"/>
        <v>1076521.9410000001</v>
      </c>
      <c r="AF36" s="55">
        <f t="shared" si="37"/>
        <v>931134.40899999999</v>
      </c>
      <c r="AG36" s="55">
        <f t="shared" si="37"/>
        <v>3230857.8059999999</v>
      </c>
      <c r="AH36" s="55">
        <f t="shared" si="37"/>
        <v>10256842.567</v>
      </c>
      <c r="AI36" s="53"/>
      <c r="AJ36" s="53"/>
      <c r="AK36" s="54"/>
      <c r="AL36" s="55"/>
      <c r="AM36" s="184"/>
    </row>
    <row r="37" spans="1:39" x14ac:dyDescent="0.25">
      <c r="K37" s="45"/>
      <c r="L37" s="45"/>
      <c r="O37" s="45"/>
      <c r="P37" s="45"/>
      <c r="Q37" s="45"/>
      <c r="R37" s="45"/>
      <c r="S37" s="45"/>
      <c r="T37" s="45"/>
      <c r="AD37" s="45"/>
      <c r="AE37" s="45"/>
      <c r="AH37" s="45"/>
      <c r="AI37" s="45"/>
      <c r="AJ37" s="45"/>
      <c r="AK37" s="45"/>
      <c r="AL37" s="45"/>
      <c r="AM37" s="45"/>
    </row>
    <row r="38" spans="1:39" x14ac:dyDescent="0.25">
      <c r="E38" s="45"/>
      <c r="F38" s="45"/>
      <c r="P38" s="45"/>
      <c r="Q38" s="45"/>
      <c r="R38" s="45"/>
      <c r="S38" s="45"/>
      <c r="T38" s="45"/>
    </row>
  </sheetData>
  <protectedRanges>
    <protectedRange password="CA04" sqref="AD2:AG2 Y15:Z15 U2:AB4 A1:A36 K2:N2 Y35:AH36 U16:U36 X5:X36 V16:W16 V18:W22 V30:W33 V24:W28 V35:W36 F15:G15 F16:F20 F22:F34 G19:G34 H16:I34 I15 F2:I14 G16:G17 B2:E36 F35:O36 Y5:AA14 AB5:AB16 Z17:AB17 AA34:AB34 Z19:Z21 Y16:Y20 Z16:AA16 Y22:Z34 AA18:AA33 AD16:AF16 AD22:AF22 AD28:AF28 AD32:AF33 AG5:AG16" name="Диапазон1_3"/>
    <protectedRange password="CA04" sqref="AD3:AG3 K3:N3 AC34 AH5:AH16 J3:J34 AC3:AC17" name="Диапазон1_2_1"/>
    <protectedRange password="CA04" sqref="AI35:AM36 P35:T36" name="Диапазон1_3_1"/>
  </protectedRanges>
  <mergeCells count="4">
    <mergeCell ref="A1:AM1"/>
    <mergeCell ref="A2:A3"/>
    <mergeCell ref="B2:T2"/>
    <mergeCell ref="U2:AM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2" sqref="N22"/>
    </sheetView>
  </sheetViews>
  <sheetFormatPr defaultRowHeight="15" x14ac:dyDescent="0.25"/>
  <cols>
    <col min="1" max="1" width="50.28515625" customWidth="1"/>
    <col min="2" max="10" width="10.7109375" style="169" hidden="1" customWidth="1"/>
    <col min="11" max="14" width="10.7109375" style="169" customWidth="1"/>
    <col min="15" max="15" width="13" style="169" customWidth="1"/>
    <col min="16" max="29" width="10.7109375" style="169" hidden="1" customWidth="1"/>
    <col min="30" max="33" width="10.7109375" style="169" customWidth="1"/>
    <col min="34" max="34" width="13" style="169" customWidth="1"/>
    <col min="35" max="39" width="10.7109375" style="169" hidden="1" customWidth="1"/>
    <col min="191" max="191" width="40.28515625" bestFit="1" customWidth="1"/>
    <col min="192" max="230" width="10.7109375" customWidth="1"/>
    <col min="231" max="231" width="11.42578125" bestFit="1" customWidth="1"/>
    <col min="232" max="232" width="9.5703125" bestFit="1" customWidth="1"/>
    <col min="233" max="233" width="12" bestFit="1" customWidth="1"/>
    <col min="447" max="447" width="40.28515625" bestFit="1" customWidth="1"/>
    <col min="448" max="486" width="10.7109375" customWidth="1"/>
    <col min="487" max="487" width="11.42578125" bestFit="1" customWidth="1"/>
    <col min="488" max="488" width="9.5703125" bestFit="1" customWidth="1"/>
    <col min="489" max="489" width="12" bestFit="1" customWidth="1"/>
    <col min="703" max="703" width="40.28515625" bestFit="1" customWidth="1"/>
    <col min="704" max="742" width="10.7109375" customWidth="1"/>
    <col min="743" max="743" width="11.42578125" bestFit="1" customWidth="1"/>
    <col min="744" max="744" width="9.5703125" bestFit="1" customWidth="1"/>
    <col min="745" max="745" width="12" bestFit="1" customWidth="1"/>
    <col min="959" max="959" width="40.28515625" bestFit="1" customWidth="1"/>
    <col min="960" max="998" width="10.7109375" customWidth="1"/>
    <col min="999" max="999" width="11.42578125" bestFit="1" customWidth="1"/>
    <col min="1000" max="1000" width="9.5703125" bestFit="1" customWidth="1"/>
    <col min="1001" max="1001" width="12" bestFit="1" customWidth="1"/>
    <col min="1215" max="1215" width="40.28515625" bestFit="1" customWidth="1"/>
    <col min="1216" max="1254" width="10.7109375" customWidth="1"/>
    <col min="1255" max="1255" width="11.42578125" bestFit="1" customWidth="1"/>
    <col min="1256" max="1256" width="9.5703125" bestFit="1" customWidth="1"/>
    <col min="1257" max="1257" width="12" bestFit="1" customWidth="1"/>
    <col min="1471" max="1471" width="40.28515625" bestFit="1" customWidth="1"/>
    <col min="1472" max="1510" width="10.7109375" customWidth="1"/>
    <col min="1511" max="1511" width="11.42578125" bestFit="1" customWidth="1"/>
    <col min="1512" max="1512" width="9.5703125" bestFit="1" customWidth="1"/>
    <col min="1513" max="1513" width="12" bestFit="1" customWidth="1"/>
    <col min="1727" max="1727" width="40.28515625" bestFit="1" customWidth="1"/>
    <col min="1728" max="1766" width="10.7109375" customWidth="1"/>
    <col min="1767" max="1767" width="11.42578125" bestFit="1" customWidth="1"/>
    <col min="1768" max="1768" width="9.5703125" bestFit="1" customWidth="1"/>
    <col min="1769" max="1769" width="12" bestFit="1" customWidth="1"/>
    <col min="1983" max="1983" width="40.28515625" bestFit="1" customWidth="1"/>
    <col min="1984" max="2022" width="10.7109375" customWidth="1"/>
    <col min="2023" max="2023" width="11.42578125" bestFit="1" customWidth="1"/>
    <col min="2024" max="2024" width="9.5703125" bestFit="1" customWidth="1"/>
    <col min="2025" max="2025" width="12" bestFit="1" customWidth="1"/>
    <col min="2239" max="2239" width="40.28515625" bestFit="1" customWidth="1"/>
    <col min="2240" max="2278" width="10.7109375" customWidth="1"/>
    <col min="2279" max="2279" width="11.42578125" bestFit="1" customWidth="1"/>
    <col min="2280" max="2280" width="9.5703125" bestFit="1" customWidth="1"/>
    <col min="2281" max="2281" width="12" bestFit="1" customWidth="1"/>
    <col min="2495" max="2495" width="40.28515625" bestFit="1" customWidth="1"/>
    <col min="2496" max="2534" width="10.7109375" customWidth="1"/>
    <col min="2535" max="2535" width="11.42578125" bestFit="1" customWidth="1"/>
    <col min="2536" max="2536" width="9.5703125" bestFit="1" customWidth="1"/>
    <col min="2537" max="2537" width="12" bestFit="1" customWidth="1"/>
    <col min="2751" max="2751" width="40.28515625" bestFit="1" customWidth="1"/>
    <col min="2752" max="2790" width="10.7109375" customWidth="1"/>
    <col min="2791" max="2791" width="11.42578125" bestFit="1" customWidth="1"/>
    <col min="2792" max="2792" width="9.5703125" bestFit="1" customWidth="1"/>
    <col min="2793" max="2793" width="12" bestFit="1" customWidth="1"/>
    <col min="3007" max="3007" width="40.28515625" bestFit="1" customWidth="1"/>
    <col min="3008" max="3046" width="10.7109375" customWidth="1"/>
    <col min="3047" max="3047" width="11.42578125" bestFit="1" customWidth="1"/>
    <col min="3048" max="3048" width="9.5703125" bestFit="1" customWidth="1"/>
    <col min="3049" max="3049" width="12" bestFit="1" customWidth="1"/>
    <col min="3263" max="3263" width="40.28515625" bestFit="1" customWidth="1"/>
    <col min="3264" max="3302" width="10.7109375" customWidth="1"/>
    <col min="3303" max="3303" width="11.42578125" bestFit="1" customWidth="1"/>
    <col min="3304" max="3304" width="9.5703125" bestFit="1" customWidth="1"/>
    <col min="3305" max="3305" width="12" bestFit="1" customWidth="1"/>
    <col min="3519" max="3519" width="40.28515625" bestFit="1" customWidth="1"/>
    <col min="3520" max="3558" width="10.7109375" customWidth="1"/>
    <col min="3559" max="3559" width="11.42578125" bestFit="1" customWidth="1"/>
    <col min="3560" max="3560" width="9.5703125" bestFit="1" customWidth="1"/>
    <col min="3561" max="3561" width="12" bestFit="1" customWidth="1"/>
    <col min="3775" max="3775" width="40.28515625" bestFit="1" customWidth="1"/>
    <col min="3776" max="3814" width="10.7109375" customWidth="1"/>
    <col min="3815" max="3815" width="11.42578125" bestFit="1" customWidth="1"/>
    <col min="3816" max="3816" width="9.5703125" bestFit="1" customWidth="1"/>
    <col min="3817" max="3817" width="12" bestFit="1" customWidth="1"/>
    <col min="4031" max="4031" width="40.28515625" bestFit="1" customWidth="1"/>
    <col min="4032" max="4070" width="10.7109375" customWidth="1"/>
    <col min="4071" max="4071" width="11.42578125" bestFit="1" customWidth="1"/>
    <col min="4072" max="4072" width="9.5703125" bestFit="1" customWidth="1"/>
    <col min="4073" max="4073" width="12" bestFit="1" customWidth="1"/>
    <col min="4287" max="4287" width="40.28515625" bestFit="1" customWidth="1"/>
    <col min="4288" max="4326" width="10.7109375" customWidth="1"/>
    <col min="4327" max="4327" width="11.42578125" bestFit="1" customWidth="1"/>
    <col min="4328" max="4328" width="9.5703125" bestFit="1" customWidth="1"/>
    <col min="4329" max="4329" width="12" bestFit="1" customWidth="1"/>
    <col min="4543" max="4543" width="40.28515625" bestFit="1" customWidth="1"/>
    <col min="4544" max="4582" width="10.7109375" customWidth="1"/>
    <col min="4583" max="4583" width="11.42578125" bestFit="1" customWidth="1"/>
    <col min="4584" max="4584" width="9.5703125" bestFit="1" customWidth="1"/>
    <col min="4585" max="4585" width="12" bestFit="1" customWidth="1"/>
    <col min="4799" max="4799" width="40.28515625" bestFit="1" customWidth="1"/>
    <col min="4800" max="4838" width="10.7109375" customWidth="1"/>
    <col min="4839" max="4839" width="11.42578125" bestFit="1" customWidth="1"/>
    <col min="4840" max="4840" width="9.5703125" bestFit="1" customWidth="1"/>
    <col min="4841" max="4841" width="12" bestFit="1" customWidth="1"/>
    <col min="5055" max="5055" width="40.28515625" bestFit="1" customWidth="1"/>
    <col min="5056" max="5094" width="10.7109375" customWidth="1"/>
    <col min="5095" max="5095" width="11.42578125" bestFit="1" customWidth="1"/>
    <col min="5096" max="5096" width="9.5703125" bestFit="1" customWidth="1"/>
    <col min="5097" max="5097" width="12" bestFit="1" customWidth="1"/>
    <col min="5311" max="5311" width="40.28515625" bestFit="1" customWidth="1"/>
    <col min="5312" max="5350" width="10.7109375" customWidth="1"/>
    <col min="5351" max="5351" width="11.42578125" bestFit="1" customWidth="1"/>
    <col min="5352" max="5352" width="9.5703125" bestFit="1" customWidth="1"/>
    <col min="5353" max="5353" width="12" bestFit="1" customWidth="1"/>
    <col min="5567" max="5567" width="40.28515625" bestFit="1" customWidth="1"/>
    <col min="5568" max="5606" width="10.7109375" customWidth="1"/>
    <col min="5607" max="5607" width="11.42578125" bestFit="1" customWidth="1"/>
    <col min="5608" max="5608" width="9.5703125" bestFit="1" customWidth="1"/>
    <col min="5609" max="5609" width="12" bestFit="1" customWidth="1"/>
    <col min="5823" max="5823" width="40.28515625" bestFit="1" customWidth="1"/>
    <col min="5824" max="5862" width="10.7109375" customWidth="1"/>
    <col min="5863" max="5863" width="11.42578125" bestFit="1" customWidth="1"/>
    <col min="5864" max="5864" width="9.5703125" bestFit="1" customWidth="1"/>
    <col min="5865" max="5865" width="12" bestFit="1" customWidth="1"/>
    <col min="6079" max="6079" width="40.28515625" bestFit="1" customWidth="1"/>
    <col min="6080" max="6118" width="10.7109375" customWidth="1"/>
    <col min="6119" max="6119" width="11.42578125" bestFit="1" customWidth="1"/>
    <col min="6120" max="6120" width="9.5703125" bestFit="1" customWidth="1"/>
    <col min="6121" max="6121" width="12" bestFit="1" customWidth="1"/>
    <col min="6335" max="6335" width="40.28515625" bestFit="1" customWidth="1"/>
    <col min="6336" max="6374" width="10.7109375" customWidth="1"/>
    <col min="6375" max="6375" width="11.42578125" bestFit="1" customWidth="1"/>
    <col min="6376" max="6376" width="9.5703125" bestFit="1" customWidth="1"/>
    <col min="6377" max="6377" width="12" bestFit="1" customWidth="1"/>
    <col min="6591" max="6591" width="40.28515625" bestFit="1" customWidth="1"/>
    <col min="6592" max="6630" width="10.7109375" customWidth="1"/>
    <col min="6631" max="6631" width="11.42578125" bestFit="1" customWidth="1"/>
    <col min="6632" max="6632" width="9.5703125" bestFit="1" customWidth="1"/>
    <col min="6633" max="6633" width="12" bestFit="1" customWidth="1"/>
    <col min="6847" max="6847" width="40.28515625" bestFit="1" customWidth="1"/>
    <col min="6848" max="6886" width="10.7109375" customWidth="1"/>
    <col min="6887" max="6887" width="11.42578125" bestFit="1" customWidth="1"/>
    <col min="6888" max="6888" width="9.5703125" bestFit="1" customWidth="1"/>
    <col min="6889" max="6889" width="12" bestFit="1" customWidth="1"/>
    <col min="7103" max="7103" width="40.28515625" bestFit="1" customWidth="1"/>
    <col min="7104" max="7142" width="10.7109375" customWidth="1"/>
    <col min="7143" max="7143" width="11.42578125" bestFit="1" customWidth="1"/>
    <col min="7144" max="7144" width="9.5703125" bestFit="1" customWidth="1"/>
    <col min="7145" max="7145" width="12" bestFit="1" customWidth="1"/>
    <col min="7359" max="7359" width="40.28515625" bestFit="1" customWidth="1"/>
    <col min="7360" max="7398" width="10.7109375" customWidth="1"/>
    <col min="7399" max="7399" width="11.42578125" bestFit="1" customWidth="1"/>
    <col min="7400" max="7400" width="9.5703125" bestFit="1" customWidth="1"/>
    <col min="7401" max="7401" width="12" bestFit="1" customWidth="1"/>
    <col min="7615" max="7615" width="40.28515625" bestFit="1" customWidth="1"/>
    <col min="7616" max="7654" width="10.7109375" customWidth="1"/>
    <col min="7655" max="7655" width="11.42578125" bestFit="1" customWidth="1"/>
    <col min="7656" max="7656" width="9.5703125" bestFit="1" customWidth="1"/>
    <col min="7657" max="7657" width="12" bestFit="1" customWidth="1"/>
    <col min="7871" max="7871" width="40.28515625" bestFit="1" customWidth="1"/>
    <col min="7872" max="7910" width="10.7109375" customWidth="1"/>
    <col min="7911" max="7911" width="11.42578125" bestFit="1" customWidth="1"/>
    <col min="7912" max="7912" width="9.5703125" bestFit="1" customWidth="1"/>
    <col min="7913" max="7913" width="12" bestFit="1" customWidth="1"/>
    <col min="8127" max="8127" width="40.28515625" bestFit="1" customWidth="1"/>
    <col min="8128" max="8166" width="10.7109375" customWidth="1"/>
    <col min="8167" max="8167" width="11.42578125" bestFit="1" customWidth="1"/>
    <col min="8168" max="8168" width="9.5703125" bestFit="1" customWidth="1"/>
    <col min="8169" max="8169" width="12" bestFit="1" customWidth="1"/>
    <col min="8383" max="8383" width="40.28515625" bestFit="1" customWidth="1"/>
    <col min="8384" max="8422" width="10.7109375" customWidth="1"/>
    <col min="8423" max="8423" width="11.42578125" bestFit="1" customWidth="1"/>
    <col min="8424" max="8424" width="9.5703125" bestFit="1" customWidth="1"/>
    <col min="8425" max="8425" width="12" bestFit="1" customWidth="1"/>
    <col min="8639" max="8639" width="40.28515625" bestFit="1" customWidth="1"/>
    <col min="8640" max="8678" width="10.7109375" customWidth="1"/>
    <col min="8679" max="8679" width="11.42578125" bestFit="1" customWidth="1"/>
    <col min="8680" max="8680" width="9.5703125" bestFit="1" customWidth="1"/>
    <col min="8681" max="8681" width="12" bestFit="1" customWidth="1"/>
    <col min="8895" max="8895" width="40.28515625" bestFit="1" customWidth="1"/>
    <col min="8896" max="8934" width="10.7109375" customWidth="1"/>
    <col min="8935" max="8935" width="11.42578125" bestFit="1" customWidth="1"/>
    <col min="8936" max="8936" width="9.5703125" bestFit="1" customWidth="1"/>
    <col min="8937" max="8937" width="12" bestFit="1" customWidth="1"/>
    <col min="9151" max="9151" width="40.28515625" bestFit="1" customWidth="1"/>
    <col min="9152" max="9190" width="10.7109375" customWidth="1"/>
    <col min="9191" max="9191" width="11.42578125" bestFit="1" customWidth="1"/>
    <col min="9192" max="9192" width="9.5703125" bestFit="1" customWidth="1"/>
    <col min="9193" max="9193" width="12" bestFit="1" customWidth="1"/>
    <col min="9407" max="9407" width="40.28515625" bestFit="1" customWidth="1"/>
    <col min="9408" max="9446" width="10.7109375" customWidth="1"/>
    <col min="9447" max="9447" width="11.42578125" bestFit="1" customWidth="1"/>
    <col min="9448" max="9448" width="9.5703125" bestFit="1" customWidth="1"/>
    <col min="9449" max="9449" width="12" bestFit="1" customWidth="1"/>
    <col min="9663" max="9663" width="40.28515625" bestFit="1" customWidth="1"/>
    <col min="9664" max="9702" width="10.7109375" customWidth="1"/>
    <col min="9703" max="9703" width="11.42578125" bestFit="1" customWidth="1"/>
    <col min="9704" max="9704" width="9.5703125" bestFit="1" customWidth="1"/>
    <col min="9705" max="9705" width="12" bestFit="1" customWidth="1"/>
    <col min="9919" max="9919" width="40.28515625" bestFit="1" customWidth="1"/>
    <col min="9920" max="9958" width="10.7109375" customWidth="1"/>
    <col min="9959" max="9959" width="11.42578125" bestFit="1" customWidth="1"/>
    <col min="9960" max="9960" width="9.5703125" bestFit="1" customWidth="1"/>
    <col min="9961" max="9961" width="12" bestFit="1" customWidth="1"/>
    <col min="10175" max="10175" width="40.28515625" bestFit="1" customWidth="1"/>
    <col min="10176" max="10214" width="10.7109375" customWidth="1"/>
    <col min="10215" max="10215" width="11.42578125" bestFit="1" customWidth="1"/>
    <col min="10216" max="10216" width="9.5703125" bestFit="1" customWidth="1"/>
    <col min="10217" max="10217" width="12" bestFit="1" customWidth="1"/>
    <col min="10431" max="10431" width="40.28515625" bestFit="1" customWidth="1"/>
    <col min="10432" max="10470" width="10.7109375" customWidth="1"/>
    <col min="10471" max="10471" width="11.42578125" bestFit="1" customWidth="1"/>
    <col min="10472" max="10472" width="9.5703125" bestFit="1" customWidth="1"/>
    <col min="10473" max="10473" width="12" bestFit="1" customWidth="1"/>
    <col min="10687" max="10687" width="40.28515625" bestFit="1" customWidth="1"/>
    <col min="10688" max="10726" width="10.7109375" customWidth="1"/>
    <col min="10727" max="10727" width="11.42578125" bestFit="1" customWidth="1"/>
    <col min="10728" max="10728" width="9.5703125" bestFit="1" customWidth="1"/>
    <col min="10729" max="10729" width="12" bestFit="1" customWidth="1"/>
    <col min="10943" max="10943" width="40.28515625" bestFit="1" customWidth="1"/>
    <col min="10944" max="10982" width="10.7109375" customWidth="1"/>
    <col min="10983" max="10983" width="11.42578125" bestFit="1" customWidth="1"/>
    <col min="10984" max="10984" width="9.5703125" bestFit="1" customWidth="1"/>
    <col min="10985" max="10985" width="12" bestFit="1" customWidth="1"/>
    <col min="11199" max="11199" width="40.28515625" bestFit="1" customWidth="1"/>
    <col min="11200" max="11238" width="10.7109375" customWidth="1"/>
    <col min="11239" max="11239" width="11.42578125" bestFit="1" customWidth="1"/>
    <col min="11240" max="11240" width="9.5703125" bestFit="1" customWidth="1"/>
    <col min="11241" max="11241" width="12" bestFit="1" customWidth="1"/>
    <col min="11455" max="11455" width="40.28515625" bestFit="1" customWidth="1"/>
    <col min="11456" max="11494" width="10.7109375" customWidth="1"/>
    <col min="11495" max="11495" width="11.42578125" bestFit="1" customWidth="1"/>
    <col min="11496" max="11496" width="9.5703125" bestFit="1" customWidth="1"/>
    <col min="11497" max="11497" width="12" bestFit="1" customWidth="1"/>
    <col min="11711" max="11711" width="40.28515625" bestFit="1" customWidth="1"/>
    <col min="11712" max="11750" width="10.7109375" customWidth="1"/>
    <col min="11751" max="11751" width="11.42578125" bestFit="1" customWidth="1"/>
    <col min="11752" max="11752" width="9.5703125" bestFit="1" customWidth="1"/>
    <col min="11753" max="11753" width="12" bestFit="1" customWidth="1"/>
    <col min="11967" max="11967" width="40.28515625" bestFit="1" customWidth="1"/>
    <col min="11968" max="12006" width="10.7109375" customWidth="1"/>
    <col min="12007" max="12007" width="11.42578125" bestFit="1" customWidth="1"/>
    <col min="12008" max="12008" width="9.5703125" bestFit="1" customWidth="1"/>
    <col min="12009" max="12009" width="12" bestFit="1" customWidth="1"/>
    <col min="12223" max="12223" width="40.28515625" bestFit="1" customWidth="1"/>
    <col min="12224" max="12262" width="10.7109375" customWidth="1"/>
    <col min="12263" max="12263" width="11.42578125" bestFit="1" customWidth="1"/>
    <col min="12264" max="12264" width="9.5703125" bestFit="1" customWidth="1"/>
    <col min="12265" max="12265" width="12" bestFit="1" customWidth="1"/>
    <col min="12479" max="12479" width="40.28515625" bestFit="1" customWidth="1"/>
    <col min="12480" max="12518" width="10.7109375" customWidth="1"/>
    <col min="12519" max="12519" width="11.42578125" bestFit="1" customWidth="1"/>
    <col min="12520" max="12520" width="9.5703125" bestFit="1" customWidth="1"/>
    <col min="12521" max="12521" width="12" bestFit="1" customWidth="1"/>
    <col min="12735" max="12735" width="40.28515625" bestFit="1" customWidth="1"/>
    <col min="12736" max="12774" width="10.7109375" customWidth="1"/>
    <col min="12775" max="12775" width="11.42578125" bestFit="1" customWidth="1"/>
    <col min="12776" max="12776" width="9.5703125" bestFit="1" customWidth="1"/>
    <col min="12777" max="12777" width="12" bestFit="1" customWidth="1"/>
    <col min="12991" max="12991" width="40.28515625" bestFit="1" customWidth="1"/>
    <col min="12992" max="13030" width="10.7109375" customWidth="1"/>
    <col min="13031" max="13031" width="11.42578125" bestFit="1" customWidth="1"/>
    <col min="13032" max="13032" width="9.5703125" bestFit="1" customWidth="1"/>
    <col min="13033" max="13033" width="12" bestFit="1" customWidth="1"/>
    <col min="13247" max="13247" width="40.28515625" bestFit="1" customWidth="1"/>
    <col min="13248" max="13286" width="10.7109375" customWidth="1"/>
    <col min="13287" max="13287" width="11.42578125" bestFit="1" customWidth="1"/>
    <col min="13288" max="13288" width="9.5703125" bestFit="1" customWidth="1"/>
    <col min="13289" max="13289" width="12" bestFit="1" customWidth="1"/>
    <col min="13503" max="13503" width="40.28515625" bestFit="1" customWidth="1"/>
    <col min="13504" max="13542" width="10.7109375" customWidth="1"/>
    <col min="13543" max="13543" width="11.42578125" bestFit="1" customWidth="1"/>
    <col min="13544" max="13544" width="9.5703125" bestFit="1" customWidth="1"/>
    <col min="13545" max="13545" width="12" bestFit="1" customWidth="1"/>
    <col min="13759" max="13759" width="40.28515625" bestFit="1" customWidth="1"/>
    <col min="13760" max="13798" width="10.7109375" customWidth="1"/>
    <col min="13799" max="13799" width="11.42578125" bestFit="1" customWidth="1"/>
    <col min="13800" max="13800" width="9.5703125" bestFit="1" customWidth="1"/>
    <col min="13801" max="13801" width="12" bestFit="1" customWidth="1"/>
    <col min="14015" max="14015" width="40.28515625" bestFit="1" customWidth="1"/>
    <col min="14016" max="14054" width="10.7109375" customWidth="1"/>
    <col min="14055" max="14055" width="11.42578125" bestFit="1" customWidth="1"/>
    <col min="14056" max="14056" width="9.5703125" bestFit="1" customWidth="1"/>
    <col min="14057" max="14057" width="12" bestFit="1" customWidth="1"/>
    <col min="14271" max="14271" width="40.28515625" bestFit="1" customWidth="1"/>
    <col min="14272" max="14310" width="10.7109375" customWidth="1"/>
    <col min="14311" max="14311" width="11.42578125" bestFit="1" customWidth="1"/>
    <col min="14312" max="14312" width="9.5703125" bestFit="1" customWidth="1"/>
    <col min="14313" max="14313" width="12" bestFit="1" customWidth="1"/>
    <col min="14527" max="14527" width="40.28515625" bestFit="1" customWidth="1"/>
    <col min="14528" max="14566" width="10.7109375" customWidth="1"/>
    <col min="14567" max="14567" width="11.42578125" bestFit="1" customWidth="1"/>
    <col min="14568" max="14568" width="9.5703125" bestFit="1" customWidth="1"/>
    <col min="14569" max="14569" width="12" bestFit="1" customWidth="1"/>
    <col min="14783" max="14783" width="40.28515625" bestFit="1" customWidth="1"/>
    <col min="14784" max="14822" width="10.7109375" customWidth="1"/>
    <col min="14823" max="14823" width="11.42578125" bestFit="1" customWidth="1"/>
    <col min="14824" max="14824" width="9.5703125" bestFit="1" customWidth="1"/>
    <col min="14825" max="14825" width="12" bestFit="1" customWidth="1"/>
    <col min="15039" max="15039" width="40.28515625" bestFit="1" customWidth="1"/>
    <col min="15040" max="15078" width="10.7109375" customWidth="1"/>
    <col min="15079" max="15079" width="11.42578125" bestFit="1" customWidth="1"/>
    <col min="15080" max="15080" width="9.5703125" bestFit="1" customWidth="1"/>
    <col min="15081" max="15081" width="12" bestFit="1" customWidth="1"/>
    <col min="15295" max="15295" width="40.28515625" bestFit="1" customWidth="1"/>
    <col min="15296" max="15334" width="10.7109375" customWidth="1"/>
    <col min="15335" max="15335" width="11.42578125" bestFit="1" customWidth="1"/>
    <col min="15336" max="15336" width="9.5703125" bestFit="1" customWidth="1"/>
    <col min="15337" max="15337" width="12" bestFit="1" customWidth="1"/>
    <col min="15551" max="15551" width="40.28515625" bestFit="1" customWidth="1"/>
    <col min="15552" max="15590" width="10.7109375" customWidth="1"/>
    <col min="15591" max="15591" width="11.42578125" bestFit="1" customWidth="1"/>
    <col min="15592" max="15592" width="9.5703125" bestFit="1" customWidth="1"/>
    <col min="15593" max="15593" width="12" bestFit="1" customWidth="1"/>
    <col min="15807" max="15807" width="40.28515625" bestFit="1" customWidth="1"/>
    <col min="15808" max="15846" width="10.7109375" customWidth="1"/>
    <col min="15847" max="15847" width="11.42578125" bestFit="1" customWidth="1"/>
    <col min="15848" max="15848" width="9.5703125" bestFit="1" customWidth="1"/>
    <col min="15849" max="15849" width="12" bestFit="1" customWidth="1"/>
    <col min="16063" max="16063" width="40.28515625" bestFit="1" customWidth="1"/>
    <col min="16064" max="16102" width="10.7109375" customWidth="1"/>
    <col min="16103" max="16103" width="11.42578125" bestFit="1" customWidth="1"/>
    <col min="16104" max="16104" width="9.5703125" bestFit="1" customWidth="1"/>
    <col min="16105" max="16105" width="12" bestFit="1" customWidth="1"/>
  </cols>
  <sheetData>
    <row r="1" spans="1:39" ht="21" x14ac:dyDescent="0.25">
      <c r="A1" s="324" t="s">
        <v>48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</row>
    <row r="2" spans="1:39" ht="21" x14ac:dyDescent="0.25">
      <c r="A2" s="327"/>
      <c r="B2" s="325">
        <v>2021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79"/>
      <c r="U2" s="326">
        <v>2022</v>
      </c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</row>
    <row r="3" spans="1:39" ht="15.75" customHeight="1" x14ac:dyDescent="0.25">
      <c r="A3" s="328"/>
      <c r="B3" s="315" t="s">
        <v>1</v>
      </c>
      <c r="C3" s="315" t="s">
        <v>2</v>
      </c>
      <c r="D3" s="315" t="s">
        <v>3</v>
      </c>
      <c r="E3" s="315" t="s">
        <v>4</v>
      </c>
      <c r="F3" s="315" t="s">
        <v>5</v>
      </c>
      <c r="G3" s="315" t="s">
        <v>6</v>
      </c>
      <c r="H3" s="315" t="s">
        <v>7</v>
      </c>
      <c r="I3" s="315" t="s">
        <v>8</v>
      </c>
      <c r="J3" s="315" t="s">
        <v>49</v>
      </c>
      <c r="K3" s="315" t="s">
        <v>10</v>
      </c>
      <c r="L3" s="315" t="s">
        <v>11</v>
      </c>
      <c r="M3" s="315" t="s">
        <v>12</v>
      </c>
      <c r="N3" s="315" t="s">
        <v>13</v>
      </c>
      <c r="O3" s="315" t="s">
        <v>14</v>
      </c>
      <c r="P3" s="315" t="s">
        <v>15</v>
      </c>
      <c r="Q3" s="315" t="s">
        <v>16</v>
      </c>
      <c r="R3" s="315" t="s">
        <v>17</v>
      </c>
      <c r="S3" s="315" t="s">
        <v>18</v>
      </c>
      <c r="T3" s="380">
        <v>2021</v>
      </c>
      <c r="U3" s="316" t="s">
        <v>1</v>
      </c>
      <c r="V3" s="171" t="s">
        <v>2</v>
      </c>
      <c r="W3" s="171" t="s">
        <v>3</v>
      </c>
      <c r="X3" s="171" t="s">
        <v>4</v>
      </c>
      <c r="Y3" s="171" t="s">
        <v>5</v>
      </c>
      <c r="Z3" s="171" t="s">
        <v>6</v>
      </c>
      <c r="AA3" s="171" t="s">
        <v>7</v>
      </c>
      <c r="AB3" s="171" t="s">
        <v>8</v>
      </c>
      <c r="AC3" s="171" t="s">
        <v>49</v>
      </c>
      <c r="AD3" s="171" t="s">
        <v>10</v>
      </c>
      <c r="AE3" s="171" t="s">
        <v>11</v>
      </c>
      <c r="AF3" s="171" t="s">
        <v>12</v>
      </c>
      <c r="AG3" s="171" t="s">
        <v>13</v>
      </c>
      <c r="AH3" s="171" t="s">
        <v>14</v>
      </c>
      <c r="AI3" s="171" t="s">
        <v>15</v>
      </c>
      <c r="AJ3" s="171" t="s">
        <v>16</v>
      </c>
      <c r="AK3" s="171" t="s">
        <v>17</v>
      </c>
      <c r="AL3" s="171" t="s">
        <v>18</v>
      </c>
      <c r="AM3" s="208">
        <v>2022</v>
      </c>
    </row>
    <row r="4" spans="1:39" ht="18.75" x14ac:dyDescent="0.3">
      <c r="A4" s="56" t="s">
        <v>19</v>
      </c>
      <c r="B4" s="57"/>
      <c r="C4" s="57"/>
      <c r="D4" s="57"/>
      <c r="E4" s="57"/>
      <c r="F4" s="61"/>
      <c r="G4" s="61"/>
      <c r="H4" s="61"/>
      <c r="I4" s="61"/>
      <c r="J4" s="61"/>
      <c r="K4" s="1"/>
      <c r="L4" s="209"/>
      <c r="M4" s="209"/>
      <c r="N4" s="209"/>
      <c r="O4" s="209"/>
      <c r="P4" s="57"/>
      <c r="Q4" s="57"/>
      <c r="R4" s="57"/>
      <c r="S4" s="57"/>
      <c r="T4" s="381"/>
      <c r="U4" s="57"/>
      <c r="V4" s="57"/>
      <c r="W4" s="57"/>
      <c r="X4" s="57"/>
      <c r="Y4" s="61"/>
      <c r="Z4" s="61"/>
      <c r="AA4" s="61"/>
      <c r="AB4" s="61"/>
      <c r="AC4" s="61"/>
      <c r="AD4" s="1"/>
      <c r="AI4" s="57"/>
      <c r="AJ4" s="57"/>
      <c r="AK4" s="57"/>
      <c r="AL4" s="57"/>
      <c r="AM4" s="57"/>
    </row>
    <row r="5" spans="1:39" ht="15.75" x14ac:dyDescent="0.25">
      <c r="A5" s="67" t="s">
        <v>20</v>
      </c>
      <c r="B5" s="58">
        <v>373507</v>
      </c>
      <c r="C5" s="58">
        <v>370726</v>
      </c>
      <c r="D5" s="58">
        <v>327739</v>
      </c>
      <c r="E5" s="84">
        <f>SUM(B5:D5)</f>
        <v>1071972</v>
      </c>
      <c r="F5" s="1">
        <v>220676</v>
      </c>
      <c r="G5" s="2">
        <v>105097</v>
      </c>
      <c r="H5" s="1">
        <v>35841</v>
      </c>
      <c r="I5" s="84">
        <f t="shared" ref="I5:I13" si="0">SUM(F5:H5)</f>
        <v>361614</v>
      </c>
      <c r="J5" s="84">
        <f t="shared" ref="J5:J13" si="1">E5+I5</f>
        <v>1433586</v>
      </c>
      <c r="K5" s="1">
        <v>26032</v>
      </c>
      <c r="L5" s="2">
        <v>39473</v>
      </c>
      <c r="M5" s="1">
        <v>113825</v>
      </c>
      <c r="N5" s="84">
        <f>SUM(K5:M5)</f>
        <v>179330</v>
      </c>
      <c r="O5" s="84">
        <f t="shared" ref="O5:O13" si="2">E5+I5+N5</f>
        <v>1612916</v>
      </c>
      <c r="P5" s="1">
        <v>224929</v>
      </c>
      <c r="Q5" s="2">
        <v>263815</v>
      </c>
      <c r="R5" s="1">
        <v>406573</v>
      </c>
      <c r="S5" s="84">
        <f>SUM(P5:R5)</f>
        <v>895317</v>
      </c>
      <c r="T5" s="382">
        <f t="shared" ref="T5:T13" si="3">D5+H5+M5+R5</f>
        <v>883978</v>
      </c>
      <c r="U5" s="1">
        <v>384024</v>
      </c>
      <c r="V5" s="2">
        <v>299842</v>
      </c>
      <c r="W5" s="1">
        <v>301333</v>
      </c>
      <c r="X5" s="84">
        <f>SUM(U5:W5)</f>
        <v>985199</v>
      </c>
      <c r="Y5" s="1">
        <v>239604</v>
      </c>
      <c r="Z5" s="2">
        <v>148622</v>
      </c>
      <c r="AA5" s="1">
        <v>34379</v>
      </c>
      <c r="AB5" s="84">
        <f t="shared" ref="AB5:AB13" si="4">SUM(Y5:AA5)</f>
        <v>422605</v>
      </c>
      <c r="AC5" s="84">
        <f t="shared" ref="AC5:AC13" si="5">X5+AB5</f>
        <v>1407804</v>
      </c>
      <c r="AD5" s="1">
        <v>24982</v>
      </c>
      <c r="AE5" s="2">
        <v>36775</v>
      </c>
      <c r="AF5" s="1">
        <v>112422</v>
      </c>
      <c r="AG5" s="84">
        <f t="shared" ref="AG5:AG13" si="6">SUM(AD5:AF5)</f>
        <v>174179</v>
      </c>
      <c r="AH5" s="84">
        <f t="shared" ref="AH5:AH12" si="7">AC5+AG5</f>
        <v>1581983</v>
      </c>
      <c r="AI5" s="1"/>
      <c r="AJ5" s="2"/>
      <c r="AK5" s="1"/>
      <c r="AL5" s="84"/>
      <c r="AM5" s="84"/>
    </row>
    <row r="6" spans="1:39" ht="15.75" x14ac:dyDescent="0.25">
      <c r="A6" s="68" t="s">
        <v>21</v>
      </c>
      <c r="B6" s="59">
        <v>347620</v>
      </c>
      <c r="C6" s="59">
        <v>346416</v>
      </c>
      <c r="D6" s="59">
        <v>304757</v>
      </c>
      <c r="E6" s="85">
        <f t="shared" ref="E6:E13" si="8">SUM(B6:D6)</f>
        <v>998793</v>
      </c>
      <c r="F6" s="4">
        <v>227542</v>
      </c>
      <c r="G6" s="4">
        <v>118517</v>
      </c>
      <c r="H6" s="4">
        <v>47429</v>
      </c>
      <c r="I6" s="85">
        <f t="shared" si="0"/>
        <v>393488</v>
      </c>
      <c r="J6" s="85">
        <f t="shared" si="1"/>
        <v>1392281</v>
      </c>
      <c r="K6" s="4">
        <v>56506</v>
      </c>
      <c r="L6" s="4">
        <v>56783</v>
      </c>
      <c r="M6" s="4">
        <v>129608</v>
      </c>
      <c r="N6" s="85">
        <f t="shared" ref="N6:N13" si="9">SUM(K6:M6)</f>
        <v>242897</v>
      </c>
      <c r="O6" s="85">
        <f t="shared" si="2"/>
        <v>1635178</v>
      </c>
      <c r="P6" s="4">
        <v>216163</v>
      </c>
      <c r="Q6" s="4">
        <v>261201</v>
      </c>
      <c r="R6" s="4">
        <v>393251</v>
      </c>
      <c r="S6" s="85">
        <f t="shared" ref="S6:S13" si="10">SUM(P6:R6)</f>
        <v>870615</v>
      </c>
      <c r="T6" s="383">
        <f t="shared" si="3"/>
        <v>875045</v>
      </c>
      <c r="U6" s="4">
        <v>361926</v>
      </c>
      <c r="V6" s="4">
        <v>287654</v>
      </c>
      <c r="W6" s="4">
        <v>298758</v>
      </c>
      <c r="X6" s="85">
        <f t="shared" ref="X6:X13" si="11">SUM(U6:W6)</f>
        <v>948338</v>
      </c>
      <c r="Y6" s="4">
        <v>244550</v>
      </c>
      <c r="Z6" s="4">
        <v>155144</v>
      </c>
      <c r="AA6" s="4">
        <v>55688</v>
      </c>
      <c r="AB6" s="85">
        <f t="shared" si="4"/>
        <v>455382</v>
      </c>
      <c r="AC6" s="85">
        <f t="shared" si="5"/>
        <v>1403720</v>
      </c>
      <c r="AD6" s="4">
        <v>63059</v>
      </c>
      <c r="AE6" s="4">
        <v>58939</v>
      </c>
      <c r="AF6" s="4">
        <v>125512</v>
      </c>
      <c r="AG6" s="85">
        <f t="shared" si="6"/>
        <v>247510</v>
      </c>
      <c r="AH6" s="85">
        <f t="shared" si="7"/>
        <v>1651230</v>
      </c>
      <c r="AI6" s="4"/>
      <c r="AJ6" s="4"/>
      <c r="AK6" s="4"/>
      <c r="AL6" s="85"/>
      <c r="AM6" s="85"/>
    </row>
    <row r="7" spans="1:39" ht="15.75" x14ac:dyDescent="0.25">
      <c r="A7" s="68" t="s">
        <v>22</v>
      </c>
      <c r="B7" s="59">
        <v>281440</v>
      </c>
      <c r="C7" s="59">
        <v>285497</v>
      </c>
      <c r="D7" s="59">
        <v>250836</v>
      </c>
      <c r="E7" s="85">
        <f t="shared" si="8"/>
        <v>817773</v>
      </c>
      <c r="F7" s="3">
        <v>172476</v>
      </c>
      <c r="G7" s="4">
        <v>91113</v>
      </c>
      <c r="H7" s="3">
        <v>38403</v>
      </c>
      <c r="I7" s="85">
        <f t="shared" si="0"/>
        <v>301992</v>
      </c>
      <c r="J7" s="85">
        <f t="shared" si="1"/>
        <v>1119765</v>
      </c>
      <c r="K7" s="3">
        <v>25770</v>
      </c>
      <c r="L7" s="4">
        <v>29175</v>
      </c>
      <c r="M7" s="3">
        <v>96706</v>
      </c>
      <c r="N7" s="85">
        <f t="shared" si="9"/>
        <v>151651</v>
      </c>
      <c r="O7" s="85">
        <f t="shared" si="2"/>
        <v>1271416</v>
      </c>
      <c r="P7" s="3">
        <v>170485</v>
      </c>
      <c r="Q7" s="4">
        <v>201731</v>
      </c>
      <c r="R7" s="3">
        <v>306877</v>
      </c>
      <c r="S7" s="85">
        <f t="shared" si="10"/>
        <v>679093</v>
      </c>
      <c r="T7" s="383">
        <f t="shared" si="3"/>
        <v>692822</v>
      </c>
      <c r="U7" s="3">
        <v>289342</v>
      </c>
      <c r="V7" s="4">
        <v>225107</v>
      </c>
      <c r="W7" s="3">
        <v>228078</v>
      </c>
      <c r="X7" s="85">
        <f t="shared" si="11"/>
        <v>742527</v>
      </c>
      <c r="Y7" s="3">
        <v>185885</v>
      </c>
      <c r="Z7" s="4">
        <v>116535</v>
      </c>
      <c r="AA7" s="3">
        <v>38888</v>
      </c>
      <c r="AB7" s="85">
        <f t="shared" si="4"/>
        <v>341308</v>
      </c>
      <c r="AC7" s="85">
        <f t="shared" si="5"/>
        <v>1083835</v>
      </c>
      <c r="AD7" s="3">
        <v>26142</v>
      </c>
      <c r="AE7" s="4">
        <v>37302</v>
      </c>
      <c r="AF7" s="3">
        <v>89669</v>
      </c>
      <c r="AG7" s="85">
        <f t="shared" si="6"/>
        <v>153113</v>
      </c>
      <c r="AH7" s="85">
        <f t="shared" si="7"/>
        <v>1236948</v>
      </c>
      <c r="AI7" s="3"/>
      <c r="AJ7" s="4"/>
      <c r="AK7" s="3"/>
      <c r="AL7" s="85"/>
      <c r="AM7" s="85"/>
    </row>
    <row r="8" spans="1:39" ht="15.75" x14ac:dyDescent="0.25">
      <c r="A8" s="68" t="s">
        <v>23</v>
      </c>
      <c r="B8" s="59">
        <v>282285</v>
      </c>
      <c r="C8" s="59">
        <v>275962</v>
      </c>
      <c r="D8" s="59">
        <v>245029</v>
      </c>
      <c r="E8" s="85">
        <f t="shared" si="8"/>
        <v>803276</v>
      </c>
      <c r="F8" s="3">
        <v>165064</v>
      </c>
      <c r="G8" s="4">
        <v>87353</v>
      </c>
      <c r="H8" s="3">
        <v>17984</v>
      </c>
      <c r="I8" s="85">
        <f t="shared" si="0"/>
        <v>270401</v>
      </c>
      <c r="J8" s="85">
        <f t="shared" si="1"/>
        <v>1073677</v>
      </c>
      <c r="K8" s="3">
        <v>9437</v>
      </c>
      <c r="L8" s="4">
        <v>26458</v>
      </c>
      <c r="M8" s="3">
        <v>79551</v>
      </c>
      <c r="N8" s="85">
        <f t="shared" si="9"/>
        <v>115446</v>
      </c>
      <c r="O8" s="85">
        <f t="shared" si="2"/>
        <v>1189123</v>
      </c>
      <c r="P8" s="3">
        <v>158849</v>
      </c>
      <c r="Q8" s="4">
        <v>181670</v>
      </c>
      <c r="R8" s="3">
        <v>293027</v>
      </c>
      <c r="S8" s="85">
        <f t="shared" si="10"/>
        <v>633546</v>
      </c>
      <c r="T8" s="383">
        <f t="shared" si="3"/>
        <v>635591</v>
      </c>
      <c r="U8" s="3">
        <v>267992</v>
      </c>
      <c r="V8" s="4">
        <v>215438</v>
      </c>
      <c r="W8" s="3">
        <v>209977</v>
      </c>
      <c r="X8" s="85">
        <f t="shared" si="11"/>
        <v>693407</v>
      </c>
      <c r="Y8" s="3">
        <v>164680</v>
      </c>
      <c r="Z8" s="4">
        <v>107087</v>
      </c>
      <c r="AA8" s="3">
        <v>33906</v>
      </c>
      <c r="AB8" s="85">
        <f t="shared" si="4"/>
        <v>305673</v>
      </c>
      <c r="AC8" s="85">
        <f t="shared" si="5"/>
        <v>999080</v>
      </c>
      <c r="AD8" s="3">
        <v>17647</v>
      </c>
      <c r="AE8" s="4">
        <v>18714</v>
      </c>
      <c r="AF8" s="3">
        <v>63195</v>
      </c>
      <c r="AG8" s="85">
        <f t="shared" si="6"/>
        <v>99556</v>
      </c>
      <c r="AH8" s="85">
        <f t="shared" si="7"/>
        <v>1098636</v>
      </c>
      <c r="AI8" s="3"/>
      <c r="AJ8" s="4"/>
      <c r="AK8" s="3"/>
      <c r="AL8" s="85"/>
      <c r="AM8" s="85"/>
    </row>
    <row r="9" spans="1:39" ht="15.75" x14ac:dyDescent="0.25">
      <c r="A9" s="68" t="s">
        <v>24</v>
      </c>
      <c r="B9" s="59">
        <v>453699</v>
      </c>
      <c r="C9" s="59">
        <v>454178</v>
      </c>
      <c r="D9" s="59">
        <v>403108</v>
      </c>
      <c r="E9" s="85">
        <f t="shared" si="8"/>
        <v>1310985</v>
      </c>
      <c r="F9" s="3">
        <v>290016</v>
      </c>
      <c r="G9" s="4">
        <v>133617</v>
      </c>
      <c r="H9" s="3">
        <v>77319</v>
      </c>
      <c r="I9" s="85">
        <f t="shared" si="0"/>
        <v>500952</v>
      </c>
      <c r="J9" s="85">
        <f t="shared" si="1"/>
        <v>1811937</v>
      </c>
      <c r="K9" s="3">
        <v>74307</v>
      </c>
      <c r="L9" s="4">
        <v>92627</v>
      </c>
      <c r="M9" s="3">
        <v>176744</v>
      </c>
      <c r="N9" s="85">
        <f t="shared" si="9"/>
        <v>343678</v>
      </c>
      <c r="O9" s="85">
        <f t="shared" si="2"/>
        <v>2155615</v>
      </c>
      <c r="P9" s="3">
        <v>261094</v>
      </c>
      <c r="Q9" s="4">
        <v>337544</v>
      </c>
      <c r="R9" s="3">
        <v>472473</v>
      </c>
      <c r="S9" s="85">
        <f t="shared" si="10"/>
        <v>1071111</v>
      </c>
      <c r="T9" s="383">
        <f t="shared" si="3"/>
        <v>1129644</v>
      </c>
      <c r="U9" s="3">
        <v>452089</v>
      </c>
      <c r="V9" s="4">
        <v>350067</v>
      </c>
      <c r="W9" s="3">
        <v>371188</v>
      </c>
      <c r="X9" s="85">
        <f t="shared" si="11"/>
        <v>1173344</v>
      </c>
      <c r="Y9" s="3">
        <v>281982</v>
      </c>
      <c r="Z9" s="4">
        <v>148973</v>
      </c>
      <c r="AA9" s="3">
        <v>85957</v>
      </c>
      <c r="AB9" s="85">
        <f t="shared" si="4"/>
        <v>516912</v>
      </c>
      <c r="AC9" s="85">
        <f t="shared" si="5"/>
        <v>1690256</v>
      </c>
      <c r="AD9" s="3">
        <v>109036</v>
      </c>
      <c r="AE9" s="4">
        <v>103080</v>
      </c>
      <c r="AF9" s="3">
        <v>176695</v>
      </c>
      <c r="AG9" s="85">
        <f t="shared" si="6"/>
        <v>388811</v>
      </c>
      <c r="AH9" s="85">
        <f t="shared" si="7"/>
        <v>2079067</v>
      </c>
      <c r="AI9" s="3"/>
      <c r="AJ9" s="4"/>
      <c r="AK9" s="3"/>
      <c r="AL9" s="85"/>
      <c r="AM9" s="85"/>
    </row>
    <row r="10" spans="1:39" ht="15.75" x14ac:dyDescent="0.25">
      <c r="A10" s="68" t="s">
        <v>25</v>
      </c>
      <c r="B10" s="59">
        <v>183376</v>
      </c>
      <c r="C10" s="59">
        <v>183051</v>
      </c>
      <c r="D10" s="59">
        <v>159505</v>
      </c>
      <c r="E10" s="85">
        <f t="shared" si="8"/>
        <v>525932</v>
      </c>
      <c r="F10" s="3">
        <v>107209</v>
      </c>
      <c r="G10" s="4">
        <v>58457</v>
      </c>
      <c r="H10" s="3">
        <v>24833</v>
      </c>
      <c r="I10" s="85">
        <f t="shared" si="0"/>
        <v>190499</v>
      </c>
      <c r="J10" s="85">
        <f t="shared" si="1"/>
        <v>716431</v>
      </c>
      <c r="K10" s="3">
        <v>20747</v>
      </c>
      <c r="L10" s="4">
        <v>16825</v>
      </c>
      <c r="M10" s="3">
        <v>64376</v>
      </c>
      <c r="N10" s="85">
        <f t="shared" si="9"/>
        <v>101948</v>
      </c>
      <c r="O10" s="85">
        <f t="shared" si="2"/>
        <v>818379</v>
      </c>
      <c r="P10" s="3">
        <v>108899</v>
      </c>
      <c r="Q10" s="4">
        <v>130495</v>
      </c>
      <c r="R10" s="3">
        <v>197680</v>
      </c>
      <c r="S10" s="85">
        <f t="shared" si="10"/>
        <v>437074</v>
      </c>
      <c r="T10" s="383">
        <f t="shared" si="3"/>
        <v>446394</v>
      </c>
      <c r="U10" s="3">
        <v>185356</v>
      </c>
      <c r="V10" s="4">
        <v>145411</v>
      </c>
      <c r="W10" s="3">
        <v>150646</v>
      </c>
      <c r="X10" s="85">
        <f t="shared" si="11"/>
        <v>481413</v>
      </c>
      <c r="Y10" s="3">
        <v>117507</v>
      </c>
      <c r="Z10" s="4">
        <v>73511</v>
      </c>
      <c r="AA10" s="3">
        <v>27155</v>
      </c>
      <c r="AB10" s="85">
        <f t="shared" si="4"/>
        <v>218173</v>
      </c>
      <c r="AC10" s="85">
        <f t="shared" si="5"/>
        <v>699586</v>
      </c>
      <c r="AD10" s="3">
        <v>15582</v>
      </c>
      <c r="AE10" s="4">
        <v>27060</v>
      </c>
      <c r="AF10" s="3">
        <v>61570</v>
      </c>
      <c r="AG10" s="85">
        <f t="shared" si="6"/>
        <v>104212</v>
      </c>
      <c r="AH10" s="85">
        <f t="shared" si="7"/>
        <v>803798</v>
      </c>
      <c r="AI10" s="3"/>
      <c r="AJ10" s="4"/>
      <c r="AK10" s="3"/>
      <c r="AL10" s="85"/>
      <c r="AM10" s="85"/>
    </row>
    <row r="11" spans="1:39" ht="15.75" x14ac:dyDescent="0.25">
      <c r="A11" s="68" t="s">
        <v>26</v>
      </c>
      <c r="B11" s="59">
        <v>428045</v>
      </c>
      <c r="C11" s="59">
        <v>410094</v>
      </c>
      <c r="D11" s="59">
        <v>401912</v>
      </c>
      <c r="E11" s="85">
        <f t="shared" si="8"/>
        <v>1240051</v>
      </c>
      <c r="F11" s="3">
        <v>298843</v>
      </c>
      <c r="G11" s="4">
        <v>183953</v>
      </c>
      <c r="H11" s="3">
        <v>116354</v>
      </c>
      <c r="I11" s="85">
        <f t="shared" si="0"/>
        <v>599150</v>
      </c>
      <c r="J11" s="85">
        <f t="shared" si="1"/>
        <v>1839201</v>
      </c>
      <c r="K11" s="3">
        <v>64879</v>
      </c>
      <c r="L11" s="4">
        <v>40240</v>
      </c>
      <c r="M11" s="3">
        <v>195508</v>
      </c>
      <c r="N11" s="85">
        <f t="shared" si="9"/>
        <v>300627</v>
      </c>
      <c r="O11" s="85">
        <f t="shared" si="2"/>
        <v>2139828</v>
      </c>
      <c r="P11" s="3">
        <v>305530</v>
      </c>
      <c r="Q11" s="4">
        <v>316050</v>
      </c>
      <c r="R11" s="3">
        <v>441110</v>
      </c>
      <c r="S11" s="85">
        <f t="shared" si="10"/>
        <v>1062690</v>
      </c>
      <c r="T11" s="383">
        <f t="shared" si="3"/>
        <v>1154884</v>
      </c>
      <c r="U11" s="3">
        <v>420083</v>
      </c>
      <c r="V11" s="4">
        <v>351377</v>
      </c>
      <c r="W11" s="3">
        <v>376032</v>
      </c>
      <c r="X11" s="85">
        <f t="shared" si="11"/>
        <v>1147492</v>
      </c>
      <c r="Y11" s="3">
        <v>300877</v>
      </c>
      <c r="Z11" s="4">
        <v>238117</v>
      </c>
      <c r="AA11" s="3">
        <v>130914</v>
      </c>
      <c r="AB11" s="85">
        <f t="shared" si="4"/>
        <v>669908</v>
      </c>
      <c r="AC11" s="85">
        <f t="shared" si="5"/>
        <v>1817400</v>
      </c>
      <c r="AD11" s="3">
        <v>46001</v>
      </c>
      <c r="AE11" s="4">
        <v>66977</v>
      </c>
      <c r="AF11" s="3">
        <v>174886</v>
      </c>
      <c r="AG11" s="85">
        <f t="shared" si="6"/>
        <v>287864</v>
      </c>
      <c r="AH11" s="85">
        <f t="shared" si="7"/>
        <v>2105264</v>
      </c>
      <c r="AI11" s="3"/>
      <c r="AJ11" s="4"/>
      <c r="AK11" s="3"/>
      <c r="AL11" s="85"/>
      <c r="AM11" s="85"/>
    </row>
    <row r="12" spans="1:39" ht="15.75" x14ac:dyDescent="0.25">
      <c r="A12" s="68" t="s">
        <v>27</v>
      </c>
      <c r="B12" s="59">
        <v>575298</v>
      </c>
      <c r="C12" s="59">
        <v>586362</v>
      </c>
      <c r="D12" s="59">
        <v>505154</v>
      </c>
      <c r="E12" s="85">
        <f t="shared" si="8"/>
        <v>1666814</v>
      </c>
      <c r="F12" s="3">
        <v>347588</v>
      </c>
      <c r="G12" s="4">
        <v>201573</v>
      </c>
      <c r="H12" s="3">
        <v>121886</v>
      </c>
      <c r="I12" s="85">
        <f t="shared" si="0"/>
        <v>671047</v>
      </c>
      <c r="J12" s="85">
        <f t="shared" si="1"/>
        <v>2337861</v>
      </c>
      <c r="K12" s="3">
        <v>58255</v>
      </c>
      <c r="L12" s="4">
        <v>95572</v>
      </c>
      <c r="M12" s="3">
        <v>226111</v>
      </c>
      <c r="N12" s="85">
        <f t="shared" si="9"/>
        <v>379938</v>
      </c>
      <c r="O12" s="85">
        <f t="shared" si="2"/>
        <v>2717799</v>
      </c>
      <c r="P12" s="3">
        <v>356534</v>
      </c>
      <c r="Q12" s="4">
        <v>419437</v>
      </c>
      <c r="R12" s="3">
        <v>640129</v>
      </c>
      <c r="S12" s="85">
        <f t="shared" si="10"/>
        <v>1416100</v>
      </c>
      <c r="T12" s="383">
        <f t="shared" si="3"/>
        <v>1493280</v>
      </c>
      <c r="U12" s="3">
        <v>611017</v>
      </c>
      <c r="V12" s="4">
        <v>475460</v>
      </c>
      <c r="W12" s="3">
        <v>476032</v>
      </c>
      <c r="X12" s="85">
        <f t="shared" si="11"/>
        <v>1562509</v>
      </c>
      <c r="Y12" s="3">
        <v>392080</v>
      </c>
      <c r="Z12" s="4">
        <v>265162</v>
      </c>
      <c r="AA12" s="3">
        <v>108650</v>
      </c>
      <c r="AB12" s="85">
        <f t="shared" si="4"/>
        <v>765892</v>
      </c>
      <c r="AC12" s="85">
        <f t="shared" si="5"/>
        <v>2328401</v>
      </c>
      <c r="AD12" s="3">
        <v>73898</v>
      </c>
      <c r="AE12" s="4">
        <v>97502</v>
      </c>
      <c r="AF12" s="3">
        <v>209514</v>
      </c>
      <c r="AG12" s="85">
        <f t="shared" si="6"/>
        <v>380914</v>
      </c>
      <c r="AH12" s="85">
        <f t="shared" si="7"/>
        <v>2709315</v>
      </c>
      <c r="AI12" s="3"/>
      <c r="AJ12" s="4"/>
      <c r="AK12" s="3"/>
      <c r="AL12" s="85"/>
      <c r="AM12" s="85"/>
    </row>
    <row r="13" spans="1:39" ht="16.5" thickBot="1" x14ac:dyDescent="0.3">
      <c r="A13" s="68" t="s">
        <v>46</v>
      </c>
      <c r="B13" s="69">
        <v>510</v>
      </c>
      <c r="C13" s="69">
        <v>451</v>
      </c>
      <c r="D13" s="69">
        <v>478</v>
      </c>
      <c r="E13" s="86">
        <f t="shared" si="8"/>
        <v>1439</v>
      </c>
      <c r="F13" s="69">
        <v>422</v>
      </c>
      <c r="G13" s="69">
        <v>239</v>
      </c>
      <c r="H13" s="69">
        <v>0</v>
      </c>
      <c r="I13" s="86">
        <f t="shared" si="0"/>
        <v>661</v>
      </c>
      <c r="J13" s="86">
        <f t="shared" si="1"/>
        <v>2100</v>
      </c>
      <c r="K13" s="69">
        <v>5</v>
      </c>
      <c r="L13" s="69">
        <v>8</v>
      </c>
      <c r="M13" s="69">
        <v>86</v>
      </c>
      <c r="N13" s="86">
        <f t="shared" si="9"/>
        <v>99</v>
      </c>
      <c r="O13" s="86">
        <f t="shared" si="2"/>
        <v>2199</v>
      </c>
      <c r="P13" s="69">
        <v>306</v>
      </c>
      <c r="Q13" s="69">
        <v>389</v>
      </c>
      <c r="R13" s="69">
        <v>459</v>
      </c>
      <c r="S13" s="86">
        <f t="shared" si="10"/>
        <v>1154</v>
      </c>
      <c r="T13" s="384">
        <f t="shared" si="3"/>
        <v>1023</v>
      </c>
      <c r="U13" s="69">
        <v>560</v>
      </c>
      <c r="V13" s="69">
        <v>457</v>
      </c>
      <c r="W13" s="69">
        <v>436</v>
      </c>
      <c r="X13" s="86">
        <f t="shared" si="11"/>
        <v>1453</v>
      </c>
      <c r="Y13" s="69">
        <v>447</v>
      </c>
      <c r="Z13" s="69">
        <v>349</v>
      </c>
      <c r="AA13" s="69">
        <v>233</v>
      </c>
      <c r="AB13" s="86">
        <f t="shared" si="4"/>
        <v>1029</v>
      </c>
      <c r="AC13" s="86">
        <f t="shared" si="5"/>
        <v>2482</v>
      </c>
      <c r="AD13" s="69">
        <v>233</v>
      </c>
      <c r="AE13" s="69">
        <v>233.25</v>
      </c>
      <c r="AF13" s="69">
        <v>50</v>
      </c>
      <c r="AG13" s="86">
        <f t="shared" si="6"/>
        <v>516.25</v>
      </c>
      <c r="AH13" s="86">
        <f t="shared" ref="AH13" si="12">AC13+AG13</f>
        <v>2998.25</v>
      </c>
      <c r="AI13" s="69"/>
      <c r="AJ13" s="69"/>
      <c r="AK13" s="69"/>
      <c r="AL13" s="86"/>
      <c r="AM13" s="86"/>
    </row>
    <row r="14" spans="1:39" ht="16.5" thickBot="1" x14ac:dyDescent="0.3">
      <c r="A14" s="79" t="s">
        <v>31</v>
      </c>
      <c r="B14" s="60">
        <f t="shared" ref="B14:J14" si="13">SUM(B5:B13)</f>
        <v>2925780</v>
      </c>
      <c r="C14" s="60">
        <f t="shared" si="13"/>
        <v>2912737</v>
      </c>
      <c r="D14" s="60">
        <f t="shared" si="13"/>
        <v>2598518</v>
      </c>
      <c r="E14" s="87">
        <f t="shared" si="13"/>
        <v>8437035</v>
      </c>
      <c r="F14" s="5">
        <f t="shared" si="13"/>
        <v>1829836</v>
      </c>
      <c r="G14" s="5">
        <f t="shared" si="13"/>
        <v>979919</v>
      </c>
      <c r="H14" s="5">
        <f t="shared" si="13"/>
        <v>480049</v>
      </c>
      <c r="I14" s="87">
        <f t="shared" si="13"/>
        <v>3289804</v>
      </c>
      <c r="J14" s="87">
        <f t="shared" si="13"/>
        <v>11726839</v>
      </c>
      <c r="K14" s="5">
        <v>335938</v>
      </c>
      <c r="L14" s="5">
        <v>397161</v>
      </c>
      <c r="M14" s="5">
        <v>1082515</v>
      </c>
      <c r="N14" s="87">
        <f t="shared" ref="N14:R14" si="14">SUM(N5:N13)</f>
        <v>1815614</v>
      </c>
      <c r="O14" s="87">
        <f t="shared" si="14"/>
        <v>13542453</v>
      </c>
      <c r="P14" s="5">
        <f t="shared" si="14"/>
        <v>1802789</v>
      </c>
      <c r="Q14" s="5">
        <f t="shared" si="14"/>
        <v>2112332</v>
      </c>
      <c r="R14" s="5">
        <f t="shared" si="14"/>
        <v>3151579</v>
      </c>
      <c r="S14" s="87">
        <f>SUM(S5:S13)</f>
        <v>7066700</v>
      </c>
      <c r="T14" s="385">
        <f>SUM(T5:T13)</f>
        <v>7312661</v>
      </c>
      <c r="U14" s="5">
        <f t="shared" ref="U14:W14" si="15">SUM(U5:U13)</f>
        <v>2972389</v>
      </c>
      <c r="V14" s="5">
        <f t="shared" si="15"/>
        <v>2350813</v>
      </c>
      <c r="W14" s="5">
        <f t="shared" si="15"/>
        <v>2412480</v>
      </c>
      <c r="X14" s="87">
        <f>SUM(X5:X13)</f>
        <v>7735682</v>
      </c>
      <c r="Y14" s="5">
        <f t="shared" ref="Y14:AH14" si="16">SUM(Y5:Y13)</f>
        <v>1927612</v>
      </c>
      <c r="Z14" s="5">
        <f t="shared" si="16"/>
        <v>1253500</v>
      </c>
      <c r="AA14" s="5">
        <f t="shared" si="16"/>
        <v>515770</v>
      </c>
      <c r="AB14" s="87">
        <f t="shared" si="16"/>
        <v>3696882</v>
      </c>
      <c r="AC14" s="87">
        <f t="shared" si="16"/>
        <v>11432564</v>
      </c>
      <c r="AD14" s="5">
        <f t="shared" si="16"/>
        <v>376580</v>
      </c>
      <c r="AE14" s="5">
        <f t="shared" si="16"/>
        <v>446582.25</v>
      </c>
      <c r="AF14" s="5">
        <f t="shared" si="16"/>
        <v>1013513</v>
      </c>
      <c r="AG14" s="87">
        <f t="shared" si="16"/>
        <v>1836675.25</v>
      </c>
      <c r="AH14" s="87">
        <f t="shared" si="16"/>
        <v>13269239.25</v>
      </c>
      <c r="AI14" s="5"/>
      <c r="AJ14" s="5"/>
      <c r="AK14" s="5"/>
      <c r="AL14" s="87"/>
      <c r="AM14" s="87"/>
    </row>
    <row r="15" spans="1:39" ht="18.75" x14ac:dyDescent="0.3">
      <c r="A15" s="70" t="s">
        <v>32</v>
      </c>
      <c r="B15" s="71"/>
      <c r="C15" s="71"/>
      <c r="D15" s="71"/>
      <c r="E15" s="71"/>
      <c r="F15" s="61"/>
      <c r="G15" s="72"/>
      <c r="H15" s="61"/>
      <c r="I15" s="61"/>
      <c r="J15" s="61"/>
      <c r="K15" s="61"/>
      <c r="L15" s="72"/>
      <c r="M15" s="61"/>
      <c r="N15" s="61"/>
      <c r="O15" s="61"/>
      <c r="P15" s="61"/>
      <c r="Q15" s="61"/>
      <c r="R15" s="61"/>
      <c r="S15" s="61"/>
      <c r="T15" s="386"/>
      <c r="U15" s="61"/>
      <c r="V15" s="61"/>
      <c r="W15" s="61"/>
      <c r="X15" s="62"/>
      <c r="Y15" s="61"/>
      <c r="Z15" s="72"/>
      <c r="AA15" s="61"/>
      <c r="AB15" s="61"/>
      <c r="AC15" s="61"/>
      <c r="AD15" s="61"/>
      <c r="AE15" s="72"/>
      <c r="AF15" s="61"/>
      <c r="AG15" s="61"/>
      <c r="AH15" s="61"/>
      <c r="AI15" s="61"/>
      <c r="AJ15" s="61"/>
      <c r="AK15" s="61"/>
      <c r="AL15" s="61"/>
      <c r="AM15" s="62"/>
    </row>
    <row r="16" spans="1:39" ht="15.75" x14ac:dyDescent="0.25">
      <c r="A16" s="67" t="s">
        <v>33</v>
      </c>
      <c r="B16" s="72">
        <v>257708</v>
      </c>
      <c r="C16" s="72">
        <v>278789</v>
      </c>
      <c r="D16" s="73">
        <v>217043</v>
      </c>
      <c r="E16" s="84">
        <f>SUM(B16:D16)</f>
        <v>753540</v>
      </c>
      <c r="F16" s="72">
        <v>150168</v>
      </c>
      <c r="G16" s="72">
        <v>87970</v>
      </c>
      <c r="H16" s="73">
        <v>32514</v>
      </c>
      <c r="I16" s="84">
        <f>SUM(F16:H16)</f>
        <v>270652</v>
      </c>
      <c r="J16" s="84">
        <f>E16+I16</f>
        <v>1024192</v>
      </c>
      <c r="K16" s="72">
        <v>33364</v>
      </c>
      <c r="L16" s="72">
        <v>40833</v>
      </c>
      <c r="M16" s="73">
        <v>99594</v>
      </c>
      <c r="N16" s="84">
        <f>SUM(K16:M16)</f>
        <v>173791</v>
      </c>
      <c r="O16" s="84">
        <f>E16+I16+N16</f>
        <v>1197983</v>
      </c>
      <c r="P16" s="72">
        <v>152528</v>
      </c>
      <c r="Q16" s="72">
        <v>188193</v>
      </c>
      <c r="R16" s="73">
        <v>272467</v>
      </c>
      <c r="S16" s="84">
        <f>SUM(P16:R16)</f>
        <v>613188</v>
      </c>
      <c r="T16" s="382">
        <f>D16+H16+M16+R16</f>
        <v>621618</v>
      </c>
      <c r="U16" s="72">
        <v>259162</v>
      </c>
      <c r="V16" s="72">
        <v>205135</v>
      </c>
      <c r="W16" s="73">
        <v>209222</v>
      </c>
      <c r="X16" s="84">
        <f>SUM(U16:W16)</f>
        <v>673519</v>
      </c>
      <c r="Y16" s="72">
        <v>164751</v>
      </c>
      <c r="Z16" s="72">
        <v>137079</v>
      </c>
      <c r="AA16" s="73">
        <v>30746</v>
      </c>
      <c r="AB16" s="84">
        <f>SUM(Y16:AA16)</f>
        <v>332576</v>
      </c>
      <c r="AC16" s="84">
        <f>X16+AB16</f>
        <v>1006095</v>
      </c>
      <c r="AD16" s="72">
        <v>42210</v>
      </c>
      <c r="AE16" s="72">
        <v>42977</v>
      </c>
      <c r="AF16" s="73">
        <v>120198</v>
      </c>
      <c r="AG16" s="84">
        <f>SUM(AD16:AF16)</f>
        <v>205385</v>
      </c>
      <c r="AH16" s="84">
        <f>AC16+AG16</f>
        <v>1211480</v>
      </c>
      <c r="AI16" s="72"/>
      <c r="AJ16" s="72"/>
      <c r="AK16" s="73"/>
      <c r="AL16" s="84"/>
      <c r="AM16" s="84"/>
    </row>
    <row r="17" spans="1:39" ht="15.75" x14ac:dyDescent="0.25">
      <c r="A17" s="68" t="s">
        <v>46</v>
      </c>
      <c r="B17" s="59">
        <v>6154.48</v>
      </c>
      <c r="C17" s="59">
        <v>6163.71</v>
      </c>
      <c r="D17" s="59">
        <v>5560.15</v>
      </c>
      <c r="E17" s="85">
        <f>SUM(B17:D17)</f>
        <v>17878.339999999997</v>
      </c>
      <c r="F17" s="59">
        <v>3459.86</v>
      </c>
      <c r="G17" s="59">
        <v>1294.47</v>
      </c>
      <c r="H17" s="59">
        <v>0</v>
      </c>
      <c r="I17" s="85">
        <f>SUM(F17:H17)</f>
        <v>4754.33</v>
      </c>
      <c r="J17" s="85">
        <f>E17+I17</f>
        <v>22632.67</v>
      </c>
      <c r="K17" s="59">
        <v>0</v>
      </c>
      <c r="L17" s="59">
        <v>0</v>
      </c>
      <c r="M17" s="59">
        <v>2218</v>
      </c>
      <c r="N17" s="85">
        <f>SUM(K17:M17)</f>
        <v>2218</v>
      </c>
      <c r="O17" s="85">
        <f>E17+I17+N17</f>
        <v>24850.67</v>
      </c>
      <c r="P17" s="59">
        <v>3426.14</v>
      </c>
      <c r="Q17" s="59">
        <v>4316.03</v>
      </c>
      <c r="R17" s="59">
        <v>6749.21</v>
      </c>
      <c r="S17" s="85">
        <f>SUM(P17:R17)</f>
        <v>14491.380000000001</v>
      </c>
      <c r="T17" s="383">
        <f>D17+H17+M17+R17</f>
        <v>14527.36</v>
      </c>
      <c r="U17" s="59">
        <v>6680.04</v>
      </c>
      <c r="V17" s="59">
        <v>5488.68</v>
      </c>
      <c r="W17" s="59">
        <v>5626.91</v>
      </c>
      <c r="X17" s="85">
        <f>SUM(U17:W17)</f>
        <v>17795.63</v>
      </c>
      <c r="Y17" s="59">
        <v>4152.24</v>
      </c>
      <c r="Z17" s="59">
        <v>2920.74</v>
      </c>
      <c r="AA17" s="59">
        <v>56.27</v>
      </c>
      <c r="AB17" s="85">
        <f>SUM(Y17:AA17)</f>
        <v>7129.25</v>
      </c>
      <c r="AC17" s="85">
        <f>X17+AB17</f>
        <v>24924.880000000001</v>
      </c>
      <c r="AD17" s="59">
        <v>28</v>
      </c>
      <c r="AE17" s="59">
        <v>52</v>
      </c>
      <c r="AF17" s="59">
        <v>2361.75</v>
      </c>
      <c r="AG17" s="85">
        <f>SUM(AD17:AF17)</f>
        <v>2441.75</v>
      </c>
      <c r="AH17" s="85">
        <f>AC17+AG17</f>
        <v>27366.63</v>
      </c>
      <c r="AI17" s="59"/>
      <c r="AJ17" s="59"/>
      <c r="AK17" s="59"/>
      <c r="AL17" s="85"/>
      <c r="AM17" s="85"/>
    </row>
    <row r="18" spans="1:39" ht="16.5" thickBot="1" x14ac:dyDescent="0.3">
      <c r="A18" s="80" t="s">
        <v>47</v>
      </c>
      <c r="B18" s="59">
        <v>113</v>
      </c>
      <c r="C18" s="59">
        <v>116.4</v>
      </c>
      <c r="D18" s="59">
        <v>89</v>
      </c>
      <c r="E18" s="85">
        <f>SUM(B18:D18)</f>
        <v>318.39999999999998</v>
      </c>
      <c r="F18" s="59">
        <v>58.7</v>
      </c>
      <c r="G18" s="59">
        <v>26.7</v>
      </c>
      <c r="H18" s="59">
        <v>0</v>
      </c>
      <c r="I18" s="85">
        <f>SUM(F18:H18)</f>
        <v>85.4</v>
      </c>
      <c r="J18" s="85">
        <f>E18+I18</f>
        <v>403.79999999999995</v>
      </c>
      <c r="K18" s="59">
        <v>0</v>
      </c>
      <c r="L18" s="59">
        <v>0</v>
      </c>
      <c r="M18" s="59">
        <v>31</v>
      </c>
      <c r="N18" s="85">
        <f>SUM(K18:M18)</f>
        <v>31</v>
      </c>
      <c r="O18" s="85">
        <f>E18+I18+N18</f>
        <v>434.79999999999995</v>
      </c>
      <c r="P18" s="59">
        <v>59.6</v>
      </c>
      <c r="Q18" s="59">
        <v>62</v>
      </c>
      <c r="R18" s="59">
        <v>103</v>
      </c>
      <c r="S18" s="85">
        <f>SUM(P18:R18)</f>
        <v>224.6</v>
      </c>
      <c r="T18" s="383">
        <f>D18+H18+M18+R18</f>
        <v>223</v>
      </c>
      <c r="U18" s="59">
        <v>109.3</v>
      </c>
      <c r="V18" s="59">
        <v>79.599999999999994</v>
      </c>
      <c r="W18" s="59">
        <v>90.9</v>
      </c>
      <c r="X18" s="85">
        <f>SUM(U18:W18)</f>
        <v>279.79999999999995</v>
      </c>
      <c r="Y18" s="59">
        <v>65</v>
      </c>
      <c r="Z18" s="59">
        <v>50.6</v>
      </c>
      <c r="AA18" s="59">
        <v>0</v>
      </c>
      <c r="AB18" s="85">
        <f>SUM(Y18:AA18)</f>
        <v>115.6</v>
      </c>
      <c r="AC18" s="85">
        <f>X18+AB18</f>
        <v>395.4</v>
      </c>
      <c r="AD18" s="59">
        <v>0</v>
      </c>
      <c r="AE18" s="59">
        <v>0</v>
      </c>
      <c r="AF18" s="59">
        <v>37.299999999999997</v>
      </c>
      <c r="AG18" s="85">
        <f>SUM(AD18:AF18)</f>
        <v>37.299999999999997</v>
      </c>
      <c r="AH18" s="85">
        <f>AC18+AG18</f>
        <v>432.7</v>
      </c>
      <c r="AI18" s="59"/>
      <c r="AJ18" s="59"/>
      <c r="AK18" s="59"/>
      <c r="AL18" s="85"/>
      <c r="AM18" s="85"/>
    </row>
    <row r="19" spans="1:39" ht="16.5" thickBot="1" x14ac:dyDescent="0.3">
      <c r="A19" s="79" t="s">
        <v>37</v>
      </c>
      <c r="B19" s="60">
        <f t="shared" ref="B19:J19" si="17">SUM(B16:B18)</f>
        <v>263975.48</v>
      </c>
      <c r="C19" s="60">
        <f t="shared" si="17"/>
        <v>285069.11000000004</v>
      </c>
      <c r="D19" s="74">
        <f t="shared" si="17"/>
        <v>222692.15</v>
      </c>
      <c r="E19" s="87">
        <f t="shared" si="17"/>
        <v>771736.74</v>
      </c>
      <c r="F19" s="74">
        <f t="shared" si="17"/>
        <v>153686.56</v>
      </c>
      <c r="G19" s="74">
        <f t="shared" si="17"/>
        <v>89291.17</v>
      </c>
      <c r="H19" s="74">
        <f t="shared" si="17"/>
        <v>32514</v>
      </c>
      <c r="I19" s="87">
        <f t="shared" si="17"/>
        <v>275491.73000000004</v>
      </c>
      <c r="J19" s="87">
        <f t="shared" si="17"/>
        <v>1047228.4700000001</v>
      </c>
      <c r="K19" s="74">
        <v>33364</v>
      </c>
      <c r="L19" s="74">
        <v>40833</v>
      </c>
      <c r="M19" s="74">
        <v>101843</v>
      </c>
      <c r="N19" s="87">
        <f t="shared" ref="N19:R19" si="18">SUM(N16:N18)</f>
        <v>176040</v>
      </c>
      <c r="O19" s="87">
        <f t="shared" si="18"/>
        <v>1223268.47</v>
      </c>
      <c r="P19" s="74">
        <f t="shared" si="18"/>
        <v>156013.74000000002</v>
      </c>
      <c r="Q19" s="74">
        <f t="shared" si="18"/>
        <v>192571.03</v>
      </c>
      <c r="R19" s="74">
        <f t="shared" si="18"/>
        <v>279319.21000000002</v>
      </c>
      <c r="S19" s="87">
        <f>SUM(S16:S18)</f>
        <v>627903.98</v>
      </c>
      <c r="T19" s="385">
        <f>SUM(T16:T18)</f>
        <v>636368.36</v>
      </c>
      <c r="U19" s="74">
        <f t="shared" ref="U19:W19" si="19">SUM(U16:U18)</f>
        <v>265951.33999999997</v>
      </c>
      <c r="V19" s="74">
        <f t="shared" si="19"/>
        <v>210703.28</v>
      </c>
      <c r="W19" s="74">
        <f t="shared" si="19"/>
        <v>214939.81</v>
      </c>
      <c r="X19" s="87">
        <f>SUM(X16:X18)</f>
        <v>691594.43</v>
      </c>
      <c r="Y19" s="74">
        <f t="shared" ref="Y19:AH19" si="20">SUM(Y16:Y18)</f>
        <v>168968.24</v>
      </c>
      <c r="Z19" s="74">
        <f t="shared" si="20"/>
        <v>140050.34</v>
      </c>
      <c r="AA19" s="74">
        <f t="shared" si="20"/>
        <v>30802.27</v>
      </c>
      <c r="AB19" s="87">
        <f t="shared" si="20"/>
        <v>339820.85</v>
      </c>
      <c r="AC19" s="87">
        <f t="shared" si="20"/>
        <v>1031415.28</v>
      </c>
      <c r="AD19" s="74">
        <f t="shared" si="20"/>
        <v>42238</v>
      </c>
      <c r="AE19" s="74">
        <f t="shared" si="20"/>
        <v>43029</v>
      </c>
      <c r="AF19" s="74">
        <f t="shared" si="20"/>
        <v>122597.05</v>
      </c>
      <c r="AG19" s="87">
        <f t="shared" si="20"/>
        <v>207864.05</v>
      </c>
      <c r="AH19" s="87">
        <f t="shared" si="20"/>
        <v>1239279.3299999998</v>
      </c>
      <c r="AI19" s="74"/>
      <c r="AJ19" s="74"/>
      <c r="AK19" s="74"/>
      <c r="AL19" s="87"/>
      <c r="AM19" s="87"/>
    </row>
    <row r="20" spans="1:39" ht="18.75" x14ac:dyDescent="0.3">
      <c r="A20" s="70" t="s">
        <v>38</v>
      </c>
      <c r="B20" s="71"/>
      <c r="C20" s="71"/>
      <c r="D20" s="71"/>
      <c r="E20" s="7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386"/>
      <c r="U20" s="61"/>
      <c r="V20" s="61"/>
      <c r="W20" s="61"/>
      <c r="X20" s="62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2"/>
    </row>
    <row r="21" spans="1:39" ht="15.75" x14ac:dyDescent="0.25">
      <c r="A21" s="67" t="s">
        <v>39</v>
      </c>
      <c r="B21" s="58">
        <v>198028</v>
      </c>
      <c r="C21" s="58">
        <v>197977</v>
      </c>
      <c r="D21" s="58">
        <v>171764</v>
      </c>
      <c r="E21" s="84">
        <f>SUM(B21:D21)</f>
        <v>567769</v>
      </c>
      <c r="F21" s="58">
        <v>133197</v>
      </c>
      <c r="G21" s="58">
        <v>122492</v>
      </c>
      <c r="H21" s="58">
        <v>41687</v>
      </c>
      <c r="I21" s="84">
        <f>SUM(F21:H21)</f>
        <v>297376</v>
      </c>
      <c r="J21" s="84">
        <f>E21+I21</f>
        <v>865145</v>
      </c>
      <c r="K21" s="58">
        <v>33965</v>
      </c>
      <c r="L21" s="58">
        <v>35798</v>
      </c>
      <c r="M21" s="58">
        <v>95441</v>
      </c>
      <c r="N21" s="84">
        <f>SUM(K21:M21)</f>
        <v>165204</v>
      </c>
      <c r="O21" s="84">
        <f>E21+I21+N21</f>
        <v>1030349</v>
      </c>
      <c r="P21" s="58">
        <v>121787</v>
      </c>
      <c r="Q21" s="58">
        <v>161998</v>
      </c>
      <c r="R21" s="58">
        <v>200955</v>
      </c>
      <c r="S21" s="84">
        <f>SUM(P21:R21)</f>
        <v>484740</v>
      </c>
      <c r="T21" s="382">
        <f>D21+H21+M21+R21</f>
        <v>509847</v>
      </c>
      <c r="U21" s="58">
        <v>190103</v>
      </c>
      <c r="V21" s="58">
        <v>165978</v>
      </c>
      <c r="W21" s="58">
        <v>161963</v>
      </c>
      <c r="X21" s="84">
        <f>SUM(U21:W21)</f>
        <v>518044</v>
      </c>
      <c r="Y21" s="58">
        <v>140269</v>
      </c>
      <c r="Z21" s="58">
        <v>120261</v>
      </c>
      <c r="AA21" s="58">
        <v>38003</v>
      </c>
      <c r="AB21" s="84">
        <f>SUM(Y21:AA21)</f>
        <v>298533</v>
      </c>
      <c r="AC21" s="84">
        <f>X21+AB21</f>
        <v>816577</v>
      </c>
      <c r="AD21" s="58">
        <v>37507</v>
      </c>
      <c r="AE21" s="58">
        <v>38771</v>
      </c>
      <c r="AF21" s="58">
        <v>87551</v>
      </c>
      <c r="AG21" s="84">
        <f>SUM(AD21:AF21)</f>
        <v>163829</v>
      </c>
      <c r="AH21" s="84">
        <f>AC21+AG21</f>
        <v>980406</v>
      </c>
      <c r="AI21" s="58"/>
      <c r="AJ21" s="58"/>
      <c r="AK21" s="58"/>
      <c r="AL21" s="84"/>
      <c r="AM21" s="84"/>
    </row>
    <row r="22" spans="1:39" ht="16.5" thickBot="1" x14ac:dyDescent="0.3">
      <c r="A22" s="81" t="s">
        <v>47</v>
      </c>
      <c r="B22" s="69">
        <v>350.5</v>
      </c>
      <c r="C22" s="69">
        <v>372.92</v>
      </c>
      <c r="D22" s="69">
        <v>336.26</v>
      </c>
      <c r="E22" s="86">
        <f>SUM(B22:D22)</f>
        <v>1059.68</v>
      </c>
      <c r="F22" s="69">
        <v>275.02</v>
      </c>
      <c r="G22" s="69">
        <v>194.99</v>
      </c>
      <c r="H22" s="69">
        <v>147.5</v>
      </c>
      <c r="I22" s="86">
        <f>SUM(F22:H22)</f>
        <v>617.51</v>
      </c>
      <c r="J22" s="86">
        <f>E22+I22</f>
        <v>1677.19</v>
      </c>
      <c r="K22" s="69">
        <v>124</v>
      </c>
      <c r="L22" s="69">
        <v>202</v>
      </c>
      <c r="M22" s="69">
        <v>158</v>
      </c>
      <c r="N22" s="86">
        <f>SUM(K22:M22)</f>
        <v>484</v>
      </c>
      <c r="O22" s="86">
        <f>E22+I22+N22</f>
        <v>2161.19</v>
      </c>
      <c r="P22" s="69">
        <v>185.52</v>
      </c>
      <c r="Q22" s="69">
        <v>312.52999999999997</v>
      </c>
      <c r="R22" s="69">
        <v>284.8</v>
      </c>
      <c r="S22" s="86">
        <f>SUM(P22:R22)</f>
        <v>782.84999999999991</v>
      </c>
      <c r="T22" s="384">
        <f>D22+H22+M22+R22</f>
        <v>926.56</v>
      </c>
      <c r="U22" s="69">
        <v>335.07</v>
      </c>
      <c r="V22" s="69">
        <v>291.93</v>
      </c>
      <c r="W22" s="69">
        <v>316.19</v>
      </c>
      <c r="X22" s="86">
        <f>SUM(U22:W22)</f>
        <v>943.19</v>
      </c>
      <c r="Y22" s="69">
        <v>221.779</v>
      </c>
      <c r="Z22" s="69">
        <v>255.249</v>
      </c>
      <c r="AA22" s="69">
        <v>204</v>
      </c>
      <c r="AB22" s="86">
        <f>SUM(Y22:AA22)</f>
        <v>681.02800000000002</v>
      </c>
      <c r="AC22" s="86">
        <f>X22+AB22</f>
        <v>1624.2180000000001</v>
      </c>
      <c r="AD22" s="69">
        <v>200.14</v>
      </c>
      <c r="AE22" s="69">
        <v>196.90299999999999</v>
      </c>
      <c r="AF22" s="69">
        <v>203.64699999999999</v>
      </c>
      <c r="AG22" s="86">
        <f>SUM(AD22:AF22)</f>
        <v>600.69000000000005</v>
      </c>
      <c r="AH22" s="86">
        <f>AC22+AG22</f>
        <v>2224.9080000000004</v>
      </c>
      <c r="AI22" s="69"/>
      <c r="AJ22" s="69"/>
      <c r="AK22" s="69"/>
      <c r="AL22" s="86"/>
      <c r="AM22" s="86"/>
    </row>
    <row r="23" spans="1:39" ht="16.5" thickBot="1" x14ac:dyDescent="0.3">
      <c r="A23" s="79" t="s">
        <v>43</v>
      </c>
      <c r="B23" s="60">
        <f>SUM(B21:B22)</f>
        <v>198378.5</v>
      </c>
      <c r="C23" s="60">
        <f>C21+C22</f>
        <v>198349.92</v>
      </c>
      <c r="D23" s="60">
        <f>SUM(D21:D22)</f>
        <v>172100.26</v>
      </c>
      <c r="E23" s="87">
        <f>E21+E22</f>
        <v>568828.68000000005</v>
      </c>
      <c r="F23" s="74">
        <f>SUM(F21:F22)</f>
        <v>133472.01999999999</v>
      </c>
      <c r="G23" s="60">
        <f>G21+G22</f>
        <v>122686.99</v>
      </c>
      <c r="H23" s="60">
        <f>SUM(H21:H22)</f>
        <v>41834.5</v>
      </c>
      <c r="I23" s="87">
        <f>SUM(I21:I22)</f>
        <v>297993.51</v>
      </c>
      <c r="J23" s="87">
        <f>J21+J22</f>
        <v>866822.19</v>
      </c>
      <c r="K23" s="74">
        <v>34089</v>
      </c>
      <c r="L23" s="60">
        <v>36000</v>
      </c>
      <c r="M23" s="60">
        <v>95599</v>
      </c>
      <c r="N23" s="87">
        <f>SUM(N21:N22)</f>
        <v>165688</v>
      </c>
      <c r="O23" s="87">
        <f>SUM(O21:O22)</f>
        <v>1032510.19</v>
      </c>
      <c r="P23" s="74">
        <f>P21+P22</f>
        <v>121972.52</v>
      </c>
      <c r="Q23" s="60">
        <f>SUM(Q21:Q22)</f>
        <v>162310.53</v>
      </c>
      <c r="R23" s="60">
        <f>SUM(R21:R22)</f>
        <v>201239.8</v>
      </c>
      <c r="S23" s="87">
        <f>S21+S22</f>
        <v>485522.85</v>
      </c>
      <c r="T23" s="385">
        <f>SUM(T21:T22)</f>
        <v>510773.56</v>
      </c>
      <c r="U23" s="74">
        <f>U21+U22</f>
        <v>190438.07</v>
      </c>
      <c r="V23" s="60">
        <f>SUM(V21:V22)</f>
        <v>166269.93</v>
      </c>
      <c r="W23" s="60">
        <f>SUM(W21:W22)</f>
        <v>162279.19</v>
      </c>
      <c r="X23" s="87">
        <f>X21+X22</f>
        <v>518987.19</v>
      </c>
      <c r="Y23" s="74">
        <v>140490.77900000001</v>
      </c>
      <c r="Z23" s="60">
        <f>SUM(Z21:Z22)</f>
        <v>120516.249</v>
      </c>
      <c r="AA23" s="60">
        <v>38207.39</v>
      </c>
      <c r="AB23" s="312">
        <f>SUM(AB21:AB22)</f>
        <v>299214.02799999999</v>
      </c>
      <c r="AC23" s="312">
        <f>AC21+AC22</f>
        <v>818201.21799999999</v>
      </c>
      <c r="AD23" s="312">
        <f>AD21+AD22</f>
        <v>37707.14</v>
      </c>
      <c r="AE23" s="312">
        <f>AE21+AE22</f>
        <v>38967.902999999998</v>
      </c>
      <c r="AF23" s="312">
        <f>AF21+AF22</f>
        <v>87754.646999999997</v>
      </c>
      <c r="AG23" s="312">
        <f>SUM(AG21:AG22)</f>
        <v>164429.69</v>
      </c>
      <c r="AH23" s="312">
        <f>AH21+AH22</f>
        <v>982630.90800000005</v>
      </c>
      <c r="AI23" s="74"/>
      <c r="AJ23" s="60"/>
      <c r="AK23" s="60"/>
      <c r="AL23" s="87"/>
      <c r="AM23" s="87"/>
    </row>
    <row r="24" spans="1:39" x14ac:dyDescent="0.2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63"/>
      <c r="Q24" s="63"/>
      <c r="R24" s="63"/>
      <c r="S24" s="63"/>
      <c r="T24" s="387"/>
      <c r="U24" s="63"/>
      <c r="V24" s="63"/>
      <c r="W24" s="63"/>
      <c r="X24" s="64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63"/>
      <c r="AJ24" s="63"/>
      <c r="AK24" s="63"/>
      <c r="AL24" s="63"/>
      <c r="AM24" s="64"/>
    </row>
    <row r="25" spans="1:39" ht="15.75" x14ac:dyDescent="0.25">
      <c r="A25" s="82" t="s">
        <v>87</v>
      </c>
      <c r="B25" s="65">
        <v>294145</v>
      </c>
      <c r="C25" s="65">
        <v>270941.00000000006</v>
      </c>
      <c r="D25" s="65">
        <v>248141</v>
      </c>
      <c r="E25" s="88">
        <f>SUM(B25:D25)</f>
        <v>813227</v>
      </c>
      <c r="F25" s="65">
        <v>197509</v>
      </c>
      <c r="G25" s="65">
        <v>183809</v>
      </c>
      <c r="H25" s="65">
        <v>44082</v>
      </c>
      <c r="I25" s="88">
        <f>SUM(F25:H25)</f>
        <v>425400</v>
      </c>
      <c r="J25" s="88">
        <f>E25+I25</f>
        <v>1238627</v>
      </c>
      <c r="K25" s="65">
        <v>25869</v>
      </c>
      <c r="L25" s="65">
        <v>33334</v>
      </c>
      <c r="M25" s="65">
        <v>162531</v>
      </c>
      <c r="N25" s="88">
        <f>SUM(K25:M25)</f>
        <v>221734</v>
      </c>
      <c r="O25" s="88">
        <f>E25+I25+N25</f>
        <v>1460361</v>
      </c>
      <c r="P25" s="180">
        <v>194493</v>
      </c>
      <c r="Q25" s="180">
        <v>231259</v>
      </c>
      <c r="R25" s="180">
        <v>280792</v>
      </c>
      <c r="S25" s="88">
        <f>SUM(P25:R25)</f>
        <v>706544</v>
      </c>
      <c r="T25" s="388">
        <f>D25+H25+M25+R25</f>
        <v>735546</v>
      </c>
      <c r="U25" s="180">
        <v>272562</v>
      </c>
      <c r="V25" s="180">
        <v>238143</v>
      </c>
      <c r="W25" s="180">
        <v>232855</v>
      </c>
      <c r="X25" s="88">
        <f>SUM(U25:W25)</f>
        <v>743560</v>
      </c>
      <c r="Y25" s="307">
        <v>201459</v>
      </c>
      <c r="Z25" s="307">
        <v>179410</v>
      </c>
      <c r="AA25" s="307">
        <v>34853</v>
      </c>
      <c r="AB25" s="88">
        <f>SUM(Y25:AA25)</f>
        <v>415722</v>
      </c>
      <c r="AC25" s="88">
        <f>X25+AB25</f>
        <v>1159282</v>
      </c>
      <c r="AD25" s="65">
        <v>24321</v>
      </c>
      <c r="AE25" s="65">
        <v>30514</v>
      </c>
      <c r="AF25" s="65">
        <v>153214</v>
      </c>
      <c r="AG25" s="88">
        <f>SUM(AD25:AF25)</f>
        <v>208049</v>
      </c>
      <c r="AH25" s="88">
        <f>AC25+AG25</f>
        <v>1367331</v>
      </c>
      <c r="AI25" s="180"/>
      <c r="AJ25" s="180"/>
      <c r="AK25" s="180"/>
      <c r="AL25" s="88"/>
      <c r="AM25" s="88"/>
    </row>
    <row r="26" spans="1:39" ht="15.75" thickBot="1" x14ac:dyDescent="0.3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63"/>
      <c r="Q26" s="63"/>
      <c r="R26" s="63"/>
      <c r="S26" s="63"/>
      <c r="T26" s="387"/>
      <c r="U26" s="63"/>
      <c r="V26" s="63"/>
      <c r="W26" s="63"/>
      <c r="X26" s="64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63"/>
      <c r="AJ26" s="63"/>
      <c r="AK26" s="63"/>
      <c r="AL26" s="63"/>
      <c r="AM26" s="64"/>
    </row>
    <row r="27" spans="1:39" ht="16.5" thickBot="1" x14ac:dyDescent="0.3">
      <c r="A27" s="83" t="s">
        <v>88</v>
      </c>
      <c r="B27" s="66">
        <f t="shared" ref="B27:J27" si="21">B14+B19+B23</f>
        <v>3388133.98</v>
      </c>
      <c r="C27" s="66">
        <f t="shared" si="21"/>
        <v>3396156.03</v>
      </c>
      <c r="D27" s="66">
        <f t="shared" si="21"/>
        <v>2993310.41</v>
      </c>
      <c r="E27" s="87">
        <f t="shared" si="21"/>
        <v>9777600.4199999999</v>
      </c>
      <c r="F27" s="66">
        <f t="shared" si="21"/>
        <v>2116994.58</v>
      </c>
      <c r="G27" s="66">
        <f t="shared" si="21"/>
        <v>1191897.1599999999</v>
      </c>
      <c r="H27" s="66">
        <f t="shared" si="21"/>
        <v>554397.5</v>
      </c>
      <c r="I27" s="87">
        <f t="shared" si="21"/>
        <v>3863289.24</v>
      </c>
      <c r="J27" s="87">
        <f t="shared" si="21"/>
        <v>13640889.66</v>
      </c>
      <c r="K27" s="66">
        <v>403391</v>
      </c>
      <c r="L27" s="66">
        <v>473994</v>
      </c>
      <c r="M27" s="66">
        <v>1279957</v>
      </c>
      <c r="N27" s="87">
        <f t="shared" ref="N27:R27" si="22">N14+N19+N23</f>
        <v>2157342</v>
      </c>
      <c r="O27" s="87">
        <f t="shared" si="22"/>
        <v>15798231.66</v>
      </c>
      <c r="P27" s="66">
        <f t="shared" si="22"/>
        <v>2080775.26</v>
      </c>
      <c r="Q27" s="66">
        <f t="shared" si="22"/>
        <v>2467213.5599999996</v>
      </c>
      <c r="R27" s="66">
        <f t="shared" si="22"/>
        <v>3632138.01</v>
      </c>
      <c r="S27" s="87">
        <f>S14+S19+S23</f>
        <v>8180126.8300000001</v>
      </c>
      <c r="T27" s="385">
        <f>T14+T19+T23</f>
        <v>8459802.9199999999</v>
      </c>
      <c r="U27" s="66">
        <f t="shared" ref="U27:Y27" si="23">U14+U19+U23</f>
        <v>3428778.4099999997</v>
      </c>
      <c r="V27" s="66">
        <f t="shared" si="23"/>
        <v>2727786.21</v>
      </c>
      <c r="W27" s="66">
        <f t="shared" si="23"/>
        <v>2789699</v>
      </c>
      <c r="X27" s="87">
        <f>X14+X19+X23</f>
        <v>8946263.6199999992</v>
      </c>
      <c r="Y27" s="66">
        <f t="shared" si="23"/>
        <v>2237071.0189999999</v>
      </c>
      <c r="Z27" s="66">
        <f t="shared" ref="Z27:AC27" si="24">Z14+Z19+Z23</f>
        <v>1514066.5890000002</v>
      </c>
      <c r="AA27" s="66">
        <f>AA14+AA19+AA23</f>
        <v>584779.66</v>
      </c>
      <c r="AB27" s="312">
        <f t="shared" si="24"/>
        <v>4335916.8780000005</v>
      </c>
      <c r="AC27" s="312">
        <f t="shared" si="24"/>
        <v>13282180.498</v>
      </c>
      <c r="AD27" s="66">
        <f>AD14+AD19+AD23</f>
        <v>456525.14</v>
      </c>
      <c r="AE27" s="66">
        <f>AE14+AE19+AE23</f>
        <v>528579.15300000005</v>
      </c>
      <c r="AF27" s="66">
        <f>AF14+AF19+AF23</f>
        <v>1223864.6970000002</v>
      </c>
      <c r="AG27" s="312">
        <f t="shared" ref="AG27:AH27" si="25">AG14+AG19+AG23</f>
        <v>2208968.9900000002</v>
      </c>
      <c r="AH27" s="312">
        <f t="shared" si="25"/>
        <v>15491149.488</v>
      </c>
      <c r="AI27" s="66"/>
      <c r="AJ27" s="66"/>
      <c r="AK27" s="66"/>
      <c r="AL27" s="87"/>
      <c r="AM27" s="87"/>
    </row>
    <row r="28" spans="1:39" ht="16.5" thickBot="1" x14ac:dyDescent="0.3">
      <c r="A28" s="83" t="s">
        <v>89</v>
      </c>
      <c r="B28" s="66">
        <f t="shared" ref="B28:J28" si="26">B27+B25</f>
        <v>3682278.98</v>
      </c>
      <c r="C28" s="66">
        <f t="shared" si="26"/>
        <v>3667097.03</v>
      </c>
      <c r="D28" s="66">
        <f t="shared" si="26"/>
        <v>3241451.41</v>
      </c>
      <c r="E28" s="87">
        <f t="shared" si="26"/>
        <v>10590827.42</v>
      </c>
      <c r="F28" s="66">
        <f t="shared" si="26"/>
        <v>2314503.58</v>
      </c>
      <c r="G28" s="66">
        <f t="shared" si="26"/>
        <v>1375706.16</v>
      </c>
      <c r="H28" s="66">
        <f t="shared" si="26"/>
        <v>598479.5</v>
      </c>
      <c r="I28" s="87">
        <f t="shared" si="26"/>
        <v>4288689.24</v>
      </c>
      <c r="J28" s="87">
        <f t="shared" si="26"/>
        <v>14879516.66</v>
      </c>
      <c r="K28" s="66">
        <v>429260</v>
      </c>
      <c r="L28" s="66">
        <v>507328</v>
      </c>
      <c r="M28" s="66">
        <v>1442488</v>
      </c>
      <c r="N28" s="87">
        <f t="shared" ref="N28:S28" si="27">N27+N25</f>
        <v>2379076</v>
      </c>
      <c r="O28" s="87">
        <f t="shared" si="27"/>
        <v>17258592.66</v>
      </c>
      <c r="P28" s="66">
        <f t="shared" si="27"/>
        <v>2275268.2599999998</v>
      </c>
      <c r="Q28" s="66">
        <f t="shared" si="27"/>
        <v>2698472.5599999996</v>
      </c>
      <c r="R28" s="66">
        <f t="shared" si="27"/>
        <v>3912930.01</v>
      </c>
      <c r="S28" s="87">
        <f t="shared" si="27"/>
        <v>8886670.8300000001</v>
      </c>
      <c r="T28" s="385">
        <f>T27+T25</f>
        <v>9195348.9199999999</v>
      </c>
      <c r="U28" s="66">
        <f t="shared" ref="U28:Z28" si="28">U27+U25</f>
        <v>3701340.4099999997</v>
      </c>
      <c r="V28" s="66">
        <f t="shared" si="28"/>
        <v>2965929.21</v>
      </c>
      <c r="W28" s="66">
        <f t="shared" si="28"/>
        <v>3022554</v>
      </c>
      <c r="X28" s="87">
        <f t="shared" si="28"/>
        <v>9689823.6199999992</v>
      </c>
      <c r="Y28" s="66">
        <f t="shared" si="28"/>
        <v>2438530.0189999999</v>
      </c>
      <c r="Z28" s="66">
        <f t="shared" si="28"/>
        <v>1693476.5890000002</v>
      </c>
      <c r="AA28" s="66">
        <f>AA27+AA25</f>
        <v>619632.66</v>
      </c>
      <c r="AB28" s="87">
        <f t="shared" ref="AB28:AC28" si="29">AB27+AB25</f>
        <v>4751638.8780000005</v>
      </c>
      <c r="AC28" s="87">
        <f t="shared" si="29"/>
        <v>14441462.498</v>
      </c>
      <c r="AD28" s="66">
        <f>AD27+AD25</f>
        <v>480846.14</v>
      </c>
      <c r="AE28" s="66">
        <f>AE27+AE25</f>
        <v>559093.15300000005</v>
      </c>
      <c r="AF28" s="66">
        <f>AF27+AF25</f>
        <v>1377078.6970000002</v>
      </c>
      <c r="AG28" s="87">
        <f t="shared" ref="AG28:AH28" si="30">AG27+AG25</f>
        <v>2417017.9900000002</v>
      </c>
      <c r="AH28" s="87">
        <f t="shared" si="30"/>
        <v>16858480.487999998</v>
      </c>
      <c r="AI28" s="66"/>
      <c r="AJ28" s="66"/>
      <c r="AK28" s="66"/>
      <c r="AL28" s="87"/>
      <c r="AM28" s="87"/>
    </row>
    <row r="30" spans="1:39" x14ac:dyDescent="0.25">
      <c r="AC30" s="173"/>
    </row>
    <row r="31" spans="1:39" x14ac:dyDescent="0.25">
      <c r="AA31" s="169" t="s">
        <v>93</v>
      </c>
      <c r="AF31" s="7"/>
    </row>
  </sheetData>
  <protectedRanges>
    <protectedRange password="CA04" sqref="F3:I3 Y3:AB3" name="Диапазон1_1"/>
    <protectedRange password="CA04" sqref="Y5:Y12 F5:F12" name="Диапазон1_3"/>
    <protectedRange password="CA04" sqref="F14" name="Диапазон1_4"/>
    <protectedRange password="CA04" sqref="Z5:Z12 G5:G12" name="Диапазон1_5"/>
    <protectedRange password="CA04" sqref="G14" name="Диапазон1_6"/>
    <protectedRange password="CA04" sqref="AA5:AA13 H5:H14" name="Диапазон1_7"/>
    <protectedRange password="CA04" sqref="Y21 Y23 F21 F23" name="Диапазон1_9"/>
  </protectedRanges>
  <mergeCells count="4">
    <mergeCell ref="A1:AM1"/>
    <mergeCell ref="U2:AM2"/>
    <mergeCell ref="B2:T2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showGridLines="0" zoomScale="90" zoomScaleNormal="9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W25" sqref="W25"/>
    </sheetView>
  </sheetViews>
  <sheetFormatPr defaultRowHeight="15" x14ac:dyDescent="0.25"/>
  <cols>
    <col min="1" max="1" width="48.7109375" customWidth="1"/>
    <col min="2" max="7" width="11.7109375" style="169" hidden="1" customWidth="1"/>
    <col min="8" max="11" width="11.7109375" style="169" customWidth="1"/>
    <col min="12" max="14" width="11.7109375" style="169" hidden="1" customWidth="1"/>
    <col min="15" max="15" width="12.7109375" style="169" hidden="1" customWidth="1"/>
    <col min="16" max="21" width="11.7109375" style="169" hidden="1" customWidth="1"/>
    <col min="22" max="25" width="11.7109375" style="169" customWidth="1"/>
    <col min="26" max="28" width="11.7109375" style="169" hidden="1" customWidth="1"/>
    <col min="29" max="29" width="11.7109375" style="209" hidden="1" customWidth="1"/>
    <col min="199" max="199" width="38.7109375" bestFit="1" customWidth="1"/>
    <col min="200" max="226" width="11.7109375" customWidth="1"/>
    <col min="227" max="228" width="12.7109375" customWidth="1"/>
    <col min="229" max="230" width="12.42578125" customWidth="1"/>
    <col min="231" max="232" width="12.7109375" customWidth="1"/>
    <col min="233" max="234" width="12.42578125" customWidth="1"/>
    <col min="455" max="455" width="38.7109375" bestFit="1" customWidth="1"/>
    <col min="456" max="482" width="11.7109375" customWidth="1"/>
    <col min="483" max="484" width="12.7109375" customWidth="1"/>
    <col min="485" max="486" width="12.42578125" customWidth="1"/>
    <col min="487" max="488" width="12.7109375" customWidth="1"/>
    <col min="489" max="490" width="12.42578125" customWidth="1"/>
    <col min="711" max="711" width="38.7109375" bestFit="1" customWidth="1"/>
    <col min="712" max="738" width="11.7109375" customWidth="1"/>
    <col min="739" max="740" width="12.7109375" customWidth="1"/>
    <col min="741" max="742" width="12.42578125" customWidth="1"/>
    <col min="743" max="744" width="12.7109375" customWidth="1"/>
    <col min="745" max="746" width="12.42578125" customWidth="1"/>
    <col min="967" max="967" width="38.7109375" bestFit="1" customWidth="1"/>
    <col min="968" max="994" width="11.7109375" customWidth="1"/>
    <col min="995" max="996" width="12.7109375" customWidth="1"/>
    <col min="997" max="998" width="12.42578125" customWidth="1"/>
    <col min="999" max="1000" width="12.7109375" customWidth="1"/>
    <col min="1001" max="1002" width="12.42578125" customWidth="1"/>
    <col min="1223" max="1223" width="38.7109375" bestFit="1" customWidth="1"/>
    <col min="1224" max="1250" width="11.7109375" customWidth="1"/>
    <col min="1251" max="1252" width="12.7109375" customWidth="1"/>
    <col min="1253" max="1254" width="12.42578125" customWidth="1"/>
    <col min="1255" max="1256" width="12.7109375" customWidth="1"/>
    <col min="1257" max="1258" width="12.42578125" customWidth="1"/>
    <col min="1479" max="1479" width="38.7109375" bestFit="1" customWidth="1"/>
    <col min="1480" max="1506" width="11.7109375" customWidth="1"/>
    <col min="1507" max="1508" width="12.7109375" customWidth="1"/>
    <col min="1509" max="1510" width="12.42578125" customWidth="1"/>
    <col min="1511" max="1512" width="12.7109375" customWidth="1"/>
    <col min="1513" max="1514" width="12.42578125" customWidth="1"/>
    <col min="1735" max="1735" width="38.7109375" bestFit="1" customWidth="1"/>
    <col min="1736" max="1762" width="11.7109375" customWidth="1"/>
    <col min="1763" max="1764" width="12.7109375" customWidth="1"/>
    <col min="1765" max="1766" width="12.42578125" customWidth="1"/>
    <col min="1767" max="1768" width="12.7109375" customWidth="1"/>
    <col min="1769" max="1770" width="12.42578125" customWidth="1"/>
    <col min="1991" max="1991" width="38.7109375" bestFit="1" customWidth="1"/>
    <col min="1992" max="2018" width="11.7109375" customWidth="1"/>
    <col min="2019" max="2020" width="12.7109375" customWidth="1"/>
    <col min="2021" max="2022" width="12.42578125" customWidth="1"/>
    <col min="2023" max="2024" width="12.7109375" customWidth="1"/>
    <col min="2025" max="2026" width="12.42578125" customWidth="1"/>
    <col min="2247" max="2247" width="38.7109375" bestFit="1" customWidth="1"/>
    <col min="2248" max="2274" width="11.7109375" customWidth="1"/>
    <col min="2275" max="2276" width="12.7109375" customWidth="1"/>
    <col min="2277" max="2278" width="12.42578125" customWidth="1"/>
    <col min="2279" max="2280" width="12.7109375" customWidth="1"/>
    <col min="2281" max="2282" width="12.42578125" customWidth="1"/>
    <col min="2503" max="2503" width="38.7109375" bestFit="1" customWidth="1"/>
    <col min="2504" max="2530" width="11.7109375" customWidth="1"/>
    <col min="2531" max="2532" width="12.7109375" customWidth="1"/>
    <col min="2533" max="2534" width="12.42578125" customWidth="1"/>
    <col min="2535" max="2536" width="12.7109375" customWidth="1"/>
    <col min="2537" max="2538" width="12.42578125" customWidth="1"/>
    <col min="2759" max="2759" width="38.7109375" bestFit="1" customWidth="1"/>
    <col min="2760" max="2786" width="11.7109375" customWidth="1"/>
    <col min="2787" max="2788" width="12.7109375" customWidth="1"/>
    <col min="2789" max="2790" width="12.42578125" customWidth="1"/>
    <col min="2791" max="2792" width="12.7109375" customWidth="1"/>
    <col min="2793" max="2794" width="12.42578125" customWidth="1"/>
    <col min="3015" max="3015" width="38.7109375" bestFit="1" customWidth="1"/>
    <col min="3016" max="3042" width="11.7109375" customWidth="1"/>
    <col min="3043" max="3044" width="12.7109375" customWidth="1"/>
    <col min="3045" max="3046" width="12.42578125" customWidth="1"/>
    <col min="3047" max="3048" width="12.7109375" customWidth="1"/>
    <col min="3049" max="3050" width="12.42578125" customWidth="1"/>
    <col min="3271" max="3271" width="38.7109375" bestFit="1" customWidth="1"/>
    <col min="3272" max="3298" width="11.7109375" customWidth="1"/>
    <col min="3299" max="3300" width="12.7109375" customWidth="1"/>
    <col min="3301" max="3302" width="12.42578125" customWidth="1"/>
    <col min="3303" max="3304" width="12.7109375" customWidth="1"/>
    <col min="3305" max="3306" width="12.42578125" customWidth="1"/>
    <col min="3527" max="3527" width="38.7109375" bestFit="1" customWidth="1"/>
    <col min="3528" max="3554" width="11.7109375" customWidth="1"/>
    <col min="3555" max="3556" width="12.7109375" customWidth="1"/>
    <col min="3557" max="3558" width="12.42578125" customWidth="1"/>
    <col min="3559" max="3560" width="12.7109375" customWidth="1"/>
    <col min="3561" max="3562" width="12.42578125" customWidth="1"/>
    <col min="3783" max="3783" width="38.7109375" bestFit="1" customWidth="1"/>
    <col min="3784" max="3810" width="11.7109375" customWidth="1"/>
    <col min="3811" max="3812" width="12.7109375" customWidth="1"/>
    <col min="3813" max="3814" width="12.42578125" customWidth="1"/>
    <col min="3815" max="3816" width="12.7109375" customWidth="1"/>
    <col min="3817" max="3818" width="12.42578125" customWidth="1"/>
    <col min="4039" max="4039" width="38.7109375" bestFit="1" customWidth="1"/>
    <col min="4040" max="4066" width="11.7109375" customWidth="1"/>
    <col min="4067" max="4068" width="12.7109375" customWidth="1"/>
    <col min="4069" max="4070" width="12.42578125" customWidth="1"/>
    <col min="4071" max="4072" width="12.7109375" customWidth="1"/>
    <col min="4073" max="4074" width="12.42578125" customWidth="1"/>
    <col min="4295" max="4295" width="38.7109375" bestFit="1" customWidth="1"/>
    <col min="4296" max="4322" width="11.7109375" customWidth="1"/>
    <col min="4323" max="4324" width="12.7109375" customWidth="1"/>
    <col min="4325" max="4326" width="12.42578125" customWidth="1"/>
    <col min="4327" max="4328" width="12.7109375" customWidth="1"/>
    <col min="4329" max="4330" width="12.42578125" customWidth="1"/>
    <col min="4551" max="4551" width="38.7109375" bestFit="1" customWidth="1"/>
    <col min="4552" max="4578" width="11.7109375" customWidth="1"/>
    <col min="4579" max="4580" width="12.7109375" customWidth="1"/>
    <col min="4581" max="4582" width="12.42578125" customWidth="1"/>
    <col min="4583" max="4584" width="12.7109375" customWidth="1"/>
    <col min="4585" max="4586" width="12.42578125" customWidth="1"/>
    <col min="4807" max="4807" width="38.7109375" bestFit="1" customWidth="1"/>
    <col min="4808" max="4834" width="11.7109375" customWidth="1"/>
    <col min="4835" max="4836" width="12.7109375" customWidth="1"/>
    <col min="4837" max="4838" width="12.42578125" customWidth="1"/>
    <col min="4839" max="4840" width="12.7109375" customWidth="1"/>
    <col min="4841" max="4842" width="12.42578125" customWidth="1"/>
    <col min="5063" max="5063" width="38.7109375" bestFit="1" customWidth="1"/>
    <col min="5064" max="5090" width="11.7109375" customWidth="1"/>
    <col min="5091" max="5092" width="12.7109375" customWidth="1"/>
    <col min="5093" max="5094" width="12.42578125" customWidth="1"/>
    <col min="5095" max="5096" width="12.7109375" customWidth="1"/>
    <col min="5097" max="5098" width="12.42578125" customWidth="1"/>
    <col min="5319" max="5319" width="38.7109375" bestFit="1" customWidth="1"/>
    <col min="5320" max="5346" width="11.7109375" customWidth="1"/>
    <col min="5347" max="5348" width="12.7109375" customWidth="1"/>
    <col min="5349" max="5350" width="12.42578125" customWidth="1"/>
    <col min="5351" max="5352" width="12.7109375" customWidth="1"/>
    <col min="5353" max="5354" width="12.42578125" customWidth="1"/>
    <col min="5575" max="5575" width="38.7109375" bestFit="1" customWidth="1"/>
    <col min="5576" max="5602" width="11.7109375" customWidth="1"/>
    <col min="5603" max="5604" width="12.7109375" customWidth="1"/>
    <col min="5605" max="5606" width="12.42578125" customWidth="1"/>
    <col min="5607" max="5608" width="12.7109375" customWidth="1"/>
    <col min="5609" max="5610" width="12.42578125" customWidth="1"/>
    <col min="5831" max="5831" width="38.7109375" bestFit="1" customWidth="1"/>
    <col min="5832" max="5858" width="11.7109375" customWidth="1"/>
    <col min="5859" max="5860" width="12.7109375" customWidth="1"/>
    <col min="5861" max="5862" width="12.42578125" customWidth="1"/>
    <col min="5863" max="5864" width="12.7109375" customWidth="1"/>
    <col min="5865" max="5866" width="12.42578125" customWidth="1"/>
    <col min="6087" max="6087" width="38.7109375" bestFit="1" customWidth="1"/>
    <col min="6088" max="6114" width="11.7109375" customWidth="1"/>
    <col min="6115" max="6116" width="12.7109375" customWidth="1"/>
    <col min="6117" max="6118" width="12.42578125" customWidth="1"/>
    <col min="6119" max="6120" width="12.7109375" customWidth="1"/>
    <col min="6121" max="6122" width="12.42578125" customWidth="1"/>
    <col min="6343" max="6343" width="38.7109375" bestFit="1" customWidth="1"/>
    <col min="6344" max="6370" width="11.7109375" customWidth="1"/>
    <col min="6371" max="6372" width="12.7109375" customWidth="1"/>
    <col min="6373" max="6374" width="12.42578125" customWidth="1"/>
    <col min="6375" max="6376" width="12.7109375" customWidth="1"/>
    <col min="6377" max="6378" width="12.42578125" customWidth="1"/>
    <col min="6599" max="6599" width="38.7109375" bestFit="1" customWidth="1"/>
    <col min="6600" max="6626" width="11.7109375" customWidth="1"/>
    <col min="6627" max="6628" width="12.7109375" customWidth="1"/>
    <col min="6629" max="6630" width="12.42578125" customWidth="1"/>
    <col min="6631" max="6632" width="12.7109375" customWidth="1"/>
    <col min="6633" max="6634" width="12.42578125" customWidth="1"/>
    <col min="6855" max="6855" width="38.7109375" bestFit="1" customWidth="1"/>
    <col min="6856" max="6882" width="11.7109375" customWidth="1"/>
    <col min="6883" max="6884" width="12.7109375" customWidth="1"/>
    <col min="6885" max="6886" width="12.42578125" customWidth="1"/>
    <col min="6887" max="6888" width="12.7109375" customWidth="1"/>
    <col min="6889" max="6890" width="12.42578125" customWidth="1"/>
    <col min="7111" max="7111" width="38.7109375" bestFit="1" customWidth="1"/>
    <col min="7112" max="7138" width="11.7109375" customWidth="1"/>
    <col min="7139" max="7140" width="12.7109375" customWidth="1"/>
    <col min="7141" max="7142" width="12.42578125" customWidth="1"/>
    <col min="7143" max="7144" width="12.7109375" customWidth="1"/>
    <col min="7145" max="7146" width="12.42578125" customWidth="1"/>
    <col min="7367" max="7367" width="38.7109375" bestFit="1" customWidth="1"/>
    <col min="7368" max="7394" width="11.7109375" customWidth="1"/>
    <col min="7395" max="7396" width="12.7109375" customWidth="1"/>
    <col min="7397" max="7398" width="12.42578125" customWidth="1"/>
    <col min="7399" max="7400" width="12.7109375" customWidth="1"/>
    <col min="7401" max="7402" width="12.42578125" customWidth="1"/>
    <col min="7623" max="7623" width="38.7109375" bestFit="1" customWidth="1"/>
    <col min="7624" max="7650" width="11.7109375" customWidth="1"/>
    <col min="7651" max="7652" width="12.7109375" customWidth="1"/>
    <col min="7653" max="7654" width="12.42578125" customWidth="1"/>
    <col min="7655" max="7656" width="12.7109375" customWidth="1"/>
    <col min="7657" max="7658" width="12.42578125" customWidth="1"/>
    <col min="7879" max="7879" width="38.7109375" bestFit="1" customWidth="1"/>
    <col min="7880" max="7906" width="11.7109375" customWidth="1"/>
    <col min="7907" max="7908" width="12.7109375" customWidth="1"/>
    <col min="7909" max="7910" width="12.42578125" customWidth="1"/>
    <col min="7911" max="7912" width="12.7109375" customWidth="1"/>
    <col min="7913" max="7914" width="12.42578125" customWidth="1"/>
    <col min="8135" max="8135" width="38.7109375" bestFit="1" customWidth="1"/>
    <col min="8136" max="8162" width="11.7109375" customWidth="1"/>
    <col min="8163" max="8164" width="12.7109375" customWidth="1"/>
    <col min="8165" max="8166" width="12.42578125" customWidth="1"/>
    <col min="8167" max="8168" width="12.7109375" customWidth="1"/>
    <col min="8169" max="8170" width="12.42578125" customWidth="1"/>
    <col min="8391" max="8391" width="38.7109375" bestFit="1" customWidth="1"/>
    <col min="8392" max="8418" width="11.7109375" customWidth="1"/>
    <col min="8419" max="8420" width="12.7109375" customWidth="1"/>
    <col min="8421" max="8422" width="12.42578125" customWidth="1"/>
    <col min="8423" max="8424" width="12.7109375" customWidth="1"/>
    <col min="8425" max="8426" width="12.42578125" customWidth="1"/>
    <col min="8647" max="8647" width="38.7109375" bestFit="1" customWidth="1"/>
    <col min="8648" max="8674" width="11.7109375" customWidth="1"/>
    <col min="8675" max="8676" width="12.7109375" customWidth="1"/>
    <col min="8677" max="8678" width="12.42578125" customWidth="1"/>
    <col min="8679" max="8680" width="12.7109375" customWidth="1"/>
    <col min="8681" max="8682" width="12.42578125" customWidth="1"/>
    <col min="8903" max="8903" width="38.7109375" bestFit="1" customWidth="1"/>
    <col min="8904" max="8930" width="11.7109375" customWidth="1"/>
    <col min="8931" max="8932" width="12.7109375" customWidth="1"/>
    <col min="8933" max="8934" width="12.42578125" customWidth="1"/>
    <col min="8935" max="8936" width="12.7109375" customWidth="1"/>
    <col min="8937" max="8938" width="12.42578125" customWidth="1"/>
    <col min="9159" max="9159" width="38.7109375" bestFit="1" customWidth="1"/>
    <col min="9160" max="9186" width="11.7109375" customWidth="1"/>
    <col min="9187" max="9188" width="12.7109375" customWidth="1"/>
    <col min="9189" max="9190" width="12.42578125" customWidth="1"/>
    <col min="9191" max="9192" width="12.7109375" customWidth="1"/>
    <col min="9193" max="9194" width="12.42578125" customWidth="1"/>
    <col min="9415" max="9415" width="38.7109375" bestFit="1" customWidth="1"/>
    <col min="9416" max="9442" width="11.7109375" customWidth="1"/>
    <col min="9443" max="9444" width="12.7109375" customWidth="1"/>
    <col min="9445" max="9446" width="12.42578125" customWidth="1"/>
    <col min="9447" max="9448" width="12.7109375" customWidth="1"/>
    <col min="9449" max="9450" width="12.42578125" customWidth="1"/>
    <col min="9671" max="9671" width="38.7109375" bestFit="1" customWidth="1"/>
    <col min="9672" max="9698" width="11.7109375" customWidth="1"/>
    <col min="9699" max="9700" width="12.7109375" customWidth="1"/>
    <col min="9701" max="9702" width="12.42578125" customWidth="1"/>
    <col min="9703" max="9704" width="12.7109375" customWidth="1"/>
    <col min="9705" max="9706" width="12.42578125" customWidth="1"/>
    <col min="9927" max="9927" width="38.7109375" bestFit="1" customWidth="1"/>
    <col min="9928" max="9954" width="11.7109375" customWidth="1"/>
    <col min="9955" max="9956" width="12.7109375" customWidth="1"/>
    <col min="9957" max="9958" width="12.42578125" customWidth="1"/>
    <col min="9959" max="9960" width="12.7109375" customWidth="1"/>
    <col min="9961" max="9962" width="12.42578125" customWidth="1"/>
    <col min="10183" max="10183" width="38.7109375" bestFit="1" customWidth="1"/>
    <col min="10184" max="10210" width="11.7109375" customWidth="1"/>
    <col min="10211" max="10212" width="12.7109375" customWidth="1"/>
    <col min="10213" max="10214" width="12.42578125" customWidth="1"/>
    <col min="10215" max="10216" width="12.7109375" customWidth="1"/>
    <col min="10217" max="10218" width="12.42578125" customWidth="1"/>
    <col min="10439" max="10439" width="38.7109375" bestFit="1" customWidth="1"/>
    <col min="10440" max="10466" width="11.7109375" customWidth="1"/>
    <col min="10467" max="10468" width="12.7109375" customWidth="1"/>
    <col min="10469" max="10470" width="12.42578125" customWidth="1"/>
    <col min="10471" max="10472" width="12.7109375" customWidth="1"/>
    <col min="10473" max="10474" width="12.42578125" customWidth="1"/>
    <col min="10695" max="10695" width="38.7109375" bestFit="1" customWidth="1"/>
    <col min="10696" max="10722" width="11.7109375" customWidth="1"/>
    <col min="10723" max="10724" width="12.7109375" customWidth="1"/>
    <col min="10725" max="10726" width="12.42578125" customWidth="1"/>
    <col min="10727" max="10728" width="12.7109375" customWidth="1"/>
    <col min="10729" max="10730" width="12.42578125" customWidth="1"/>
    <col min="10951" max="10951" width="38.7109375" bestFit="1" customWidth="1"/>
    <col min="10952" max="10978" width="11.7109375" customWidth="1"/>
    <col min="10979" max="10980" width="12.7109375" customWidth="1"/>
    <col min="10981" max="10982" width="12.42578125" customWidth="1"/>
    <col min="10983" max="10984" width="12.7109375" customWidth="1"/>
    <col min="10985" max="10986" width="12.42578125" customWidth="1"/>
    <col min="11207" max="11207" width="38.7109375" bestFit="1" customWidth="1"/>
    <col min="11208" max="11234" width="11.7109375" customWidth="1"/>
    <col min="11235" max="11236" width="12.7109375" customWidth="1"/>
    <col min="11237" max="11238" width="12.42578125" customWidth="1"/>
    <col min="11239" max="11240" width="12.7109375" customWidth="1"/>
    <col min="11241" max="11242" width="12.42578125" customWidth="1"/>
    <col min="11463" max="11463" width="38.7109375" bestFit="1" customWidth="1"/>
    <col min="11464" max="11490" width="11.7109375" customWidth="1"/>
    <col min="11491" max="11492" width="12.7109375" customWidth="1"/>
    <col min="11493" max="11494" width="12.42578125" customWidth="1"/>
    <col min="11495" max="11496" width="12.7109375" customWidth="1"/>
    <col min="11497" max="11498" width="12.42578125" customWidth="1"/>
    <col min="11719" max="11719" width="38.7109375" bestFit="1" customWidth="1"/>
    <col min="11720" max="11746" width="11.7109375" customWidth="1"/>
    <col min="11747" max="11748" width="12.7109375" customWidth="1"/>
    <col min="11749" max="11750" width="12.42578125" customWidth="1"/>
    <col min="11751" max="11752" width="12.7109375" customWidth="1"/>
    <col min="11753" max="11754" width="12.42578125" customWidth="1"/>
    <col min="11975" max="11975" width="38.7109375" bestFit="1" customWidth="1"/>
    <col min="11976" max="12002" width="11.7109375" customWidth="1"/>
    <col min="12003" max="12004" width="12.7109375" customWidth="1"/>
    <col min="12005" max="12006" width="12.42578125" customWidth="1"/>
    <col min="12007" max="12008" width="12.7109375" customWidth="1"/>
    <col min="12009" max="12010" width="12.42578125" customWidth="1"/>
    <col min="12231" max="12231" width="38.7109375" bestFit="1" customWidth="1"/>
    <col min="12232" max="12258" width="11.7109375" customWidth="1"/>
    <col min="12259" max="12260" width="12.7109375" customWidth="1"/>
    <col min="12261" max="12262" width="12.42578125" customWidth="1"/>
    <col min="12263" max="12264" width="12.7109375" customWidth="1"/>
    <col min="12265" max="12266" width="12.42578125" customWidth="1"/>
    <col min="12487" max="12487" width="38.7109375" bestFit="1" customWidth="1"/>
    <col min="12488" max="12514" width="11.7109375" customWidth="1"/>
    <col min="12515" max="12516" width="12.7109375" customWidth="1"/>
    <col min="12517" max="12518" width="12.42578125" customWidth="1"/>
    <col min="12519" max="12520" width="12.7109375" customWidth="1"/>
    <col min="12521" max="12522" width="12.42578125" customWidth="1"/>
    <col min="12743" max="12743" width="38.7109375" bestFit="1" customWidth="1"/>
    <col min="12744" max="12770" width="11.7109375" customWidth="1"/>
    <col min="12771" max="12772" width="12.7109375" customWidth="1"/>
    <col min="12773" max="12774" width="12.42578125" customWidth="1"/>
    <col min="12775" max="12776" width="12.7109375" customWidth="1"/>
    <col min="12777" max="12778" width="12.42578125" customWidth="1"/>
    <col min="12999" max="12999" width="38.7109375" bestFit="1" customWidth="1"/>
    <col min="13000" max="13026" width="11.7109375" customWidth="1"/>
    <col min="13027" max="13028" width="12.7109375" customWidth="1"/>
    <col min="13029" max="13030" width="12.42578125" customWidth="1"/>
    <col min="13031" max="13032" width="12.7109375" customWidth="1"/>
    <col min="13033" max="13034" width="12.42578125" customWidth="1"/>
    <col min="13255" max="13255" width="38.7109375" bestFit="1" customWidth="1"/>
    <col min="13256" max="13282" width="11.7109375" customWidth="1"/>
    <col min="13283" max="13284" width="12.7109375" customWidth="1"/>
    <col min="13285" max="13286" width="12.42578125" customWidth="1"/>
    <col min="13287" max="13288" width="12.7109375" customWidth="1"/>
    <col min="13289" max="13290" width="12.42578125" customWidth="1"/>
    <col min="13511" max="13511" width="38.7109375" bestFit="1" customWidth="1"/>
    <col min="13512" max="13538" width="11.7109375" customWidth="1"/>
    <col min="13539" max="13540" width="12.7109375" customWidth="1"/>
    <col min="13541" max="13542" width="12.42578125" customWidth="1"/>
    <col min="13543" max="13544" width="12.7109375" customWidth="1"/>
    <col min="13545" max="13546" width="12.42578125" customWidth="1"/>
    <col min="13767" max="13767" width="38.7109375" bestFit="1" customWidth="1"/>
    <col min="13768" max="13794" width="11.7109375" customWidth="1"/>
    <col min="13795" max="13796" width="12.7109375" customWidth="1"/>
    <col min="13797" max="13798" width="12.42578125" customWidth="1"/>
    <col min="13799" max="13800" width="12.7109375" customWidth="1"/>
    <col min="13801" max="13802" width="12.42578125" customWidth="1"/>
    <col min="14023" max="14023" width="38.7109375" bestFit="1" customWidth="1"/>
    <col min="14024" max="14050" width="11.7109375" customWidth="1"/>
    <col min="14051" max="14052" width="12.7109375" customWidth="1"/>
    <col min="14053" max="14054" width="12.42578125" customWidth="1"/>
    <col min="14055" max="14056" width="12.7109375" customWidth="1"/>
    <col min="14057" max="14058" width="12.42578125" customWidth="1"/>
    <col min="14279" max="14279" width="38.7109375" bestFit="1" customWidth="1"/>
    <col min="14280" max="14306" width="11.7109375" customWidth="1"/>
    <col min="14307" max="14308" width="12.7109375" customWidth="1"/>
    <col min="14309" max="14310" width="12.42578125" customWidth="1"/>
    <col min="14311" max="14312" width="12.7109375" customWidth="1"/>
    <col min="14313" max="14314" width="12.42578125" customWidth="1"/>
    <col min="14535" max="14535" width="38.7109375" bestFit="1" customWidth="1"/>
    <col min="14536" max="14562" width="11.7109375" customWidth="1"/>
    <col min="14563" max="14564" width="12.7109375" customWidth="1"/>
    <col min="14565" max="14566" width="12.42578125" customWidth="1"/>
    <col min="14567" max="14568" width="12.7109375" customWidth="1"/>
    <col min="14569" max="14570" width="12.42578125" customWidth="1"/>
    <col min="14791" max="14791" width="38.7109375" bestFit="1" customWidth="1"/>
    <col min="14792" max="14818" width="11.7109375" customWidth="1"/>
    <col min="14819" max="14820" width="12.7109375" customWidth="1"/>
    <col min="14821" max="14822" width="12.42578125" customWidth="1"/>
    <col min="14823" max="14824" width="12.7109375" customWidth="1"/>
    <col min="14825" max="14826" width="12.42578125" customWidth="1"/>
    <col min="15047" max="15047" width="38.7109375" bestFit="1" customWidth="1"/>
    <col min="15048" max="15074" width="11.7109375" customWidth="1"/>
    <col min="15075" max="15076" width="12.7109375" customWidth="1"/>
    <col min="15077" max="15078" width="12.42578125" customWidth="1"/>
    <col min="15079" max="15080" width="12.7109375" customWidth="1"/>
    <col min="15081" max="15082" width="12.42578125" customWidth="1"/>
    <col min="15303" max="15303" width="38.7109375" bestFit="1" customWidth="1"/>
    <col min="15304" max="15330" width="11.7109375" customWidth="1"/>
    <col min="15331" max="15332" width="12.7109375" customWidth="1"/>
    <col min="15333" max="15334" width="12.42578125" customWidth="1"/>
    <col min="15335" max="15336" width="12.7109375" customWidth="1"/>
    <col min="15337" max="15338" width="12.42578125" customWidth="1"/>
    <col min="15559" max="15559" width="38.7109375" bestFit="1" customWidth="1"/>
    <col min="15560" max="15586" width="11.7109375" customWidth="1"/>
    <col min="15587" max="15588" width="12.7109375" customWidth="1"/>
    <col min="15589" max="15590" width="12.42578125" customWidth="1"/>
    <col min="15591" max="15592" width="12.7109375" customWidth="1"/>
    <col min="15593" max="15594" width="12.42578125" customWidth="1"/>
    <col min="15815" max="15815" width="38.7109375" bestFit="1" customWidth="1"/>
    <col min="15816" max="15842" width="11.7109375" customWidth="1"/>
    <col min="15843" max="15844" width="12.7109375" customWidth="1"/>
    <col min="15845" max="15846" width="12.42578125" customWidth="1"/>
    <col min="15847" max="15848" width="12.7109375" customWidth="1"/>
    <col min="15849" max="15850" width="12.42578125" customWidth="1"/>
    <col min="16071" max="16071" width="38.7109375" bestFit="1" customWidth="1"/>
    <col min="16072" max="16098" width="11.7109375" customWidth="1"/>
    <col min="16099" max="16100" width="12.7109375" customWidth="1"/>
    <col min="16101" max="16102" width="12.42578125" customWidth="1"/>
    <col min="16103" max="16104" width="12.7109375" customWidth="1"/>
    <col min="16105" max="16106" width="12.42578125" customWidth="1"/>
  </cols>
  <sheetData>
    <row r="1" spans="1:29" ht="25.15" customHeight="1" x14ac:dyDescent="0.25">
      <c r="A1" s="338" t="s">
        <v>50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</row>
    <row r="2" spans="1:29" ht="18.75" x14ac:dyDescent="0.3">
      <c r="A2" s="329"/>
      <c r="B2" s="330">
        <v>2021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  <c r="P2" s="330">
        <v>2022</v>
      </c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</row>
    <row r="3" spans="1:29" ht="18.75" x14ac:dyDescent="0.3">
      <c r="A3" s="329"/>
      <c r="B3" s="332" t="s">
        <v>4</v>
      </c>
      <c r="C3" s="333"/>
      <c r="D3" s="334" t="s">
        <v>8</v>
      </c>
      <c r="E3" s="335"/>
      <c r="F3" s="334" t="s">
        <v>9</v>
      </c>
      <c r="G3" s="335"/>
      <c r="H3" s="334" t="s">
        <v>13</v>
      </c>
      <c r="I3" s="335"/>
      <c r="J3" s="334" t="s">
        <v>14</v>
      </c>
      <c r="K3" s="335"/>
      <c r="L3" s="336" t="s">
        <v>18</v>
      </c>
      <c r="M3" s="333"/>
      <c r="N3" s="336">
        <v>2021</v>
      </c>
      <c r="O3" s="337"/>
      <c r="P3" s="332" t="s">
        <v>4</v>
      </c>
      <c r="Q3" s="333"/>
      <c r="R3" s="334" t="s">
        <v>8</v>
      </c>
      <c r="S3" s="335"/>
      <c r="T3" s="334" t="s">
        <v>9</v>
      </c>
      <c r="U3" s="335"/>
      <c r="V3" s="334" t="s">
        <v>13</v>
      </c>
      <c r="W3" s="335"/>
      <c r="X3" s="334" t="s">
        <v>14</v>
      </c>
      <c r="Y3" s="335"/>
      <c r="Z3" s="336" t="s">
        <v>18</v>
      </c>
      <c r="AA3" s="333"/>
      <c r="AB3" s="336">
        <v>2022</v>
      </c>
      <c r="AC3" s="337"/>
    </row>
    <row r="4" spans="1:29" ht="45" x14ac:dyDescent="0.25">
      <c r="A4" s="329"/>
      <c r="B4" s="166" t="s">
        <v>82</v>
      </c>
      <c r="C4" s="129" t="s">
        <v>52</v>
      </c>
      <c r="D4" s="129" t="s">
        <v>82</v>
      </c>
      <c r="E4" s="129" t="s">
        <v>52</v>
      </c>
      <c r="F4" s="129" t="s">
        <v>82</v>
      </c>
      <c r="G4" s="129" t="s">
        <v>52</v>
      </c>
      <c r="H4" s="129" t="s">
        <v>51</v>
      </c>
      <c r="I4" s="129" t="s">
        <v>52</v>
      </c>
      <c r="J4" s="129" t="s">
        <v>51</v>
      </c>
      <c r="K4" s="129" t="s">
        <v>52</v>
      </c>
      <c r="L4" s="129" t="s">
        <v>51</v>
      </c>
      <c r="M4" s="129" t="s">
        <v>52</v>
      </c>
      <c r="N4" s="129" t="s">
        <v>51</v>
      </c>
      <c r="O4" s="165" t="s">
        <v>52</v>
      </c>
      <c r="P4" s="166" t="s">
        <v>82</v>
      </c>
      <c r="Q4" s="129" t="s">
        <v>52</v>
      </c>
      <c r="R4" s="129" t="s">
        <v>82</v>
      </c>
      <c r="S4" s="129" t="s">
        <v>52</v>
      </c>
      <c r="T4" s="129" t="s">
        <v>82</v>
      </c>
      <c r="U4" s="129" t="s">
        <v>52</v>
      </c>
      <c r="V4" s="129" t="s">
        <v>51</v>
      </c>
      <c r="W4" s="129" t="s">
        <v>52</v>
      </c>
      <c r="X4" s="129" t="s">
        <v>51</v>
      </c>
      <c r="Y4" s="129" t="s">
        <v>52</v>
      </c>
      <c r="Z4" s="129" t="s">
        <v>51</v>
      </c>
      <c r="AA4" s="129" t="s">
        <v>52</v>
      </c>
      <c r="AB4" s="210" t="s">
        <v>51</v>
      </c>
      <c r="AC4" s="274" t="s">
        <v>52</v>
      </c>
    </row>
    <row r="5" spans="1:29" ht="18.75" x14ac:dyDescent="0.25">
      <c r="A5" s="174" t="s">
        <v>19</v>
      </c>
      <c r="L5" s="119"/>
      <c r="M5" s="119"/>
      <c r="N5" s="119"/>
      <c r="O5" s="160"/>
      <c r="Z5" s="119"/>
      <c r="AA5" s="119"/>
      <c r="AB5" s="119"/>
      <c r="AC5" s="275"/>
    </row>
    <row r="6" spans="1:29" ht="15.75" x14ac:dyDescent="0.25">
      <c r="A6" s="67" t="s">
        <v>20</v>
      </c>
      <c r="B6" s="89">
        <v>184</v>
      </c>
      <c r="C6" s="90">
        <v>165.84</v>
      </c>
      <c r="D6" s="89">
        <v>218.12100000000001</v>
      </c>
      <c r="E6" s="90">
        <v>169.803</v>
      </c>
      <c r="F6" s="89">
        <v>194.334</v>
      </c>
      <c r="G6" s="90">
        <v>166.84</v>
      </c>
      <c r="H6" s="89">
        <v>250.37</v>
      </c>
      <c r="I6" s="90">
        <v>176.81</v>
      </c>
      <c r="J6" s="89">
        <v>199.76</v>
      </c>
      <c r="K6" s="90">
        <v>167.95</v>
      </c>
      <c r="L6" s="89">
        <v>201.78657000000001</v>
      </c>
      <c r="M6" s="90">
        <v>165.61843458797301</v>
      </c>
      <c r="N6" s="89">
        <v>200.442383681286</v>
      </c>
      <c r="O6" s="211">
        <v>167.11645209994401</v>
      </c>
      <c r="P6" s="89">
        <v>183.47149999999999</v>
      </c>
      <c r="Q6" s="90">
        <v>167.55396625453301</v>
      </c>
      <c r="R6" s="89">
        <v>214.83169000000001</v>
      </c>
      <c r="S6" s="90">
        <v>173.23032145857201</v>
      </c>
      <c r="T6" s="89">
        <v>193.87886</v>
      </c>
      <c r="U6" s="90">
        <v>169.25793647411101</v>
      </c>
      <c r="V6" s="89">
        <v>236.86519000000001</v>
      </c>
      <c r="W6" s="90">
        <v>169.411926810924</v>
      </c>
      <c r="X6" s="89">
        <v>197.47005999999999</v>
      </c>
      <c r="Y6" s="90">
        <v>169.27489107025801</v>
      </c>
      <c r="Z6" s="89"/>
      <c r="AA6" s="90"/>
      <c r="AB6" s="89"/>
      <c r="AC6" s="211"/>
    </row>
    <row r="7" spans="1:29" ht="15.75" x14ac:dyDescent="0.25">
      <c r="A7" s="68" t="s">
        <v>21</v>
      </c>
      <c r="B7" s="91">
        <v>181.804</v>
      </c>
      <c r="C7" s="92">
        <v>165.08699999999999</v>
      </c>
      <c r="D7" s="91">
        <v>209.15</v>
      </c>
      <c r="E7" s="92">
        <v>163.75</v>
      </c>
      <c r="F7" s="91">
        <v>192.09700000000001</v>
      </c>
      <c r="G7" s="92">
        <v>164.709</v>
      </c>
      <c r="H7" s="91">
        <v>234.37</v>
      </c>
      <c r="I7" s="92">
        <v>165.48</v>
      </c>
      <c r="J7" s="91">
        <v>205.34</v>
      </c>
      <c r="K7" s="92">
        <v>164.82</v>
      </c>
      <c r="L7" s="91">
        <v>183.689095344583</v>
      </c>
      <c r="M7" s="92">
        <v>163.728952522068</v>
      </c>
      <c r="N7" s="91">
        <v>199.22067029445299</v>
      </c>
      <c r="O7" s="212">
        <v>164.44335505766</v>
      </c>
      <c r="P7" s="91">
        <v>184.26501999999999</v>
      </c>
      <c r="Q7" s="92">
        <v>165.38196929786599</v>
      </c>
      <c r="R7" s="91">
        <v>189.20304999999999</v>
      </c>
      <c r="S7" s="92">
        <v>161.62177248991</v>
      </c>
      <c r="T7" s="91">
        <v>185.94974999999999</v>
      </c>
      <c r="U7" s="92">
        <v>164.16212065084201</v>
      </c>
      <c r="V7" s="91">
        <v>218.94174000000001</v>
      </c>
      <c r="W7" s="92">
        <v>161.03919841622599</v>
      </c>
      <c r="X7" s="91">
        <v>189.20074</v>
      </c>
      <c r="Y7" s="92">
        <v>163.69401234231501</v>
      </c>
      <c r="Z7" s="91"/>
      <c r="AA7" s="92"/>
      <c r="AB7" s="91"/>
      <c r="AC7" s="212"/>
    </row>
    <row r="8" spans="1:29" ht="15.75" x14ac:dyDescent="0.25">
      <c r="A8" s="68" t="s">
        <v>22</v>
      </c>
      <c r="B8" s="91">
        <v>204.922</v>
      </c>
      <c r="C8" s="92">
        <v>164.245</v>
      </c>
      <c r="D8" s="91">
        <v>215.77</v>
      </c>
      <c r="E8" s="92">
        <v>180.339</v>
      </c>
      <c r="F8" s="91">
        <v>208.81899999999999</v>
      </c>
      <c r="G8" s="92">
        <v>168.58500000000001</v>
      </c>
      <c r="H8" s="91">
        <v>288.43</v>
      </c>
      <c r="I8" s="92">
        <v>190.49</v>
      </c>
      <c r="J8" s="91">
        <v>223.08</v>
      </c>
      <c r="K8" s="92">
        <v>171.2</v>
      </c>
      <c r="L8" s="91">
        <v>199.11185392517299</v>
      </c>
      <c r="M8" s="92">
        <v>167.91367309043099</v>
      </c>
      <c r="N8" s="91">
        <v>214.55082386247901</v>
      </c>
      <c r="O8" s="212">
        <v>170.054585751719</v>
      </c>
      <c r="P8" s="91">
        <v>202.05418</v>
      </c>
      <c r="Q8" s="92">
        <v>168.68881535620901</v>
      </c>
      <c r="R8" s="91">
        <v>224.13875999999999</v>
      </c>
      <c r="S8" s="92">
        <v>178.196819295182</v>
      </c>
      <c r="T8" s="91">
        <v>210.35229000000001</v>
      </c>
      <c r="U8" s="92">
        <v>171.68295912200699</v>
      </c>
      <c r="V8" s="91">
        <v>290.41991000000002</v>
      </c>
      <c r="W8" s="92">
        <v>193.314741400142</v>
      </c>
      <c r="X8" s="91">
        <v>222.84863999999999</v>
      </c>
      <c r="Y8" s="92">
        <v>174.36060367937901</v>
      </c>
      <c r="Z8" s="91"/>
      <c r="AA8" s="92"/>
      <c r="AB8" s="91"/>
      <c r="AC8" s="212"/>
    </row>
    <row r="9" spans="1:29" ht="15.75" x14ac:dyDescent="0.25">
      <c r="A9" s="68" t="s">
        <v>23</v>
      </c>
      <c r="B9" s="91">
        <v>194.33</v>
      </c>
      <c r="C9" s="92">
        <v>159.36199999999999</v>
      </c>
      <c r="D9" s="91">
        <v>209.31899999999999</v>
      </c>
      <c r="E9" s="92">
        <v>161.97800000000001</v>
      </c>
      <c r="F9" s="91">
        <v>200.71100000000001</v>
      </c>
      <c r="G9" s="92">
        <v>160.02099999999999</v>
      </c>
      <c r="H9" s="91">
        <v>246.52</v>
      </c>
      <c r="I9" s="92">
        <v>170.89</v>
      </c>
      <c r="J9" s="91">
        <v>209.87</v>
      </c>
      <c r="K9" s="92">
        <v>161.08000000000001</v>
      </c>
      <c r="L9" s="91">
        <v>195.05792136092001</v>
      </c>
      <c r="M9" s="92">
        <v>160.40666344669501</v>
      </c>
      <c r="N9" s="91">
        <v>205.308555005312</v>
      </c>
      <c r="O9" s="212">
        <v>160.843246908791</v>
      </c>
      <c r="P9" s="91">
        <v>186.98186999999999</v>
      </c>
      <c r="Q9" s="92">
        <v>160.255088281485</v>
      </c>
      <c r="R9" s="91">
        <v>197.02603999999999</v>
      </c>
      <c r="S9" s="92">
        <v>162.72290977613301</v>
      </c>
      <c r="T9" s="91">
        <v>190.81987000000001</v>
      </c>
      <c r="U9" s="92">
        <v>161.01012931897299</v>
      </c>
      <c r="V9" s="91">
        <v>243.61621</v>
      </c>
      <c r="W9" s="92">
        <v>163.666680059464</v>
      </c>
      <c r="X9" s="91">
        <v>200.07167999999999</v>
      </c>
      <c r="Y9" s="92">
        <v>163.69401234231501</v>
      </c>
      <c r="Z9" s="91"/>
      <c r="AA9" s="92"/>
      <c r="AB9" s="91"/>
      <c r="AC9" s="212"/>
    </row>
    <row r="10" spans="1:29" ht="15.75" x14ac:dyDescent="0.25">
      <c r="A10" s="68" t="s">
        <v>24</v>
      </c>
      <c r="B10" s="91">
        <v>192.161</v>
      </c>
      <c r="C10" s="92">
        <v>172.148</v>
      </c>
      <c r="D10" s="91">
        <v>174.27600000000001</v>
      </c>
      <c r="E10" s="92">
        <v>178.51400000000001</v>
      </c>
      <c r="F10" s="91">
        <v>186.55500000000001</v>
      </c>
      <c r="G10" s="92">
        <v>173.90799999999999</v>
      </c>
      <c r="H10" s="91">
        <v>166.92</v>
      </c>
      <c r="I10" s="92">
        <v>182.99</v>
      </c>
      <c r="J10" s="91">
        <v>183.83</v>
      </c>
      <c r="K10" s="92">
        <v>175.36</v>
      </c>
      <c r="L10" s="91">
        <v>202.005275643137</v>
      </c>
      <c r="M10" s="92">
        <v>175.875329447648</v>
      </c>
      <c r="N10" s="91">
        <v>188.36535063599499</v>
      </c>
      <c r="O10" s="212">
        <v>175.528693790548</v>
      </c>
      <c r="P10" s="91">
        <v>211.81077999999999</v>
      </c>
      <c r="Q10" s="92">
        <v>172.89899637276</v>
      </c>
      <c r="R10" s="91">
        <v>197.02603999999999</v>
      </c>
      <c r="S10" s="92">
        <v>175.89454297830201</v>
      </c>
      <c r="T10" s="91">
        <v>206.6258</v>
      </c>
      <c r="U10" s="92">
        <v>173.815090731818</v>
      </c>
      <c r="V10" s="91">
        <v>172.72138000000001</v>
      </c>
      <c r="W10" s="92">
        <v>181.89814588579</v>
      </c>
      <c r="X10" s="91">
        <v>201.82413</v>
      </c>
      <c r="Y10" s="92">
        <v>175.32672107248101</v>
      </c>
      <c r="Z10" s="91"/>
      <c r="AA10" s="92"/>
      <c r="AB10" s="91"/>
      <c r="AC10" s="212"/>
    </row>
    <row r="11" spans="1:29" ht="15.75" x14ac:dyDescent="0.25">
      <c r="A11" s="68" t="s">
        <v>25</v>
      </c>
      <c r="B11" s="91">
        <v>229.97900000000001</v>
      </c>
      <c r="C11" s="92">
        <v>173.38200000000001</v>
      </c>
      <c r="D11" s="91">
        <v>283.77499999999998</v>
      </c>
      <c r="E11" s="92">
        <v>185.81700000000001</v>
      </c>
      <c r="F11" s="91">
        <v>250.11</v>
      </c>
      <c r="G11" s="92">
        <v>176.68799999999999</v>
      </c>
      <c r="H11" s="91">
        <v>331.08</v>
      </c>
      <c r="I11" s="92">
        <v>190.17</v>
      </c>
      <c r="J11" s="91">
        <v>265.32</v>
      </c>
      <c r="K11" s="92">
        <v>178.37</v>
      </c>
      <c r="L11" s="91">
        <v>244.647409714525</v>
      </c>
      <c r="M11" s="92">
        <v>175.94274653720001</v>
      </c>
      <c r="N11" s="91">
        <v>259.01829904194301</v>
      </c>
      <c r="O11" s="212">
        <v>177.52317291049499</v>
      </c>
      <c r="P11" s="91">
        <v>256.14647000000002</v>
      </c>
      <c r="Q11" s="92">
        <v>175.11575300210001</v>
      </c>
      <c r="R11" s="91">
        <v>276.22244999999998</v>
      </c>
      <c r="S11" s="92">
        <v>182.12152741173301</v>
      </c>
      <c r="T11" s="91">
        <v>262.7629</v>
      </c>
      <c r="U11" s="92">
        <v>177.27913365904999</v>
      </c>
      <c r="V11" s="91">
        <v>301.09876000000003</v>
      </c>
      <c r="W11" s="92">
        <v>193.14474340766901</v>
      </c>
      <c r="X11" s="91">
        <v>266.66723000000002</v>
      </c>
      <c r="Y11" s="92">
        <v>179.33610185643701</v>
      </c>
      <c r="Z11" s="91"/>
      <c r="AA11" s="92"/>
      <c r="AB11" s="91"/>
      <c r="AC11" s="212"/>
    </row>
    <row r="12" spans="1:29" ht="15.75" x14ac:dyDescent="0.25">
      <c r="A12" s="68" t="s">
        <v>26</v>
      </c>
      <c r="B12" s="91">
        <v>184.68100000000001</v>
      </c>
      <c r="C12" s="92">
        <v>167.804</v>
      </c>
      <c r="D12" s="91">
        <v>199.70400000000001</v>
      </c>
      <c r="E12" s="92">
        <v>169.46199999999999</v>
      </c>
      <c r="F12" s="91">
        <v>189.81299999999999</v>
      </c>
      <c r="G12" s="92">
        <v>168.34399999999999</v>
      </c>
      <c r="H12" s="91">
        <v>265.26</v>
      </c>
      <c r="I12" s="92">
        <v>176.74</v>
      </c>
      <c r="J12" s="91">
        <v>202.78</v>
      </c>
      <c r="K12" s="92">
        <v>169.52</v>
      </c>
      <c r="L12" s="91">
        <v>184.42504</v>
      </c>
      <c r="M12" s="92">
        <v>167.63025905955601</v>
      </c>
      <c r="N12" s="91">
        <v>196.902042813999</v>
      </c>
      <c r="O12" s="212">
        <v>168.89522556937999</v>
      </c>
      <c r="P12" s="91">
        <v>201.35491999999999</v>
      </c>
      <c r="Q12" s="92">
        <v>169.64475569328599</v>
      </c>
      <c r="R12" s="91">
        <v>207.22400999999999</v>
      </c>
      <c r="S12" s="92">
        <v>169.00081802277299</v>
      </c>
      <c r="T12" s="91">
        <v>203.45803000000001</v>
      </c>
      <c r="U12" s="92">
        <v>169.40739517992699</v>
      </c>
      <c r="V12" s="91">
        <v>226.34052</v>
      </c>
      <c r="W12" s="92">
        <v>174.79434733068399</v>
      </c>
      <c r="X12" s="91">
        <v>206.20567</v>
      </c>
      <c r="Y12" s="92">
        <v>170.14398194240701</v>
      </c>
      <c r="Z12" s="91"/>
      <c r="AA12" s="92"/>
      <c r="AB12" s="91"/>
      <c r="AC12" s="212"/>
    </row>
    <row r="13" spans="1:29" ht="16.5" thickBot="1" x14ac:dyDescent="0.3">
      <c r="A13" s="81" t="s">
        <v>27</v>
      </c>
      <c r="B13" s="93">
        <v>211.679</v>
      </c>
      <c r="C13" s="94">
        <v>164.87799999999999</v>
      </c>
      <c r="D13" s="93">
        <v>216.536</v>
      </c>
      <c r="E13" s="94">
        <v>166.988</v>
      </c>
      <c r="F13" s="93">
        <v>213.25700000000001</v>
      </c>
      <c r="G13" s="94">
        <v>165.48400000000001</v>
      </c>
      <c r="H13" s="93">
        <v>245.23</v>
      </c>
      <c r="I13" s="94">
        <v>168.44</v>
      </c>
      <c r="J13" s="93">
        <v>219.94</v>
      </c>
      <c r="K13" s="94">
        <v>165.9</v>
      </c>
      <c r="L13" s="93">
        <v>199.04560000000001</v>
      </c>
      <c r="M13" s="94">
        <v>163.722194760257</v>
      </c>
      <c r="N13" s="93">
        <v>213.314945774091</v>
      </c>
      <c r="O13" s="212">
        <v>165.15231746107</v>
      </c>
      <c r="P13" s="93">
        <v>212.52408</v>
      </c>
      <c r="Q13" s="94">
        <v>165.26624806641101</v>
      </c>
      <c r="R13" s="93">
        <v>213.19958</v>
      </c>
      <c r="S13" s="94">
        <v>162.39234774615699</v>
      </c>
      <c r="T13" s="93">
        <v>212.76425</v>
      </c>
      <c r="U13" s="94">
        <v>212.76425</v>
      </c>
      <c r="V13" s="93">
        <v>230.91077999999999</v>
      </c>
      <c r="W13" s="94">
        <v>161.755671883942</v>
      </c>
      <c r="X13" s="93">
        <v>216.44123999999999</v>
      </c>
      <c r="Y13" s="94">
        <v>163.96026301851199</v>
      </c>
      <c r="Z13" s="93"/>
      <c r="AA13" s="94"/>
      <c r="AB13" s="93"/>
      <c r="AC13" s="212"/>
    </row>
    <row r="14" spans="1:29" ht="16.5" thickBot="1" x14ac:dyDescent="0.3">
      <c r="A14" s="79" t="s">
        <v>53</v>
      </c>
      <c r="B14" s="121">
        <v>197.56800000000001</v>
      </c>
      <c r="C14" s="122">
        <v>166.52799999999999</v>
      </c>
      <c r="D14" s="121">
        <v>213.41900000000001</v>
      </c>
      <c r="E14" s="122">
        <v>171.02099999999999</v>
      </c>
      <c r="F14" s="121">
        <v>203.19200000000001</v>
      </c>
      <c r="G14" s="122">
        <v>167.78899999999999</v>
      </c>
      <c r="H14" s="121">
        <v>246.61</v>
      </c>
      <c r="I14" s="122">
        <v>176.22</v>
      </c>
      <c r="J14" s="121">
        <v>212.77</v>
      </c>
      <c r="K14" s="122">
        <v>168.92</v>
      </c>
      <c r="L14" s="121">
        <v>195.53721805352001</v>
      </c>
      <c r="M14" s="122">
        <v>167.254997986001</v>
      </c>
      <c r="N14" s="121">
        <v>207.48770350265801</v>
      </c>
      <c r="O14" s="270">
        <v>168.348411489515</v>
      </c>
      <c r="P14" s="121">
        <v>202.90530000000001</v>
      </c>
      <c r="Q14" s="122">
        <v>167.871808036716</v>
      </c>
      <c r="R14" s="121">
        <v>208.17619999999999</v>
      </c>
      <c r="S14" s="122">
        <v>169.27449387191501</v>
      </c>
      <c r="T14" s="121">
        <v>204.78124</v>
      </c>
      <c r="U14" s="122">
        <v>168.324046319178</v>
      </c>
      <c r="V14" s="121">
        <v>232.65898000000001</v>
      </c>
      <c r="W14" s="122">
        <v>173.211476783873</v>
      </c>
      <c r="X14" s="121">
        <v>209.00708</v>
      </c>
      <c r="Y14" s="122">
        <v>169.00050767960599</v>
      </c>
      <c r="Z14" s="121"/>
      <c r="AA14" s="122"/>
      <c r="AB14" s="121"/>
      <c r="AC14" s="270"/>
    </row>
    <row r="15" spans="1:29" ht="18.75" x14ac:dyDescent="0.25">
      <c r="A15" s="175" t="s">
        <v>32</v>
      </c>
      <c r="O15" s="213"/>
      <c r="AC15" s="213"/>
    </row>
    <row r="16" spans="1:29" ht="15.75" x14ac:dyDescent="0.25">
      <c r="A16" s="67" t="s">
        <v>33</v>
      </c>
      <c r="B16" s="95">
        <v>210.685</v>
      </c>
      <c r="C16" s="96">
        <v>165.07</v>
      </c>
      <c r="D16" s="95">
        <v>278.202</v>
      </c>
      <c r="E16" s="96">
        <v>171.21199999999999</v>
      </c>
      <c r="F16" s="95">
        <v>234.26599999999999</v>
      </c>
      <c r="G16" s="96">
        <v>166.69300000000001</v>
      </c>
      <c r="H16" s="95">
        <v>371.39</v>
      </c>
      <c r="I16" s="96">
        <v>177.28</v>
      </c>
      <c r="J16" s="95">
        <v>254.26</v>
      </c>
      <c r="K16" s="96">
        <v>168.23</v>
      </c>
      <c r="L16" s="95">
        <v>207.769503687639</v>
      </c>
      <c r="M16" s="96">
        <v>165.85125605850101</v>
      </c>
      <c r="N16" s="95">
        <v>240.140121311949</v>
      </c>
      <c r="O16" s="214">
        <v>167.424279651121</v>
      </c>
      <c r="P16" s="95">
        <v>213.62266</v>
      </c>
      <c r="Q16" s="96">
        <v>165.618193399147</v>
      </c>
      <c r="R16" s="95">
        <v>221.97646</v>
      </c>
      <c r="S16" s="96">
        <v>168.59605022611399</v>
      </c>
      <c r="T16" s="95">
        <v>216.51023000000001</v>
      </c>
      <c r="U16" s="96">
        <v>166.60255741257001</v>
      </c>
      <c r="V16" s="95">
        <v>313.26999000000001</v>
      </c>
      <c r="W16" s="96">
        <v>174.68656425737001</v>
      </c>
      <c r="X16" s="95">
        <v>237.52764999999999</v>
      </c>
      <c r="Y16" s="96">
        <v>167.97305774754801</v>
      </c>
      <c r="Z16" s="95"/>
      <c r="AA16" s="96"/>
      <c r="AB16" s="95"/>
      <c r="AC16" s="214"/>
    </row>
    <row r="17" spans="1:29" ht="16.5" thickBot="1" x14ac:dyDescent="0.3">
      <c r="A17" s="68" t="s">
        <v>46</v>
      </c>
      <c r="B17" s="97">
        <v>0</v>
      </c>
      <c r="C17" s="98">
        <v>320.42500000000001</v>
      </c>
      <c r="D17" s="97">
        <v>0</v>
      </c>
      <c r="E17" s="98">
        <v>271.66399999999999</v>
      </c>
      <c r="F17" s="97">
        <v>0</v>
      </c>
      <c r="G17" s="98">
        <v>310.18200000000002</v>
      </c>
      <c r="H17" s="97">
        <v>0</v>
      </c>
      <c r="I17" s="98">
        <v>281.97000000000003</v>
      </c>
      <c r="J17" s="97">
        <v>0</v>
      </c>
      <c r="K17" s="98">
        <v>308.39</v>
      </c>
      <c r="L17" s="97">
        <v>0</v>
      </c>
      <c r="M17" s="98">
        <v>291.48983740678898</v>
      </c>
      <c r="N17" s="97">
        <v>0</v>
      </c>
      <c r="O17" s="215">
        <v>302.167122069009</v>
      </c>
      <c r="P17" s="97">
        <v>0</v>
      </c>
      <c r="Q17" s="98">
        <v>290.11954058383998</v>
      </c>
      <c r="R17" s="97">
        <v>0</v>
      </c>
      <c r="S17" s="98">
        <v>274.357050180594</v>
      </c>
      <c r="T17" s="97">
        <v>0</v>
      </c>
      <c r="U17" s="98">
        <v>285.61100394465302</v>
      </c>
      <c r="V17" s="97">
        <v>0</v>
      </c>
      <c r="W17" s="98">
        <v>260.32783662234903</v>
      </c>
      <c r="X17" s="97">
        <v>0</v>
      </c>
      <c r="Y17" s="98">
        <v>283.35539206192698</v>
      </c>
      <c r="Z17" s="97"/>
      <c r="AA17" s="98"/>
      <c r="AB17" s="97"/>
      <c r="AC17" s="215"/>
    </row>
    <row r="18" spans="1:29" ht="16.5" thickBot="1" x14ac:dyDescent="0.3">
      <c r="A18" s="130" t="s">
        <v>54</v>
      </c>
      <c r="B18" s="123">
        <v>210.685</v>
      </c>
      <c r="C18" s="124">
        <v>168.67099999999999</v>
      </c>
      <c r="D18" s="123">
        <v>278.202</v>
      </c>
      <c r="E18" s="124">
        <v>172.947</v>
      </c>
      <c r="F18" s="123">
        <v>234.26599999999999</v>
      </c>
      <c r="G18" s="124">
        <v>169.79599999999999</v>
      </c>
      <c r="H18" s="123">
        <v>317.39</v>
      </c>
      <c r="I18" s="124">
        <v>178.7</v>
      </c>
      <c r="J18" s="123">
        <v>254.26</v>
      </c>
      <c r="K18" s="124">
        <v>171.08</v>
      </c>
      <c r="L18" s="123">
        <v>207.769503687639</v>
      </c>
      <c r="M18" s="124">
        <v>168.75190324079199</v>
      </c>
      <c r="N18" s="123">
        <v>240.140121311949</v>
      </c>
      <c r="O18" s="273">
        <v>170.28895493061799</v>
      </c>
      <c r="P18" s="123">
        <v>213.62266</v>
      </c>
      <c r="Q18" s="124">
        <v>168.82307264349399</v>
      </c>
      <c r="R18" s="123">
        <v>221.97646</v>
      </c>
      <c r="S18" s="124">
        <v>170.81561147494801</v>
      </c>
      <c r="T18" s="123">
        <v>216.51023000000001</v>
      </c>
      <c r="U18" s="124">
        <v>169.479583652645</v>
      </c>
      <c r="V18" s="123">
        <v>313.26999000000001</v>
      </c>
      <c r="W18" s="124">
        <v>175.692642794378</v>
      </c>
      <c r="X18" s="123">
        <v>237.52764999999999</v>
      </c>
      <c r="Y18" s="124">
        <v>170.52187440776501</v>
      </c>
      <c r="Z18" s="123"/>
      <c r="AA18" s="124"/>
      <c r="AB18" s="123"/>
      <c r="AC18" s="273"/>
    </row>
    <row r="19" spans="1:29" ht="18.75" x14ac:dyDescent="0.25">
      <c r="A19" s="175" t="s">
        <v>38</v>
      </c>
      <c r="O19" s="213"/>
      <c r="AC19" s="213"/>
    </row>
    <row r="20" spans="1:29" ht="16.5" thickBot="1" x14ac:dyDescent="0.3">
      <c r="A20" s="82" t="s">
        <v>39</v>
      </c>
      <c r="B20" s="99">
        <v>179.3</v>
      </c>
      <c r="C20" s="100">
        <v>177.56700000000001</v>
      </c>
      <c r="D20" s="99">
        <v>171.30600000000001</v>
      </c>
      <c r="E20" s="100">
        <v>178.04400000000001</v>
      </c>
      <c r="F20" s="99">
        <v>176.86</v>
      </c>
      <c r="G20" s="100">
        <v>177.73099999999999</v>
      </c>
      <c r="H20" s="99">
        <v>189.2</v>
      </c>
      <c r="I20" s="100">
        <v>186.79</v>
      </c>
      <c r="J20" s="99">
        <v>178.18</v>
      </c>
      <c r="K20" s="100">
        <v>179.18</v>
      </c>
      <c r="L20" s="99">
        <v>197.138486643569</v>
      </c>
      <c r="M20" s="100">
        <v>177.412633576763</v>
      </c>
      <c r="N20" s="99">
        <v>185.29598461065601</v>
      </c>
      <c r="O20" s="216">
        <v>178.61656971966701</v>
      </c>
      <c r="P20" s="99">
        <v>189.74513999999999</v>
      </c>
      <c r="Q20" s="100">
        <v>177.89994672267201</v>
      </c>
      <c r="R20" s="99">
        <v>173.41763</v>
      </c>
      <c r="S20" s="100">
        <v>178.83450070846399</v>
      </c>
      <c r="T20" s="99">
        <v>184.31948</v>
      </c>
      <c r="U20" s="100">
        <v>178.2416110177</v>
      </c>
      <c r="V20" s="99">
        <v>180.97523000000001</v>
      </c>
      <c r="W20" s="100">
        <v>184.362963822034</v>
      </c>
      <c r="X20" s="99">
        <v>183.90765999999999</v>
      </c>
      <c r="Y20" s="100">
        <v>179.264508785136</v>
      </c>
      <c r="Z20" s="99"/>
      <c r="AA20" s="100"/>
      <c r="AB20" s="99"/>
      <c r="AC20" s="216"/>
    </row>
    <row r="21" spans="1:29" ht="16.5" thickBot="1" x14ac:dyDescent="0.3">
      <c r="A21" s="79" t="s">
        <v>55</v>
      </c>
      <c r="B21" s="125">
        <v>179.3</v>
      </c>
      <c r="C21" s="126">
        <v>177.56700000000001</v>
      </c>
      <c r="D21" s="125">
        <v>171.30600000000001</v>
      </c>
      <c r="E21" s="126">
        <v>178.04400000000001</v>
      </c>
      <c r="F21" s="125">
        <v>176.86</v>
      </c>
      <c r="G21" s="126">
        <v>177.73099999999999</v>
      </c>
      <c r="H21" s="125">
        <v>189.2</v>
      </c>
      <c r="I21" s="126">
        <v>186.79</v>
      </c>
      <c r="J21" s="125">
        <v>178.18</v>
      </c>
      <c r="K21" s="126">
        <v>179.18</v>
      </c>
      <c r="L21" s="125">
        <v>197.138486643569</v>
      </c>
      <c r="M21" s="126">
        <v>177.412633576763</v>
      </c>
      <c r="N21" s="125">
        <v>185.29598461065601</v>
      </c>
      <c r="O21" s="272">
        <v>178.61656971966701</v>
      </c>
      <c r="P21" s="125">
        <v>189.74513999999999</v>
      </c>
      <c r="Q21" s="126">
        <v>177.89994672267201</v>
      </c>
      <c r="R21" s="125">
        <v>173.41763</v>
      </c>
      <c r="S21" s="126">
        <v>178.83450070846399</v>
      </c>
      <c r="T21" s="125">
        <v>184.31948</v>
      </c>
      <c r="U21" s="126">
        <v>178.2416110177</v>
      </c>
      <c r="V21" s="125">
        <v>180.97523000000001</v>
      </c>
      <c r="W21" s="126">
        <v>184.362963822034</v>
      </c>
      <c r="X21" s="125">
        <v>183.90765999999999</v>
      </c>
      <c r="Y21" s="126">
        <v>179.264508785136</v>
      </c>
      <c r="Z21" s="125"/>
      <c r="AA21" s="126"/>
      <c r="AB21" s="125"/>
      <c r="AC21" s="272"/>
    </row>
    <row r="22" spans="1:29" ht="16.5" thickBot="1" x14ac:dyDescent="0.3">
      <c r="A22" s="131" t="s">
        <v>83</v>
      </c>
      <c r="B22" s="127">
        <v>198.06200000000001</v>
      </c>
      <c r="C22" s="128">
        <v>167.339</v>
      </c>
      <c r="D22" s="127">
        <v>217.185</v>
      </c>
      <c r="E22" s="128">
        <v>171.69900000000001</v>
      </c>
      <c r="F22" s="127">
        <v>204.81800000000001</v>
      </c>
      <c r="G22" s="128">
        <v>168.57400000000001</v>
      </c>
      <c r="H22" s="127">
        <v>251.78</v>
      </c>
      <c r="I22" s="128">
        <v>177.23</v>
      </c>
      <c r="J22" s="127">
        <v>215.14</v>
      </c>
      <c r="K22" s="128">
        <v>169.76</v>
      </c>
      <c r="L22" s="127">
        <v>196.46776418999499</v>
      </c>
      <c r="M22" s="128">
        <v>167.97197202123601</v>
      </c>
      <c r="N22" s="127">
        <v>209.388741741302</v>
      </c>
      <c r="O22" s="271">
        <v>169.14720350994699</v>
      </c>
      <c r="P22" s="127">
        <v>203.32684</v>
      </c>
      <c r="Q22" s="128">
        <v>168.526203169768</v>
      </c>
      <c r="R22" s="127">
        <v>208.326610199078</v>
      </c>
      <c r="S22" s="128">
        <v>170.05378140111799</v>
      </c>
      <c r="T22" s="127">
        <v>205.10002</v>
      </c>
      <c r="U22" s="128">
        <v>169.02370454074401</v>
      </c>
      <c r="V22" s="127">
        <v>240.02354</v>
      </c>
      <c r="W22" s="128">
        <v>174.272521070453</v>
      </c>
      <c r="X22" s="127">
        <v>210.54042999999999</v>
      </c>
      <c r="Y22" s="128">
        <v>169.77204447268801</v>
      </c>
      <c r="Z22" s="127"/>
      <c r="AA22" s="128"/>
      <c r="AB22" s="127"/>
      <c r="AC22" s="271"/>
    </row>
    <row r="23" spans="1:29" ht="15.75" x14ac:dyDescent="0.25">
      <c r="A23" s="132" t="s">
        <v>91</v>
      </c>
      <c r="B23" s="101" t="s">
        <v>56</v>
      </c>
      <c r="C23" s="120">
        <v>173.86</v>
      </c>
      <c r="D23" s="101" t="s">
        <v>56</v>
      </c>
      <c r="E23" s="120">
        <v>173.52</v>
      </c>
      <c r="F23" s="101" t="s">
        <v>56</v>
      </c>
      <c r="G23" s="120">
        <v>173.74</v>
      </c>
      <c r="H23" s="101" t="s">
        <v>56</v>
      </c>
      <c r="I23" s="120">
        <v>173.49</v>
      </c>
      <c r="J23" s="101" t="s">
        <v>56</v>
      </c>
      <c r="K23" s="120">
        <v>173.7</v>
      </c>
      <c r="L23" s="101" t="s">
        <v>56</v>
      </c>
      <c r="M23" s="181">
        <v>174.5</v>
      </c>
      <c r="N23" s="101" t="s">
        <v>56</v>
      </c>
      <c r="O23" s="269">
        <v>173.98</v>
      </c>
      <c r="P23" s="101" t="s">
        <v>56</v>
      </c>
      <c r="Q23" s="181">
        <v>174.3</v>
      </c>
      <c r="R23" s="101"/>
      <c r="S23" s="120">
        <v>173.73</v>
      </c>
      <c r="T23" s="308"/>
      <c r="U23" s="181">
        <v>174.09</v>
      </c>
      <c r="V23" s="101"/>
      <c r="W23" s="120">
        <v>173.78</v>
      </c>
      <c r="X23" s="101"/>
      <c r="Y23" s="120">
        <v>173.99</v>
      </c>
      <c r="Z23" s="101"/>
      <c r="AA23" s="181"/>
      <c r="AB23" s="101"/>
      <c r="AC23" s="269"/>
    </row>
  </sheetData>
  <mergeCells count="18">
    <mergeCell ref="A1:AC1"/>
    <mergeCell ref="P2:AC2"/>
    <mergeCell ref="P3:Q3"/>
    <mergeCell ref="R3:S3"/>
    <mergeCell ref="T3:U3"/>
    <mergeCell ref="V3:W3"/>
    <mergeCell ref="X3:Y3"/>
    <mergeCell ref="Z3:AA3"/>
    <mergeCell ref="AB3:AC3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showGridLines="0" zoomScale="80" zoomScaleNormal="8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I16" sqref="AI16"/>
    </sheetView>
  </sheetViews>
  <sheetFormatPr defaultRowHeight="15" x14ac:dyDescent="0.25"/>
  <cols>
    <col min="1" max="1" width="25.7109375" bestFit="1" customWidth="1"/>
    <col min="2" max="3" width="0" style="169" hidden="1" customWidth="1"/>
    <col min="4" max="10" width="9.140625" style="169" hidden="1" customWidth="1"/>
    <col min="11" max="16" width="9.140625" style="169" customWidth="1"/>
    <col min="17" max="22" width="9.140625" style="169" hidden="1" customWidth="1"/>
    <col min="23" max="24" width="8.85546875" style="169" hidden="1" customWidth="1"/>
    <col min="25" max="25" width="9.140625" style="169" hidden="1" customWidth="1"/>
    <col min="26" max="27" width="8.85546875" style="169" hidden="1" customWidth="1"/>
    <col min="28" max="31" width="9.140625" style="169" hidden="1" customWidth="1"/>
    <col min="32" max="37" width="9.140625" style="169" customWidth="1"/>
    <col min="38" max="43" width="9.140625" style="169" hidden="1" customWidth="1"/>
    <col min="203" max="203" width="24.42578125" bestFit="1" customWidth="1"/>
    <col min="204" max="204" width="9.5703125" customWidth="1"/>
    <col min="205" max="212" width="8.7109375" customWidth="1"/>
    <col min="213" max="224" width="9.140625" customWidth="1"/>
    <col min="227" max="227" width="9.140625" customWidth="1"/>
    <col min="229" max="230" width="9.140625" customWidth="1"/>
    <col min="236" max="236" width="9.140625" customWidth="1"/>
    <col min="239" max="245" width="9.140625" customWidth="1"/>
    <col min="246" max="246" width="10.42578125" customWidth="1"/>
    <col min="247" max="247" width="10" customWidth="1"/>
    <col min="248" max="248" width="10.140625" customWidth="1"/>
    <col min="249" max="249" width="10.42578125" customWidth="1"/>
    <col min="250" max="250" width="10" customWidth="1"/>
    <col min="251" max="251" width="10.140625" customWidth="1"/>
    <col min="459" max="459" width="24.42578125" bestFit="1" customWidth="1"/>
    <col min="460" max="460" width="9.5703125" customWidth="1"/>
    <col min="461" max="468" width="8.7109375" customWidth="1"/>
    <col min="469" max="480" width="9.140625" customWidth="1"/>
    <col min="483" max="483" width="9.140625" customWidth="1"/>
    <col min="485" max="486" width="9.140625" customWidth="1"/>
    <col min="492" max="492" width="9.140625" customWidth="1"/>
    <col min="495" max="501" width="9.140625" customWidth="1"/>
    <col min="502" max="502" width="10.42578125" customWidth="1"/>
    <col min="503" max="503" width="10" customWidth="1"/>
    <col min="504" max="504" width="10.140625" customWidth="1"/>
    <col min="505" max="505" width="10.42578125" customWidth="1"/>
    <col min="506" max="506" width="10" customWidth="1"/>
    <col min="507" max="507" width="10.140625" customWidth="1"/>
    <col min="715" max="715" width="24.42578125" bestFit="1" customWidth="1"/>
    <col min="716" max="716" width="9.5703125" customWidth="1"/>
    <col min="717" max="724" width="8.7109375" customWidth="1"/>
    <col min="725" max="736" width="9.140625" customWidth="1"/>
    <col min="739" max="739" width="9.140625" customWidth="1"/>
    <col min="741" max="742" width="9.140625" customWidth="1"/>
    <col min="748" max="748" width="9.140625" customWidth="1"/>
    <col min="751" max="757" width="9.140625" customWidth="1"/>
    <col min="758" max="758" width="10.42578125" customWidth="1"/>
    <col min="759" max="759" width="10" customWidth="1"/>
    <col min="760" max="760" width="10.140625" customWidth="1"/>
    <col min="761" max="761" width="10.42578125" customWidth="1"/>
    <col min="762" max="762" width="10" customWidth="1"/>
    <col min="763" max="763" width="10.140625" customWidth="1"/>
    <col min="971" max="971" width="24.42578125" bestFit="1" customWidth="1"/>
    <col min="972" max="972" width="9.5703125" customWidth="1"/>
    <col min="973" max="980" width="8.7109375" customWidth="1"/>
    <col min="981" max="992" width="9.140625" customWidth="1"/>
    <col min="995" max="995" width="9.140625" customWidth="1"/>
    <col min="997" max="998" width="9.140625" customWidth="1"/>
    <col min="1004" max="1004" width="9.140625" customWidth="1"/>
    <col min="1007" max="1013" width="9.140625" customWidth="1"/>
    <col min="1014" max="1014" width="10.42578125" customWidth="1"/>
    <col min="1015" max="1015" width="10" customWidth="1"/>
    <col min="1016" max="1016" width="10.140625" customWidth="1"/>
    <col min="1017" max="1017" width="10.42578125" customWidth="1"/>
    <col min="1018" max="1018" width="10" customWidth="1"/>
    <col min="1019" max="1019" width="10.140625" customWidth="1"/>
    <col min="1227" max="1227" width="24.42578125" bestFit="1" customWidth="1"/>
    <col min="1228" max="1228" width="9.5703125" customWidth="1"/>
    <col min="1229" max="1236" width="8.7109375" customWidth="1"/>
    <col min="1237" max="1248" width="9.140625" customWidth="1"/>
    <col min="1251" max="1251" width="9.140625" customWidth="1"/>
    <col min="1253" max="1254" width="9.140625" customWidth="1"/>
    <col min="1260" max="1260" width="9.140625" customWidth="1"/>
    <col min="1263" max="1269" width="9.140625" customWidth="1"/>
    <col min="1270" max="1270" width="10.42578125" customWidth="1"/>
    <col min="1271" max="1271" width="10" customWidth="1"/>
    <col min="1272" max="1272" width="10.140625" customWidth="1"/>
    <col min="1273" max="1273" width="10.42578125" customWidth="1"/>
    <col min="1274" max="1274" width="10" customWidth="1"/>
    <col min="1275" max="1275" width="10.140625" customWidth="1"/>
    <col min="1483" max="1483" width="24.42578125" bestFit="1" customWidth="1"/>
    <col min="1484" max="1484" width="9.5703125" customWidth="1"/>
    <col min="1485" max="1492" width="8.7109375" customWidth="1"/>
    <col min="1493" max="1504" width="9.140625" customWidth="1"/>
    <col min="1507" max="1507" width="9.140625" customWidth="1"/>
    <col min="1509" max="1510" width="9.140625" customWidth="1"/>
    <col min="1516" max="1516" width="9.140625" customWidth="1"/>
    <col min="1519" max="1525" width="9.140625" customWidth="1"/>
    <col min="1526" max="1526" width="10.42578125" customWidth="1"/>
    <col min="1527" max="1527" width="10" customWidth="1"/>
    <col min="1528" max="1528" width="10.140625" customWidth="1"/>
    <col min="1529" max="1529" width="10.42578125" customWidth="1"/>
    <col min="1530" max="1530" width="10" customWidth="1"/>
    <col min="1531" max="1531" width="10.140625" customWidth="1"/>
    <col min="1739" max="1739" width="24.42578125" bestFit="1" customWidth="1"/>
    <col min="1740" max="1740" width="9.5703125" customWidth="1"/>
    <col min="1741" max="1748" width="8.7109375" customWidth="1"/>
    <col min="1749" max="1760" width="9.140625" customWidth="1"/>
    <col min="1763" max="1763" width="9.140625" customWidth="1"/>
    <col min="1765" max="1766" width="9.140625" customWidth="1"/>
    <col min="1772" max="1772" width="9.140625" customWidth="1"/>
    <col min="1775" max="1781" width="9.140625" customWidth="1"/>
    <col min="1782" max="1782" width="10.42578125" customWidth="1"/>
    <col min="1783" max="1783" width="10" customWidth="1"/>
    <col min="1784" max="1784" width="10.140625" customWidth="1"/>
    <col min="1785" max="1785" width="10.42578125" customWidth="1"/>
    <col min="1786" max="1786" width="10" customWidth="1"/>
    <col min="1787" max="1787" width="10.140625" customWidth="1"/>
    <col min="1995" max="1995" width="24.42578125" bestFit="1" customWidth="1"/>
    <col min="1996" max="1996" width="9.5703125" customWidth="1"/>
    <col min="1997" max="2004" width="8.7109375" customWidth="1"/>
    <col min="2005" max="2016" width="9.140625" customWidth="1"/>
    <col min="2019" max="2019" width="9.140625" customWidth="1"/>
    <col min="2021" max="2022" width="9.140625" customWidth="1"/>
    <col min="2028" max="2028" width="9.140625" customWidth="1"/>
    <col min="2031" max="2037" width="9.140625" customWidth="1"/>
    <col min="2038" max="2038" width="10.42578125" customWidth="1"/>
    <col min="2039" max="2039" width="10" customWidth="1"/>
    <col min="2040" max="2040" width="10.140625" customWidth="1"/>
    <col min="2041" max="2041" width="10.42578125" customWidth="1"/>
    <col min="2042" max="2042" width="10" customWidth="1"/>
    <col min="2043" max="2043" width="10.140625" customWidth="1"/>
    <col min="2251" max="2251" width="24.42578125" bestFit="1" customWidth="1"/>
    <col min="2252" max="2252" width="9.5703125" customWidth="1"/>
    <col min="2253" max="2260" width="8.7109375" customWidth="1"/>
    <col min="2261" max="2272" width="9.140625" customWidth="1"/>
    <col min="2275" max="2275" width="9.140625" customWidth="1"/>
    <col min="2277" max="2278" width="9.140625" customWidth="1"/>
    <col min="2284" max="2284" width="9.140625" customWidth="1"/>
    <col min="2287" max="2293" width="9.140625" customWidth="1"/>
    <col min="2294" max="2294" width="10.42578125" customWidth="1"/>
    <col min="2295" max="2295" width="10" customWidth="1"/>
    <col min="2296" max="2296" width="10.140625" customWidth="1"/>
    <col min="2297" max="2297" width="10.42578125" customWidth="1"/>
    <col min="2298" max="2298" width="10" customWidth="1"/>
    <col min="2299" max="2299" width="10.140625" customWidth="1"/>
    <col min="2507" max="2507" width="24.42578125" bestFit="1" customWidth="1"/>
    <col min="2508" max="2508" width="9.5703125" customWidth="1"/>
    <col min="2509" max="2516" width="8.7109375" customWidth="1"/>
    <col min="2517" max="2528" width="9.140625" customWidth="1"/>
    <col min="2531" max="2531" width="9.140625" customWidth="1"/>
    <col min="2533" max="2534" width="9.140625" customWidth="1"/>
    <col min="2540" max="2540" width="9.140625" customWidth="1"/>
    <col min="2543" max="2549" width="9.140625" customWidth="1"/>
    <col min="2550" max="2550" width="10.42578125" customWidth="1"/>
    <col min="2551" max="2551" width="10" customWidth="1"/>
    <col min="2552" max="2552" width="10.140625" customWidth="1"/>
    <col min="2553" max="2553" width="10.42578125" customWidth="1"/>
    <col min="2554" max="2554" width="10" customWidth="1"/>
    <col min="2555" max="2555" width="10.140625" customWidth="1"/>
    <col min="2763" max="2763" width="24.42578125" bestFit="1" customWidth="1"/>
    <col min="2764" max="2764" width="9.5703125" customWidth="1"/>
    <col min="2765" max="2772" width="8.7109375" customWidth="1"/>
    <col min="2773" max="2784" width="9.140625" customWidth="1"/>
    <col min="2787" max="2787" width="9.140625" customWidth="1"/>
    <col min="2789" max="2790" width="9.140625" customWidth="1"/>
    <col min="2796" max="2796" width="9.140625" customWidth="1"/>
    <col min="2799" max="2805" width="9.140625" customWidth="1"/>
    <col min="2806" max="2806" width="10.42578125" customWidth="1"/>
    <col min="2807" max="2807" width="10" customWidth="1"/>
    <col min="2808" max="2808" width="10.140625" customWidth="1"/>
    <col min="2809" max="2809" width="10.42578125" customWidth="1"/>
    <col min="2810" max="2810" width="10" customWidth="1"/>
    <col min="2811" max="2811" width="10.140625" customWidth="1"/>
    <col min="3019" max="3019" width="24.42578125" bestFit="1" customWidth="1"/>
    <col min="3020" max="3020" width="9.5703125" customWidth="1"/>
    <col min="3021" max="3028" width="8.7109375" customWidth="1"/>
    <col min="3029" max="3040" width="9.140625" customWidth="1"/>
    <col min="3043" max="3043" width="9.140625" customWidth="1"/>
    <col min="3045" max="3046" width="9.140625" customWidth="1"/>
    <col min="3052" max="3052" width="9.140625" customWidth="1"/>
    <col min="3055" max="3061" width="9.140625" customWidth="1"/>
    <col min="3062" max="3062" width="10.42578125" customWidth="1"/>
    <col min="3063" max="3063" width="10" customWidth="1"/>
    <col min="3064" max="3064" width="10.140625" customWidth="1"/>
    <col min="3065" max="3065" width="10.42578125" customWidth="1"/>
    <col min="3066" max="3066" width="10" customWidth="1"/>
    <col min="3067" max="3067" width="10.140625" customWidth="1"/>
    <col min="3275" max="3275" width="24.42578125" bestFit="1" customWidth="1"/>
    <col min="3276" max="3276" width="9.5703125" customWidth="1"/>
    <col min="3277" max="3284" width="8.7109375" customWidth="1"/>
    <col min="3285" max="3296" width="9.140625" customWidth="1"/>
    <col min="3299" max="3299" width="9.140625" customWidth="1"/>
    <col min="3301" max="3302" width="9.140625" customWidth="1"/>
    <col min="3308" max="3308" width="9.140625" customWidth="1"/>
    <col min="3311" max="3317" width="9.140625" customWidth="1"/>
    <col min="3318" max="3318" width="10.42578125" customWidth="1"/>
    <col min="3319" max="3319" width="10" customWidth="1"/>
    <col min="3320" max="3320" width="10.140625" customWidth="1"/>
    <col min="3321" max="3321" width="10.42578125" customWidth="1"/>
    <col min="3322" max="3322" width="10" customWidth="1"/>
    <col min="3323" max="3323" width="10.140625" customWidth="1"/>
    <col min="3531" max="3531" width="24.42578125" bestFit="1" customWidth="1"/>
    <col min="3532" max="3532" width="9.5703125" customWidth="1"/>
    <col min="3533" max="3540" width="8.7109375" customWidth="1"/>
    <col min="3541" max="3552" width="9.140625" customWidth="1"/>
    <col min="3555" max="3555" width="9.140625" customWidth="1"/>
    <col min="3557" max="3558" width="9.140625" customWidth="1"/>
    <col min="3564" max="3564" width="9.140625" customWidth="1"/>
    <col min="3567" max="3573" width="9.140625" customWidth="1"/>
    <col min="3574" max="3574" width="10.42578125" customWidth="1"/>
    <col min="3575" max="3575" width="10" customWidth="1"/>
    <col min="3576" max="3576" width="10.140625" customWidth="1"/>
    <col min="3577" max="3577" width="10.42578125" customWidth="1"/>
    <col min="3578" max="3578" width="10" customWidth="1"/>
    <col min="3579" max="3579" width="10.140625" customWidth="1"/>
    <col min="3787" max="3787" width="24.42578125" bestFit="1" customWidth="1"/>
    <col min="3788" max="3788" width="9.5703125" customWidth="1"/>
    <col min="3789" max="3796" width="8.7109375" customWidth="1"/>
    <col min="3797" max="3808" width="9.140625" customWidth="1"/>
    <col min="3811" max="3811" width="9.140625" customWidth="1"/>
    <col min="3813" max="3814" width="9.140625" customWidth="1"/>
    <col min="3820" max="3820" width="9.140625" customWidth="1"/>
    <col min="3823" max="3829" width="9.140625" customWidth="1"/>
    <col min="3830" max="3830" width="10.42578125" customWidth="1"/>
    <col min="3831" max="3831" width="10" customWidth="1"/>
    <col min="3832" max="3832" width="10.140625" customWidth="1"/>
    <col min="3833" max="3833" width="10.42578125" customWidth="1"/>
    <col min="3834" max="3834" width="10" customWidth="1"/>
    <col min="3835" max="3835" width="10.140625" customWidth="1"/>
    <col min="4043" max="4043" width="24.42578125" bestFit="1" customWidth="1"/>
    <col min="4044" max="4044" width="9.5703125" customWidth="1"/>
    <col min="4045" max="4052" width="8.7109375" customWidth="1"/>
    <col min="4053" max="4064" width="9.140625" customWidth="1"/>
    <col min="4067" max="4067" width="9.140625" customWidth="1"/>
    <col min="4069" max="4070" width="9.140625" customWidth="1"/>
    <col min="4076" max="4076" width="9.140625" customWidth="1"/>
    <col min="4079" max="4085" width="9.140625" customWidth="1"/>
    <col min="4086" max="4086" width="10.42578125" customWidth="1"/>
    <col min="4087" max="4087" width="10" customWidth="1"/>
    <col min="4088" max="4088" width="10.140625" customWidth="1"/>
    <col min="4089" max="4089" width="10.42578125" customWidth="1"/>
    <col min="4090" max="4090" width="10" customWidth="1"/>
    <col min="4091" max="4091" width="10.140625" customWidth="1"/>
    <col min="4299" max="4299" width="24.42578125" bestFit="1" customWidth="1"/>
    <col min="4300" max="4300" width="9.5703125" customWidth="1"/>
    <col min="4301" max="4308" width="8.7109375" customWidth="1"/>
    <col min="4309" max="4320" width="9.140625" customWidth="1"/>
    <col min="4323" max="4323" width="9.140625" customWidth="1"/>
    <col min="4325" max="4326" width="9.140625" customWidth="1"/>
    <col min="4332" max="4332" width="9.140625" customWidth="1"/>
    <col min="4335" max="4341" width="9.140625" customWidth="1"/>
    <col min="4342" max="4342" width="10.42578125" customWidth="1"/>
    <col min="4343" max="4343" width="10" customWidth="1"/>
    <col min="4344" max="4344" width="10.140625" customWidth="1"/>
    <col min="4345" max="4345" width="10.42578125" customWidth="1"/>
    <col min="4346" max="4346" width="10" customWidth="1"/>
    <col min="4347" max="4347" width="10.140625" customWidth="1"/>
    <col min="4555" max="4555" width="24.42578125" bestFit="1" customWidth="1"/>
    <col min="4556" max="4556" width="9.5703125" customWidth="1"/>
    <col min="4557" max="4564" width="8.7109375" customWidth="1"/>
    <col min="4565" max="4576" width="9.140625" customWidth="1"/>
    <col min="4579" max="4579" width="9.140625" customWidth="1"/>
    <col min="4581" max="4582" width="9.140625" customWidth="1"/>
    <col min="4588" max="4588" width="9.140625" customWidth="1"/>
    <col min="4591" max="4597" width="9.140625" customWidth="1"/>
    <col min="4598" max="4598" width="10.42578125" customWidth="1"/>
    <col min="4599" max="4599" width="10" customWidth="1"/>
    <col min="4600" max="4600" width="10.140625" customWidth="1"/>
    <col min="4601" max="4601" width="10.42578125" customWidth="1"/>
    <col min="4602" max="4602" width="10" customWidth="1"/>
    <col min="4603" max="4603" width="10.140625" customWidth="1"/>
    <col min="4811" max="4811" width="24.42578125" bestFit="1" customWidth="1"/>
    <col min="4812" max="4812" width="9.5703125" customWidth="1"/>
    <col min="4813" max="4820" width="8.7109375" customWidth="1"/>
    <col min="4821" max="4832" width="9.140625" customWidth="1"/>
    <col min="4835" max="4835" width="9.140625" customWidth="1"/>
    <col min="4837" max="4838" width="9.140625" customWidth="1"/>
    <col min="4844" max="4844" width="9.140625" customWidth="1"/>
    <col min="4847" max="4853" width="9.140625" customWidth="1"/>
    <col min="4854" max="4854" width="10.42578125" customWidth="1"/>
    <col min="4855" max="4855" width="10" customWidth="1"/>
    <col min="4856" max="4856" width="10.140625" customWidth="1"/>
    <col min="4857" max="4857" width="10.42578125" customWidth="1"/>
    <col min="4858" max="4858" width="10" customWidth="1"/>
    <col min="4859" max="4859" width="10.140625" customWidth="1"/>
    <col min="5067" max="5067" width="24.42578125" bestFit="1" customWidth="1"/>
    <col min="5068" max="5068" width="9.5703125" customWidth="1"/>
    <col min="5069" max="5076" width="8.7109375" customWidth="1"/>
    <col min="5077" max="5088" width="9.140625" customWidth="1"/>
    <col min="5091" max="5091" width="9.140625" customWidth="1"/>
    <col min="5093" max="5094" width="9.140625" customWidth="1"/>
    <col min="5100" max="5100" width="9.140625" customWidth="1"/>
    <col min="5103" max="5109" width="9.140625" customWidth="1"/>
    <col min="5110" max="5110" width="10.42578125" customWidth="1"/>
    <col min="5111" max="5111" width="10" customWidth="1"/>
    <col min="5112" max="5112" width="10.140625" customWidth="1"/>
    <col min="5113" max="5113" width="10.42578125" customWidth="1"/>
    <col min="5114" max="5114" width="10" customWidth="1"/>
    <col min="5115" max="5115" width="10.140625" customWidth="1"/>
    <col min="5323" max="5323" width="24.42578125" bestFit="1" customWidth="1"/>
    <col min="5324" max="5324" width="9.5703125" customWidth="1"/>
    <col min="5325" max="5332" width="8.7109375" customWidth="1"/>
    <col min="5333" max="5344" width="9.140625" customWidth="1"/>
    <col min="5347" max="5347" width="9.140625" customWidth="1"/>
    <col min="5349" max="5350" width="9.140625" customWidth="1"/>
    <col min="5356" max="5356" width="9.140625" customWidth="1"/>
    <col min="5359" max="5365" width="9.140625" customWidth="1"/>
    <col min="5366" max="5366" width="10.42578125" customWidth="1"/>
    <col min="5367" max="5367" width="10" customWidth="1"/>
    <col min="5368" max="5368" width="10.140625" customWidth="1"/>
    <col min="5369" max="5369" width="10.42578125" customWidth="1"/>
    <col min="5370" max="5370" width="10" customWidth="1"/>
    <col min="5371" max="5371" width="10.140625" customWidth="1"/>
    <col min="5579" max="5579" width="24.42578125" bestFit="1" customWidth="1"/>
    <col min="5580" max="5580" width="9.5703125" customWidth="1"/>
    <col min="5581" max="5588" width="8.7109375" customWidth="1"/>
    <col min="5589" max="5600" width="9.140625" customWidth="1"/>
    <col min="5603" max="5603" width="9.140625" customWidth="1"/>
    <col min="5605" max="5606" width="9.140625" customWidth="1"/>
    <col min="5612" max="5612" width="9.140625" customWidth="1"/>
    <col min="5615" max="5621" width="9.140625" customWidth="1"/>
    <col min="5622" max="5622" width="10.42578125" customWidth="1"/>
    <col min="5623" max="5623" width="10" customWidth="1"/>
    <col min="5624" max="5624" width="10.140625" customWidth="1"/>
    <col min="5625" max="5625" width="10.42578125" customWidth="1"/>
    <col min="5626" max="5626" width="10" customWidth="1"/>
    <col min="5627" max="5627" width="10.140625" customWidth="1"/>
    <col min="5835" max="5835" width="24.42578125" bestFit="1" customWidth="1"/>
    <col min="5836" max="5836" width="9.5703125" customWidth="1"/>
    <col min="5837" max="5844" width="8.7109375" customWidth="1"/>
    <col min="5845" max="5856" width="9.140625" customWidth="1"/>
    <col min="5859" max="5859" width="9.140625" customWidth="1"/>
    <col min="5861" max="5862" width="9.140625" customWidth="1"/>
    <col min="5868" max="5868" width="9.140625" customWidth="1"/>
    <col min="5871" max="5877" width="9.140625" customWidth="1"/>
    <col min="5878" max="5878" width="10.42578125" customWidth="1"/>
    <col min="5879" max="5879" width="10" customWidth="1"/>
    <col min="5880" max="5880" width="10.140625" customWidth="1"/>
    <col min="5881" max="5881" width="10.42578125" customWidth="1"/>
    <col min="5882" max="5882" width="10" customWidth="1"/>
    <col min="5883" max="5883" width="10.140625" customWidth="1"/>
    <col min="6091" max="6091" width="24.42578125" bestFit="1" customWidth="1"/>
    <col min="6092" max="6092" width="9.5703125" customWidth="1"/>
    <col min="6093" max="6100" width="8.7109375" customWidth="1"/>
    <col min="6101" max="6112" width="9.140625" customWidth="1"/>
    <col min="6115" max="6115" width="9.140625" customWidth="1"/>
    <col min="6117" max="6118" width="9.140625" customWidth="1"/>
    <col min="6124" max="6124" width="9.140625" customWidth="1"/>
    <col min="6127" max="6133" width="9.140625" customWidth="1"/>
    <col min="6134" max="6134" width="10.42578125" customWidth="1"/>
    <col min="6135" max="6135" width="10" customWidth="1"/>
    <col min="6136" max="6136" width="10.140625" customWidth="1"/>
    <col min="6137" max="6137" width="10.42578125" customWidth="1"/>
    <col min="6138" max="6138" width="10" customWidth="1"/>
    <col min="6139" max="6139" width="10.140625" customWidth="1"/>
    <col min="6347" max="6347" width="24.42578125" bestFit="1" customWidth="1"/>
    <col min="6348" max="6348" width="9.5703125" customWidth="1"/>
    <col min="6349" max="6356" width="8.7109375" customWidth="1"/>
    <col min="6357" max="6368" width="9.140625" customWidth="1"/>
    <col min="6371" max="6371" width="9.140625" customWidth="1"/>
    <col min="6373" max="6374" width="9.140625" customWidth="1"/>
    <col min="6380" max="6380" width="9.140625" customWidth="1"/>
    <col min="6383" max="6389" width="9.140625" customWidth="1"/>
    <col min="6390" max="6390" width="10.42578125" customWidth="1"/>
    <col min="6391" max="6391" width="10" customWidth="1"/>
    <col min="6392" max="6392" width="10.140625" customWidth="1"/>
    <col min="6393" max="6393" width="10.42578125" customWidth="1"/>
    <col min="6394" max="6394" width="10" customWidth="1"/>
    <col min="6395" max="6395" width="10.140625" customWidth="1"/>
    <col min="6603" max="6603" width="24.42578125" bestFit="1" customWidth="1"/>
    <col min="6604" max="6604" width="9.5703125" customWidth="1"/>
    <col min="6605" max="6612" width="8.7109375" customWidth="1"/>
    <col min="6613" max="6624" width="9.140625" customWidth="1"/>
    <col min="6627" max="6627" width="9.140625" customWidth="1"/>
    <col min="6629" max="6630" width="9.140625" customWidth="1"/>
    <col min="6636" max="6636" width="9.140625" customWidth="1"/>
    <col min="6639" max="6645" width="9.140625" customWidth="1"/>
    <col min="6646" max="6646" width="10.42578125" customWidth="1"/>
    <col min="6647" max="6647" width="10" customWidth="1"/>
    <col min="6648" max="6648" width="10.140625" customWidth="1"/>
    <col min="6649" max="6649" width="10.42578125" customWidth="1"/>
    <col min="6650" max="6650" width="10" customWidth="1"/>
    <col min="6651" max="6651" width="10.140625" customWidth="1"/>
    <col min="6859" max="6859" width="24.42578125" bestFit="1" customWidth="1"/>
    <col min="6860" max="6860" width="9.5703125" customWidth="1"/>
    <col min="6861" max="6868" width="8.7109375" customWidth="1"/>
    <col min="6869" max="6880" width="9.140625" customWidth="1"/>
    <col min="6883" max="6883" width="9.140625" customWidth="1"/>
    <col min="6885" max="6886" width="9.140625" customWidth="1"/>
    <col min="6892" max="6892" width="9.140625" customWidth="1"/>
    <col min="6895" max="6901" width="9.140625" customWidth="1"/>
    <col min="6902" max="6902" width="10.42578125" customWidth="1"/>
    <col min="6903" max="6903" width="10" customWidth="1"/>
    <col min="6904" max="6904" width="10.140625" customWidth="1"/>
    <col min="6905" max="6905" width="10.42578125" customWidth="1"/>
    <col min="6906" max="6906" width="10" customWidth="1"/>
    <col min="6907" max="6907" width="10.140625" customWidth="1"/>
    <col min="7115" max="7115" width="24.42578125" bestFit="1" customWidth="1"/>
    <col min="7116" max="7116" width="9.5703125" customWidth="1"/>
    <col min="7117" max="7124" width="8.7109375" customWidth="1"/>
    <col min="7125" max="7136" width="9.140625" customWidth="1"/>
    <col min="7139" max="7139" width="9.140625" customWidth="1"/>
    <col min="7141" max="7142" width="9.140625" customWidth="1"/>
    <col min="7148" max="7148" width="9.140625" customWidth="1"/>
    <col min="7151" max="7157" width="9.140625" customWidth="1"/>
    <col min="7158" max="7158" width="10.42578125" customWidth="1"/>
    <col min="7159" max="7159" width="10" customWidth="1"/>
    <col min="7160" max="7160" width="10.140625" customWidth="1"/>
    <col min="7161" max="7161" width="10.42578125" customWidth="1"/>
    <col min="7162" max="7162" width="10" customWidth="1"/>
    <col min="7163" max="7163" width="10.140625" customWidth="1"/>
    <col min="7371" max="7371" width="24.42578125" bestFit="1" customWidth="1"/>
    <col min="7372" max="7372" width="9.5703125" customWidth="1"/>
    <col min="7373" max="7380" width="8.7109375" customWidth="1"/>
    <col min="7381" max="7392" width="9.140625" customWidth="1"/>
    <col min="7395" max="7395" width="9.140625" customWidth="1"/>
    <col min="7397" max="7398" width="9.140625" customWidth="1"/>
    <col min="7404" max="7404" width="9.140625" customWidth="1"/>
    <col min="7407" max="7413" width="9.140625" customWidth="1"/>
    <col min="7414" max="7414" width="10.42578125" customWidth="1"/>
    <col min="7415" max="7415" width="10" customWidth="1"/>
    <col min="7416" max="7416" width="10.140625" customWidth="1"/>
    <col min="7417" max="7417" width="10.42578125" customWidth="1"/>
    <col min="7418" max="7418" width="10" customWidth="1"/>
    <col min="7419" max="7419" width="10.140625" customWidth="1"/>
    <col min="7627" max="7627" width="24.42578125" bestFit="1" customWidth="1"/>
    <col min="7628" max="7628" width="9.5703125" customWidth="1"/>
    <col min="7629" max="7636" width="8.7109375" customWidth="1"/>
    <col min="7637" max="7648" width="9.140625" customWidth="1"/>
    <col min="7651" max="7651" width="9.140625" customWidth="1"/>
    <col min="7653" max="7654" width="9.140625" customWidth="1"/>
    <col min="7660" max="7660" width="9.140625" customWidth="1"/>
    <col min="7663" max="7669" width="9.140625" customWidth="1"/>
    <col min="7670" max="7670" width="10.42578125" customWidth="1"/>
    <col min="7671" max="7671" width="10" customWidth="1"/>
    <col min="7672" max="7672" width="10.140625" customWidth="1"/>
    <col min="7673" max="7673" width="10.42578125" customWidth="1"/>
    <col min="7674" max="7674" width="10" customWidth="1"/>
    <col min="7675" max="7675" width="10.140625" customWidth="1"/>
    <col min="7883" max="7883" width="24.42578125" bestFit="1" customWidth="1"/>
    <col min="7884" max="7884" width="9.5703125" customWidth="1"/>
    <col min="7885" max="7892" width="8.7109375" customWidth="1"/>
    <col min="7893" max="7904" width="9.140625" customWidth="1"/>
    <col min="7907" max="7907" width="9.140625" customWidth="1"/>
    <col min="7909" max="7910" width="9.140625" customWidth="1"/>
    <col min="7916" max="7916" width="9.140625" customWidth="1"/>
    <col min="7919" max="7925" width="9.140625" customWidth="1"/>
    <col min="7926" max="7926" width="10.42578125" customWidth="1"/>
    <col min="7927" max="7927" width="10" customWidth="1"/>
    <col min="7928" max="7928" width="10.140625" customWidth="1"/>
    <col min="7929" max="7929" width="10.42578125" customWidth="1"/>
    <col min="7930" max="7930" width="10" customWidth="1"/>
    <col min="7931" max="7931" width="10.140625" customWidth="1"/>
    <col min="8139" max="8139" width="24.42578125" bestFit="1" customWidth="1"/>
    <col min="8140" max="8140" width="9.5703125" customWidth="1"/>
    <col min="8141" max="8148" width="8.7109375" customWidth="1"/>
    <col min="8149" max="8160" width="9.140625" customWidth="1"/>
    <col min="8163" max="8163" width="9.140625" customWidth="1"/>
    <col min="8165" max="8166" width="9.140625" customWidth="1"/>
    <col min="8172" max="8172" width="9.140625" customWidth="1"/>
    <col min="8175" max="8181" width="9.140625" customWidth="1"/>
    <col min="8182" max="8182" width="10.42578125" customWidth="1"/>
    <col min="8183" max="8183" width="10" customWidth="1"/>
    <col min="8184" max="8184" width="10.140625" customWidth="1"/>
    <col min="8185" max="8185" width="10.42578125" customWidth="1"/>
    <col min="8186" max="8186" width="10" customWidth="1"/>
    <col min="8187" max="8187" width="10.140625" customWidth="1"/>
    <col min="8395" max="8395" width="24.42578125" bestFit="1" customWidth="1"/>
    <col min="8396" max="8396" width="9.5703125" customWidth="1"/>
    <col min="8397" max="8404" width="8.7109375" customWidth="1"/>
    <col min="8405" max="8416" width="9.140625" customWidth="1"/>
    <col min="8419" max="8419" width="9.140625" customWidth="1"/>
    <col min="8421" max="8422" width="9.140625" customWidth="1"/>
    <col min="8428" max="8428" width="9.140625" customWidth="1"/>
    <col min="8431" max="8437" width="9.140625" customWidth="1"/>
    <col min="8438" max="8438" width="10.42578125" customWidth="1"/>
    <col min="8439" max="8439" width="10" customWidth="1"/>
    <col min="8440" max="8440" width="10.140625" customWidth="1"/>
    <col min="8441" max="8441" width="10.42578125" customWidth="1"/>
    <col min="8442" max="8442" width="10" customWidth="1"/>
    <col min="8443" max="8443" width="10.140625" customWidth="1"/>
    <col min="8651" max="8651" width="24.42578125" bestFit="1" customWidth="1"/>
    <col min="8652" max="8652" width="9.5703125" customWidth="1"/>
    <col min="8653" max="8660" width="8.7109375" customWidth="1"/>
    <col min="8661" max="8672" width="9.140625" customWidth="1"/>
    <col min="8675" max="8675" width="9.140625" customWidth="1"/>
    <col min="8677" max="8678" width="9.140625" customWidth="1"/>
    <col min="8684" max="8684" width="9.140625" customWidth="1"/>
    <col min="8687" max="8693" width="9.140625" customWidth="1"/>
    <col min="8694" max="8694" width="10.42578125" customWidth="1"/>
    <col min="8695" max="8695" width="10" customWidth="1"/>
    <col min="8696" max="8696" width="10.140625" customWidth="1"/>
    <col min="8697" max="8697" width="10.42578125" customWidth="1"/>
    <col min="8698" max="8698" width="10" customWidth="1"/>
    <col min="8699" max="8699" width="10.140625" customWidth="1"/>
    <col min="8907" max="8907" width="24.42578125" bestFit="1" customWidth="1"/>
    <col min="8908" max="8908" width="9.5703125" customWidth="1"/>
    <col min="8909" max="8916" width="8.7109375" customWidth="1"/>
    <col min="8917" max="8928" width="9.140625" customWidth="1"/>
    <col min="8931" max="8931" width="9.140625" customWidth="1"/>
    <col min="8933" max="8934" width="9.140625" customWidth="1"/>
    <col min="8940" max="8940" width="9.140625" customWidth="1"/>
    <col min="8943" max="8949" width="9.140625" customWidth="1"/>
    <col min="8950" max="8950" width="10.42578125" customWidth="1"/>
    <col min="8951" max="8951" width="10" customWidth="1"/>
    <col min="8952" max="8952" width="10.140625" customWidth="1"/>
    <col min="8953" max="8953" width="10.42578125" customWidth="1"/>
    <col min="8954" max="8954" width="10" customWidth="1"/>
    <col min="8955" max="8955" width="10.140625" customWidth="1"/>
    <col min="9163" max="9163" width="24.42578125" bestFit="1" customWidth="1"/>
    <col min="9164" max="9164" width="9.5703125" customWidth="1"/>
    <col min="9165" max="9172" width="8.7109375" customWidth="1"/>
    <col min="9173" max="9184" width="9.140625" customWidth="1"/>
    <col min="9187" max="9187" width="9.140625" customWidth="1"/>
    <col min="9189" max="9190" width="9.140625" customWidth="1"/>
    <col min="9196" max="9196" width="9.140625" customWidth="1"/>
    <col min="9199" max="9205" width="9.140625" customWidth="1"/>
    <col min="9206" max="9206" width="10.42578125" customWidth="1"/>
    <col min="9207" max="9207" width="10" customWidth="1"/>
    <col min="9208" max="9208" width="10.140625" customWidth="1"/>
    <col min="9209" max="9209" width="10.42578125" customWidth="1"/>
    <col min="9210" max="9210" width="10" customWidth="1"/>
    <col min="9211" max="9211" width="10.140625" customWidth="1"/>
    <col min="9419" max="9419" width="24.42578125" bestFit="1" customWidth="1"/>
    <col min="9420" max="9420" width="9.5703125" customWidth="1"/>
    <col min="9421" max="9428" width="8.7109375" customWidth="1"/>
    <col min="9429" max="9440" width="9.140625" customWidth="1"/>
    <col min="9443" max="9443" width="9.140625" customWidth="1"/>
    <col min="9445" max="9446" width="9.140625" customWidth="1"/>
    <col min="9452" max="9452" width="9.140625" customWidth="1"/>
    <col min="9455" max="9461" width="9.140625" customWidth="1"/>
    <col min="9462" max="9462" width="10.42578125" customWidth="1"/>
    <col min="9463" max="9463" width="10" customWidth="1"/>
    <col min="9464" max="9464" width="10.140625" customWidth="1"/>
    <col min="9465" max="9465" width="10.42578125" customWidth="1"/>
    <col min="9466" max="9466" width="10" customWidth="1"/>
    <col min="9467" max="9467" width="10.140625" customWidth="1"/>
    <col min="9675" max="9675" width="24.42578125" bestFit="1" customWidth="1"/>
    <col min="9676" max="9676" width="9.5703125" customWidth="1"/>
    <col min="9677" max="9684" width="8.7109375" customWidth="1"/>
    <col min="9685" max="9696" width="9.140625" customWidth="1"/>
    <col min="9699" max="9699" width="9.140625" customWidth="1"/>
    <col min="9701" max="9702" width="9.140625" customWidth="1"/>
    <col min="9708" max="9708" width="9.140625" customWidth="1"/>
    <col min="9711" max="9717" width="9.140625" customWidth="1"/>
    <col min="9718" max="9718" width="10.42578125" customWidth="1"/>
    <col min="9719" max="9719" width="10" customWidth="1"/>
    <col min="9720" max="9720" width="10.140625" customWidth="1"/>
    <col min="9721" max="9721" width="10.42578125" customWidth="1"/>
    <col min="9722" max="9722" width="10" customWidth="1"/>
    <col min="9723" max="9723" width="10.140625" customWidth="1"/>
    <col min="9931" max="9931" width="24.42578125" bestFit="1" customWidth="1"/>
    <col min="9932" max="9932" width="9.5703125" customWidth="1"/>
    <col min="9933" max="9940" width="8.7109375" customWidth="1"/>
    <col min="9941" max="9952" width="9.140625" customWidth="1"/>
    <col min="9955" max="9955" width="9.140625" customWidth="1"/>
    <col min="9957" max="9958" width="9.140625" customWidth="1"/>
    <col min="9964" max="9964" width="9.140625" customWidth="1"/>
    <col min="9967" max="9973" width="9.140625" customWidth="1"/>
    <col min="9974" max="9974" width="10.42578125" customWidth="1"/>
    <col min="9975" max="9975" width="10" customWidth="1"/>
    <col min="9976" max="9976" width="10.140625" customWidth="1"/>
    <col min="9977" max="9977" width="10.42578125" customWidth="1"/>
    <col min="9978" max="9978" width="10" customWidth="1"/>
    <col min="9979" max="9979" width="10.140625" customWidth="1"/>
    <col min="10187" max="10187" width="24.42578125" bestFit="1" customWidth="1"/>
    <col min="10188" max="10188" width="9.5703125" customWidth="1"/>
    <col min="10189" max="10196" width="8.7109375" customWidth="1"/>
    <col min="10197" max="10208" width="9.140625" customWidth="1"/>
    <col min="10211" max="10211" width="9.140625" customWidth="1"/>
    <col min="10213" max="10214" width="9.140625" customWidth="1"/>
    <col min="10220" max="10220" width="9.140625" customWidth="1"/>
    <col min="10223" max="10229" width="9.140625" customWidth="1"/>
    <col min="10230" max="10230" width="10.42578125" customWidth="1"/>
    <col min="10231" max="10231" width="10" customWidth="1"/>
    <col min="10232" max="10232" width="10.140625" customWidth="1"/>
    <col min="10233" max="10233" width="10.42578125" customWidth="1"/>
    <col min="10234" max="10234" width="10" customWidth="1"/>
    <col min="10235" max="10235" width="10.140625" customWidth="1"/>
    <col min="10443" max="10443" width="24.42578125" bestFit="1" customWidth="1"/>
    <col min="10444" max="10444" width="9.5703125" customWidth="1"/>
    <col min="10445" max="10452" width="8.7109375" customWidth="1"/>
    <col min="10453" max="10464" width="9.140625" customWidth="1"/>
    <col min="10467" max="10467" width="9.140625" customWidth="1"/>
    <col min="10469" max="10470" width="9.140625" customWidth="1"/>
    <col min="10476" max="10476" width="9.140625" customWidth="1"/>
    <col min="10479" max="10485" width="9.140625" customWidth="1"/>
    <col min="10486" max="10486" width="10.42578125" customWidth="1"/>
    <col min="10487" max="10487" width="10" customWidth="1"/>
    <col min="10488" max="10488" width="10.140625" customWidth="1"/>
    <col min="10489" max="10489" width="10.42578125" customWidth="1"/>
    <col min="10490" max="10490" width="10" customWidth="1"/>
    <col min="10491" max="10491" width="10.140625" customWidth="1"/>
    <col min="10699" max="10699" width="24.42578125" bestFit="1" customWidth="1"/>
    <col min="10700" max="10700" width="9.5703125" customWidth="1"/>
    <col min="10701" max="10708" width="8.7109375" customWidth="1"/>
    <col min="10709" max="10720" width="9.140625" customWidth="1"/>
    <col min="10723" max="10723" width="9.140625" customWidth="1"/>
    <col min="10725" max="10726" width="9.140625" customWidth="1"/>
    <col min="10732" max="10732" width="9.140625" customWidth="1"/>
    <col min="10735" max="10741" width="9.140625" customWidth="1"/>
    <col min="10742" max="10742" width="10.42578125" customWidth="1"/>
    <col min="10743" max="10743" width="10" customWidth="1"/>
    <col min="10744" max="10744" width="10.140625" customWidth="1"/>
    <col min="10745" max="10745" width="10.42578125" customWidth="1"/>
    <col min="10746" max="10746" width="10" customWidth="1"/>
    <col min="10747" max="10747" width="10.140625" customWidth="1"/>
    <col min="10955" max="10955" width="24.42578125" bestFit="1" customWidth="1"/>
    <col min="10956" max="10956" width="9.5703125" customWidth="1"/>
    <col min="10957" max="10964" width="8.7109375" customWidth="1"/>
    <col min="10965" max="10976" width="9.140625" customWidth="1"/>
    <col min="10979" max="10979" width="9.140625" customWidth="1"/>
    <col min="10981" max="10982" width="9.140625" customWidth="1"/>
    <col min="10988" max="10988" width="9.140625" customWidth="1"/>
    <col min="10991" max="10997" width="9.140625" customWidth="1"/>
    <col min="10998" max="10998" width="10.42578125" customWidth="1"/>
    <col min="10999" max="10999" width="10" customWidth="1"/>
    <col min="11000" max="11000" width="10.140625" customWidth="1"/>
    <col min="11001" max="11001" width="10.42578125" customWidth="1"/>
    <col min="11002" max="11002" width="10" customWidth="1"/>
    <col min="11003" max="11003" width="10.140625" customWidth="1"/>
    <col min="11211" max="11211" width="24.42578125" bestFit="1" customWidth="1"/>
    <col min="11212" max="11212" width="9.5703125" customWidth="1"/>
    <col min="11213" max="11220" width="8.7109375" customWidth="1"/>
    <col min="11221" max="11232" width="9.140625" customWidth="1"/>
    <col min="11235" max="11235" width="9.140625" customWidth="1"/>
    <col min="11237" max="11238" width="9.140625" customWidth="1"/>
    <col min="11244" max="11244" width="9.140625" customWidth="1"/>
    <col min="11247" max="11253" width="9.140625" customWidth="1"/>
    <col min="11254" max="11254" width="10.42578125" customWidth="1"/>
    <col min="11255" max="11255" width="10" customWidth="1"/>
    <col min="11256" max="11256" width="10.140625" customWidth="1"/>
    <col min="11257" max="11257" width="10.42578125" customWidth="1"/>
    <col min="11258" max="11258" width="10" customWidth="1"/>
    <col min="11259" max="11259" width="10.140625" customWidth="1"/>
    <col min="11467" max="11467" width="24.42578125" bestFit="1" customWidth="1"/>
    <col min="11468" max="11468" width="9.5703125" customWidth="1"/>
    <col min="11469" max="11476" width="8.7109375" customWidth="1"/>
    <col min="11477" max="11488" width="9.140625" customWidth="1"/>
    <col min="11491" max="11491" width="9.140625" customWidth="1"/>
    <col min="11493" max="11494" width="9.140625" customWidth="1"/>
    <col min="11500" max="11500" width="9.140625" customWidth="1"/>
    <col min="11503" max="11509" width="9.140625" customWidth="1"/>
    <col min="11510" max="11510" width="10.42578125" customWidth="1"/>
    <col min="11511" max="11511" width="10" customWidth="1"/>
    <col min="11512" max="11512" width="10.140625" customWidth="1"/>
    <col min="11513" max="11513" width="10.42578125" customWidth="1"/>
    <col min="11514" max="11514" width="10" customWidth="1"/>
    <col min="11515" max="11515" width="10.140625" customWidth="1"/>
    <col min="11723" max="11723" width="24.42578125" bestFit="1" customWidth="1"/>
    <col min="11724" max="11724" width="9.5703125" customWidth="1"/>
    <col min="11725" max="11732" width="8.7109375" customWidth="1"/>
    <col min="11733" max="11744" width="9.140625" customWidth="1"/>
    <col min="11747" max="11747" width="9.140625" customWidth="1"/>
    <col min="11749" max="11750" width="9.140625" customWidth="1"/>
    <col min="11756" max="11756" width="9.140625" customWidth="1"/>
    <col min="11759" max="11765" width="9.140625" customWidth="1"/>
    <col min="11766" max="11766" width="10.42578125" customWidth="1"/>
    <col min="11767" max="11767" width="10" customWidth="1"/>
    <col min="11768" max="11768" width="10.140625" customWidth="1"/>
    <col min="11769" max="11769" width="10.42578125" customWidth="1"/>
    <col min="11770" max="11770" width="10" customWidth="1"/>
    <col min="11771" max="11771" width="10.140625" customWidth="1"/>
    <col min="11979" max="11979" width="24.42578125" bestFit="1" customWidth="1"/>
    <col min="11980" max="11980" width="9.5703125" customWidth="1"/>
    <col min="11981" max="11988" width="8.7109375" customWidth="1"/>
    <col min="11989" max="12000" width="9.140625" customWidth="1"/>
    <col min="12003" max="12003" width="9.140625" customWidth="1"/>
    <col min="12005" max="12006" width="9.140625" customWidth="1"/>
    <col min="12012" max="12012" width="9.140625" customWidth="1"/>
    <col min="12015" max="12021" width="9.140625" customWidth="1"/>
    <col min="12022" max="12022" width="10.42578125" customWidth="1"/>
    <col min="12023" max="12023" width="10" customWidth="1"/>
    <col min="12024" max="12024" width="10.140625" customWidth="1"/>
    <col min="12025" max="12025" width="10.42578125" customWidth="1"/>
    <col min="12026" max="12026" width="10" customWidth="1"/>
    <col min="12027" max="12027" width="10.140625" customWidth="1"/>
    <col min="12235" max="12235" width="24.42578125" bestFit="1" customWidth="1"/>
    <col min="12236" max="12236" width="9.5703125" customWidth="1"/>
    <col min="12237" max="12244" width="8.7109375" customWidth="1"/>
    <col min="12245" max="12256" width="9.140625" customWidth="1"/>
    <col min="12259" max="12259" width="9.140625" customWidth="1"/>
    <col min="12261" max="12262" width="9.140625" customWidth="1"/>
    <col min="12268" max="12268" width="9.140625" customWidth="1"/>
    <col min="12271" max="12277" width="9.140625" customWidth="1"/>
    <col min="12278" max="12278" width="10.42578125" customWidth="1"/>
    <col min="12279" max="12279" width="10" customWidth="1"/>
    <col min="12280" max="12280" width="10.140625" customWidth="1"/>
    <col min="12281" max="12281" width="10.42578125" customWidth="1"/>
    <col min="12282" max="12282" width="10" customWidth="1"/>
    <col min="12283" max="12283" width="10.140625" customWidth="1"/>
    <col min="12491" max="12491" width="24.42578125" bestFit="1" customWidth="1"/>
    <col min="12492" max="12492" width="9.5703125" customWidth="1"/>
    <col min="12493" max="12500" width="8.7109375" customWidth="1"/>
    <col min="12501" max="12512" width="9.140625" customWidth="1"/>
    <col min="12515" max="12515" width="9.140625" customWidth="1"/>
    <col min="12517" max="12518" width="9.140625" customWidth="1"/>
    <col min="12524" max="12524" width="9.140625" customWidth="1"/>
    <col min="12527" max="12533" width="9.140625" customWidth="1"/>
    <col min="12534" max="12534" width="10.42578125" customWidth="1"/>
    <col min="12535" max="12535" width="10" customWidth="1"/>
    <col min="12536" max="12536" width="10.140625" customWidth="1"/>
    <col min="12537" max="12537" width="10.42578125" customWidth="1"/>
    <col min="12538" max="12538" width="10" customWidth="1"/>
    <col min="12539" max="12539" width="10.140625" customWidth="1"/>
    <col min="12747" max="12747" width="24.42578125" bestFit="1" customWidth="1"/>
    <col min="12748" max="12748" width="9.5703125" customWidth="1"/>
    <col min="12749" max="12756" width="8.7109375" customWidth="1"/>
    <col min="12757" max="12768" width="9.140625" customWidth="1"/>
    <col min="12771" max="12771" width="9.140625" customWidth="1"/>
    <col min="12773" max="12774" width="9.140625" customWidth="1"/>
    <col min="12780" max="12780" width="9.140625" customWidth="1"/>
    <col min="12783" max="12789" width="9.140625" customWidth="1"/>
    <col min="12790" max="12790" width="10.42578125" customWidth="1"/>
    <col min="12791" max="12791" width="10" customWidth="1"/>
    <col min="12792" max="12792" width="10.140625" customWidth="1"/>
    <col min="12793" max="12793" width="10.42578125" customWidth="1"/>
    <col min="12794" max="12794" width="10" customWidth="1"/>
    <col min="12795" max="12795" width="10.140625" customWidth="1"/>
    <col min="13003" max="13003" width="24.42578125" bestFit="1" customWidth="1"/>
    <col min="13004" max="13004" width="9.5703125" customWidth="1"/>
    <col min="13005" max="13012" width="8.7109375" customWidth="1"/>
    <col min="13013" max="13024" width="9.140625" customWidth="1"/>
    <col min="13027" max="13027" width="9.140625" customWidth="1"/>
    <col min="13029" max="13030" width="9.140625" customWidth="1"/>
    <col min="13036" max="13036" width="9.140625" customWidth="1"/>
    <col min="13039" max="13045" width="9.140625" customWidth="1"/>
    <col min="13046" max="13046" width="10.42578125" customWidth="1"/>
    <col min="13047" max="13047" width="10" customWidth="1"/>
    <col min="13048" max="13048" width="10.140625" customWidth="1"/>
    <col min="13049" max="13049" width="10.42578125" customWidth="1"/>
    <col min="13050" max="13050" width="10" customWidth="1"/>
    <col min="13051" max="13051" width="10.140625" customWidth="1"/>
    <col min="13259" max="13259" width="24.42578125" bestFit="1" customWidth="1"/>
    <col min="13260" max="13260" width="9.5703125" customWidth="1"/>
    <col min="13261" max="13268" width="8.7109375" customWidth="1"/>
    <col min="13269" max="13280" width="9.140625" customWidth="1"/>
    <col min="13283" max="13283" width="9.140625" customWidth="1"/>
    <col min="13285" max="13286" width="9.140625" customWidth="1"/>
    <col min="13292" max="13292" width="9.140625" customWidth="1"/>
    <col min="13295" max="13301" width="9.140625" customWidth="1"/>
    <col min="13302" max="13302" width="10.42578125" customWidth="1"/>
    <col min="13303" max="13303" width="10" customWidth="1"/>
    <col min="13304" max="13304" width="10.140625" customWidth="1"/>
    <col min="13305" max="13305" width="10.42578125" customWidth="1"/>
    <col min="13306" max="13306" width="10" customWidth="1"/>
    <col min="13307" max="13307" width="10.140625" customWidth="1"/>
    <col min="13515" max="13515" width="24.42578125" bestFit="1" customWidth="1"/>
    <col min="13516" max="13516" width="9.5703125" customWidth="1"/>
    <col min="13517" max="13524" width="8.7109375" customWidth="1"/>
    <col min="13525" max="13536" width="9.140625" customWidth="1"/>
    <col min="13539" max="13539" width="9.140625" customWidth="1"/>
    <col min="13541" max="13542" width="9.140625" customWidth="1"/>
    <col min="13548" max="13548" width="9.140625" customWidth="1"/>
    <col min="13551" max="13557" width="9.140625" customWidth="1"/>
    <col min="13558" max="13558" width="10.42578125" customWidth="1"/>
    <col min="13559" max="13559" width="10" customWidth="1"/>
    <col min="13560" max="13560" width="10.140625" customWidth="1"/>
    <col min="13561" max="13561" width="10.42578125" customWidth="1"/>
    <col min="13562" max="13562" width="10" customWidth="1"/>
    <col min="13563" max="13563" width="10.140625" customWidth="1"/>
    <col min="13771" max="13771" width="24.42578125" bestFit="1" customWidth="1"/>
    <col min="13772" max="13772" width="9.5703125" customWidth="1"/>
    <col min="13773" max="13780" width="8.7109375" customWidth="1"/>
    <col min="13781" max="13792" width="9.140625" customWidth="1"/>
    <col min="13795" max="13795" width="9.140625" customWidth="1"/>
    <col min="13797" max="13798" width="9.140625" customWidth="1"/>
    <col min="13804" max="13804" width="9.140625" customWidth="1"/>
    <col min="13807" max="13813" width="9.140625" customWidth="1"/>
    <col min="13814" max="13814" width="10.42578125" customWidth="1"/>
    <col min="13815" max="13815" width="10" customWidth="1"/>
    <col min="13816" max="13816" width="10.140625" customWidth="1"/>
    <col min="13817" max="13817" width="10.42578125" customWidth="1"/>
    <col min="13818" max="13818" width="10" customWidth="1"/>
    <col min="13819" max="13819" width="10.140625" customWidth="1"/>
    <col min="14027" max="14027" width="24.42578125" bestFit="1" customWidth="1"/>
    <col min="14028" max="14028" width="9.5703125" customWidth="1"/>
    <col min="14029" max="14036" width="8.7109375" customWidth="1"/>
    <col min="14037" max="14048" width="9.140625" customWidth="1"/>
    <col min="14051" max="14051" width="9.140625" customWidth="1"/>
    <col min="14053" max="14054" width="9.140625" customWidth="1"/>
    <col min="14060" max="14060" width="9.140625" customWidth="1"/>
    <col min="14063" max="14069" width="9.140625" customWidth="1"/>
    <col min="14070" max="14070" width="10.42578125" customWidth="1"/>
    <col min="14071" max="14071" width="10" customWidth="1"/>
    <col min="14072" max="14072" width="10.140625" customWidth="1"/>
    <col min="14073" max="14073" width="10.42578125" customWidth="1"/>
    <col min="14074" max="14074" width="10" customWidth="1"/>
    <col min="14075" max="14075" width="10.140625" customWidth="1"/>
    <col min="14283" max="14283" width="24.42578125" bestFit="1" customWidth="1"/>
    <col min="14284" max="14284" width="9.5703125" customWidth="1"/>
    <col min="14285" max="14292" width="8.7109375" customWidth="1"/>
    <col min="14293" max="14304" width="9.140625" customWidth="1"/>
    <col min="14307" max="14307" width="9.140625" customWidth="1"/>
    <col min="14309" max="14310" width="9.140625" customWidth="1"/>
    <col min="14316" max="14316" width="9.140625" customWidth="1"/>
    <col min="14319" max="14325" width="9.140625" customWidth="1"/>
    <col min="14326" max="14326" width="10.42578125" customWidth="1"/>
    <col min="14327" max="14327" width="10" customWidth="1"/>
    <col min="14328" max="14328" width="10.140625" customWidth="1"/>
    <col min="14329" max="14329" width="10.42578125" customWidth="1"/>
    <col min="14330" max="14330" width="10" customWidth="1"/>
    <col min="14331" max="14331" width="10.140625" customWidth="1"/>
    <col min="14539" max="14539" width="24.42578125" bestFit="1" customWidth="1"/>
    <col min="14540" max="14540" width="9.5703125" customWidth="1"/>
    <col min="14541" max="14548" width="8.7109375" customWidth="1"/>
    <col min="14549" max="14560" width="9.140625" customWidth="1"/>
    <col min="14563" max="14563" width="9.140625" customWidth="1"/>
    <col min="14565" max="14566" width="9.140625" customWidth="1"/>
    <col min="14572" max="14572" width="9.140625" customWidth="1"/>
    <col min="14575" max="14581" width="9.140625" customWidth="1"/>
    <col min="14582" max="14582" width="10.42578125" customWidth="1"/>
    <col min="14583" max="14583" width="10" customWidth="1"/>
    <col min="14584" max="14584" width="10.140625" customWidth="1"/>
    <col min="14585" max="14585" width="10.42578125" customWidth="1"/>
    <col min="14586" max="14586" width="10" customWidth="1"/>
    <col min="14587" max="14587" width="10.140625" customWidth="1"/>
    <col min="14795" max="14795" width="24.42578125" bestFit="1" customWidth="1"/>
    <col min="14796" max="14796" width="9.5703125" customWidth="1"/>
    <col min="14797" max="14804" width="8.7109375" customWidth="1"/>
    <col min="14805" max="14816" width="9.140625" customWidth="1"/>
    <col min="14819" max="14819" width="9.140625" customWidth="1"/>
    <col min="14821" max="14822" width="9.140625" customWidth="1"/>
    <col min="14828" max="14828" width="9.140625" customWidth="1"/>
    <col min="14831" max="14837" width="9.140625" customWidth="1"/>
    <col min="14838" max="14838" width="10.42578125" customWidth="1"/>
    <col min="14839" max="14839" width="10" customWidth="1"/>
    <col min="14840" max="14840" width="10.140625" customWidth="1"/>
    <col min="14841" max="14841" width="10.42578125" customWidth="1"/>
    <col min="14842" max="14842" width="10" customWidth="1"/>
    <col min="14843" max="14843" width="10.140625" customWidth="1"/>
    <col min="15051" max="15051" width="24.42578125" bestFit="1" customWidth="1"/>
    <col min="15052" max="15052" width="9.5703125" customWidth="1"/>
    <col min="15053" max="15060" width="8.7109375" customWidth="1"/>
    <col min="15061" max="15072" width="9.140625" customWidth="1"/>
    <col min="15075" max="15075" width="9.140625" customWidth="1"/>
    <col min="15077" max="15078" width="9.140625" customWidth="1"/>
    <col min="15084" max="15084" width="9.140625" customWidth="1"/>
    <col min="15087" max="15093" width="9.140625" customWidth="1"/>
    <col min="15094" max="15094" width="10.42578125" customWidth="1"/>
    <col min="15095" max="15095" width="10" customWidth="1"/>
    <col min="15096" max="15096" width="10.140625" customWidth="1"/>
    <col min="15097" max="15097" width="10.42578125" customWidth="1"/>
    <col min="15098" max="15098" width="10" customWidth="1"/>
    <col min="15099" max="15099" width="10.140625" customWidth="1"/>
    <col min="15307" max="15307" width="24.42578125" bestFit="1" customWidth="1"/>
    <col min="15308" max="15308" width="9.5703125" customWidth="1"/>
    <col min="15309" max="15316" width="8.7109375" customWidth="1"/>
    <col min="15317" max="15328" width="9.140625" customWidth="1"/>
    <col min="15331" max="15331" width="9.140625" customWidth="1"/>
    <col min="15333" max="15334" width="9.140625" customWidth="1"/>
    <col min="15340" max="15340" width="9.140625" customWidth="1"/>
    <col min="15343" max="15349" width="9.140625" customWidth="1"/>
    <col min="15350" max="15350" width="10.42578125" customWidth="1"/>
    <col min="15351" max="15351" width="10" customWidth="1"/>
    <col min="15352" max="15352" width="10.140625" customWidth="1"/>
    <col min="15353" max="15353" width="10.42578125" customWidth="1"/>
    <col min="15354" max="15354" width="10" customWidth="1"/>
    <col min="15355" max="15355" width="10.140625" customWidth="1"/>
    <col min="15563" max="15563" width="24.42578125" bestFit="1" customWidth="1"/>
    <col min="15564" max="15564" width="9.5703125" customWidth="1"/>
    <col min="15565" max="15572" width="8.7109375" customWidth="1"/>
    <col min="15573" max="15584" width="9.140625" customWidth="1"/>
    <col min="15587" max="15587" width="9.140625" customWidth="1"/>
    <col min="15589" max="15590" width="9.140625" customWidth="1"/>
    <col min="15596" max="15596" width="9.140625" customWidth="1"/>
    <col min="15599" max="15605" width="9.140625" customWidth="1"/>
    <col min="15606" max="15606" width="10.42578125" customWidth="1"/>
    <col min="15607" max="15607" width="10" customWidth="1"/>
    <col min="15608" max="15608" width="10.140625" customWidth="1"/>
    <col min="15609" max="15609" width="10.42578125" customWidth="1"/>
    <col min="15610" max="15610" width="10" customWidth="1"/>
    <col min="15611" max="15611" width="10.140625" customWidth="1"/>
    <col min="15819" max="15819" width="24.42578125" bestFit="1" customWidth="1"/>
    <col min="15820" max="15820" width="9.5703125" customWidth="1"/>
    <col min="15821" max="15828" width="8.7109375" customWidth="1"/>
    <col min="15829" max="15840" width="9.140625" customWidth="1"/>
    <col min="15843" max="15843" width="9.140625" customWidth="1"/>
    <col min="15845" max="15846" width="9.140625" customWidth="1"/>
    <col min="15852" max="15852" width="9.140625" customWidth="1"/>
    <col min="15855" max="15861" width="9.140625" customWidth="1"/>
    <col min="15862" max="15862" width="10.42578125" customWidth="1"/>
    <col min="15863" max="15863" width="10" customWidth="1"/>
    <col min="15864" max="15864" width="10.140625" customWidth="1"/>
    <col min="15865" max="15865" width="10.42578125" customWidth="1"/>
    <col min="15866" max="15866" width="10" customWidth="1"/>
    <col min="15867" max="15867" width="10.140625" customWidth="1"/>
    <col min="16075" max="16075" width="24.42578125" bestFit="1" customWidth="1"/>
    <col min="16076" max="16076" width="9.5703125" customWidth="1"/>
    <col min="16077" max="16084" width="8.7109375" customWidth="1"/>
    <col min="16085" max="16096" width="9.140625" customWidth="1"/>
    <col min="16099" max="16099" width="9.140625" customWidth="1"/>
    <col min="16101" max="16102" width="9.140625" customWidth="1"/>
    <col min="16108" max="16108" width="9.140625" customWidth="1"/>
    <col min="16111" max="16117" width="9.140625" customWidth="1"/>
    <col min="16118" max="16118" width="10.42578125" customWidth="1"/>
    <col min="16119" max="16119" width="10" customWidth="1"/>
    <col min="16120" max="16120" width="10.140625" customWidth="1"/>
    <col min="16121" max="16121" width="10.42578125" customWidth="1"/>
    <col min="16122" max="16122" width="10" customWidth="1"/>
    <col min="16123" max="16123" width="10.140625" customWidth="1"/>
  </cols>
  <sheetData>
    <row r="1" spans="1:43" ht="18.75" customHeight="1" x14ac:dyDescent="0.25">
      <c r="A1" s="346" t="s">
        <v>57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</row>
    <row r="2" spans="1:43" ht="15.75" customHeight="1" x14ac:dyDescent="0.25">
      <c r="A2" s="340"/>
      <c r="B2" s="342">
        <v>2021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4"/>
      <c r="W2" s="342">
        <v>2022</v>
      </c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4"/>
    </row>
    <row r="3" spans="1:43" ht="15.75" customHeight="1" x14ac:dyDescent="0.25">
      <c r="A3" s="341"/>
      <c r="B3" s="345" t="s">
        <v>4</v>
      </c>
      <c r="C3" s="345"/>
      <c r="D3" s="345"/>
      <c r="E3" s="345" t="s">
        <v>8</v>
      </c>
      <c r="F3" s="345"/>
      <c r="G3" s="345"/>
      <c r="H3" s="345" t="s">
        <v>9</v>
      </c>
      <c r="I3" s="345"/>
      <c r="J3" s="345"/>
      <c r="K3" s="345" t="s">
        <v>13</v>
      </c>
      <c r="L3" s="345"/>
      <c r="M3" s="345"/>
      <c r="N3" s="345" t="s">
        <v>14</v>
      </c>
      <c r="O3" s="345"/>
      <c r="P3" s="345"/>
      <c r="Q3" s="345" t="s">
        <v>18</v>
      </c>
      <c r="R3" s="345"/>
      <c r="S3" s="345"/>
      <c r="T3" s="345">
        <v>2021</v>
      </c>
      <c r="U3" s="345"/>
      <c r="V3" s="345"/>
      <c r="W3" s="345" t="s">
        <v>4</v>
      </c>
      <c r="X3" s="345"/>
      <c r="Y3" s="345"/>
      <c r="Z3" s="345" t="s">
        <v>8</v>
      </c>
      <c r="AA3" s="345"/>
      <c r="AB3" s="345"/>
      <c r="AC3" s="345" t="s">
        <v>9</v>
      </c>
      <c r="AD3" s="345"/>
      <c r="AE3" s="345"/>
      <c r="AF3" s="345" t="s">
        <v>13</v>
      </c>
      <c r="AG3" s="345"/>
      <c r="AH3" s="345"/>
      <c r="AI3" s="345" t="s">
        <v>14</v>
      </c>
      <c r="AJ3" s="345"/>
      <c r="AK3" s="345"/>
      <c r="AL3" s="345" t="s">
        <v>18</v>
      </c>
      <c r="AM3" s="345"/>
      <c r="AN3" s="345"/>
      <c r="AO3" s="345">
        <v>2022</v>
      </c>
      <c r="AP3" s="345"/>
      <c r="AQ3" s="345"/>
    </row>
    <row r="4" spans="1:43" x14ac:dyDescent="0.25">
      <c r="A4" s="102"/>
      <c r="B4" s="103" t="s">
        <v>58</v>
      </c>
      <c r="C4" s="103" t="s">
        <v>59</v>
      </c>
      <c r="D4" s="104" t="s">
        <v>60</v>
      </c>
      <c r="E4" s="103" t="s">
        <v>58</v>
      </c>
      <c r="F4" s="103" t="s">
        <v>59</v>
      </c>
      <c r="G4" s="104" t="s">
        <v>60</v>
      </c>
      <c r="H4" s="103" t="s">
        <v>58</v>
      </c>
      <c r="I4" s="103" t="s">
        <v>59</v>
      </c>
      <c r="J4" s="104" t="s">
        <v>60</v>
      </c>
      <c r="K4" s="103" t="s">
        <v>58</v>
      </c>
      <c r="L4" s="103" t="s">
        <v>59</v>
      </c>
      <c r="M4" s="104" t="s">
        <v>60</v>
      </c>
      <c r="N4" s="103" t="s">
        <v>58</v>
      </c>
      <c r="O4" s="103" t="s">
        <v>59</v>
      </c>
      <c r="P4" s="104" t="s">
        <v>60</v>
      </c>
      <c r="Q4" s="103" t="s">
        <v>58</v>
      </c>
      <c r="R4" s="103" t="s">
        <v>59</v>
      </c>
      <c r="S4" s="104" t="s">
        <v>60</v>
      </c>
      <c r="T4" s="103" t="s">
        <v>58</v>
      </c>
      <c r="U4" s="103" t="s">
        <v>59</v>
      </c>
      <c r="V4" s="104" t="s">
        <v>60</v>
      </c>
      <c r="W4" s="103" t="s">
        <v>58</v>
      </c>
      <c r="X4" s="103" t="s">
        <v>59</v>
      </c>
      <c r="Y4" s="104" t="s">
        <v>60</v>
      </c>
      <c r="Z4" s="103" t="s">
        <v>58</v>
      </c>
      <c r="AA4" s="103" t="s">
        <v>59</v>
      </c>
      <c r="AB4" s="104" t="s">
        <v>60</v>
      </c>
      <c r="AC4" s="103" t="s">
        <v>58</v>
      </c>
      <c r="AD4" s="103" t="s">
        <v>59</v>
      </c>
      <c r="AE4" s="104" t="s">
        <v>60</v>
      </c>
      <c r="AF4" s="103" t="s">
        <v>58</v>
      </c>
      <c r="AG4" s="103" t="s">
        <v>59</v>
      </c>
      <c r="AH4" s="104" t="s">
        <v>60</v>
      </c>
      <c r="AI4" s="103" t="s">
        <v>58</v>
      </c>
      <c r="AJ4" s="103" t="s">
        <v>59</v>
      </c>
      <c r="AK4" s="104" t="s">
        <v>60</v>
      </c>
      <c r="AL4" s="103" t="s">
        <v>58</v>
      </c>
      <c r="AM4" s="103" t="s">
        <v>59</v>
      </c>
      <c r="AN4" s="104" t="s">
        <v>60</v>
      </c>
      <c r="AO4" s="103" t="s">
        <v>58</v>
      </c>
      <c r="AP4" s="103" t="s">
        <v>59</v>
      </c>
      <c r="AQ4" s="104" t="s">
        <v>60</v>
      </c>
    </row>
    <row r="5" spans="1:43" ht="15.75" x14ac:dyDescent="0.25">
      <c r="A5" s="135" t="s">
        <v>61</v>
      </c>
      <c r="B5" s="105">
        <v>69.814659410795926</v>
      </c>
      <c r="C5" s="105">
        <v>57.921209368099383</v>
      </c>
      <c r="D5" s="106">
        <v>67.823273906994302</v>
      </c>
      <c r="E5" s="105">
        <v>38.316212863236586</v>
      </c>
      <c r="F5" s="105">
        <v>73.048930312881993</v>
      </c>
      <c r="G5" s="106">
        <v>44.131702043294538</v>
      </c>
      <c r="H5" s="105">
        <v>53.978423853735713</v>
      </c>
      <c r="I5" s="105">
        <v>65.526859124868537</v>
      </c>
      <c r="J5" s="106">
        <v>55.912041644029202</v>
      </c>
      <c r="K5" s="105">
        <v>30.060731746796371</v>
      </c>
      <c r="L5" s="105">
        <v>53.823290541522816</v>
      </c>
      <c r="M5" s="106">
        <v>34.060241678289337</v>
      </c>
      <c r="N5" s="105">
        <v>45.951724017899473</v>
      </c>
      <c r="O5" s="105">
        <v>61.582799382495615</v>
      </c>
      <c r="P5" s="106">
        <v>48.573518761117889</v>
      </c>
      <c r="Q5" s="105">
        <v>60.6659817830541</v>
      </c>
      <c r="R5" s="105">
        <v>48.936457911020497</v>
      </c>
      <c r="S5" s="106">
        <v>58.691769004744501</v>
      </c>
      <c r="T5" s="105">
        <v>49.648990524007701</v>
      </c>
      <c r="U5" s="105">
        <v>58.395228381466303</v>
      </c>
      <c r="V5" s="106">
        <v>51.117273118781902</v>
      </c>
      <c r="W5" s="105">
        <v>73.428060239999994</v>
      </c>
      <c r="X5" s="105">
        <v>53.408975310000002</v>
      </c>
      <c r="Y5" s="106">
        <v>70.079323849999994</v>
      </c>
      <c r="Z5" s="105">
        <v>40.457861629999996</v>
      </c>
      <c r="AA5" s="105">
        <v>67.279540400000002</v>
      </c>
      <c r="AB5" s="106">
        <v>44.944516849999999</v>
      </c>
      <c r="AC5" s="105">
        <v>56.851883039999997</v>
      </c>
      <c r="AD5" s="105">
        <v>60.382574339999998</v>
      </c>
      <c r="AE5" s="106">
        <v>57.442487180000001</v>
      </c>
      <c r="AF5" s="105">
        <v>20.2</v>
      </c>
      <c r="AG5" s="105">
        <v>51.9</v>
      </c>
      <c r="AH5" s="106">
        <v>25.5</v>
      </c>
      <c r="AI5" s="105">
        <v>44.5</v>
      </c>
      <c r="AJ5" s="105">
        <v>57.5</v>
      </c>
      <c r="AK5" s="106">
        <v>46.7</v>
      </c>
      <c r="AL5" s="105"/>
      <c r="AM5" s="105"/>
      <c r="AN5" s="106"/>
      <c r="AO5" s="105"/>
      <c r="AP5" s="105"/>
      <c r="AQ5" s="106"/>
    </row>
    <row r="6" spans="1:43" ht="15.75" x14ac:dyDescent="0.25">
      <c r="A6" s="68" t="s">
        <v>62</v>
      </c>
      <c r="B6" s="105">
        <v>72.243399470899462</v>
      </c>
      <c r="C6" s="105">
        <v>55.063786296229409</v>
      </c>
      <c r="D6" s="106">
        <v>60.83359760594228</v>
      </c>
      <c r="E6" s="105">
        <v>39.104335590005228</v>
      </c>
      <c r="F6" s="105">
        <v>68.348136925683434</v>
      </c>
      <c r="G6" s="106">
        <v>58.526541179024086</v>
      </c>
      <c r="H6" s="105">
        <v>55.582323155090762</v>
      </c>
      <c r="I6" s="105">
        <v>61.742658712142749</v>
      </c>
      <c r="J6" s="106">
        <v>59.673696308430927</v>
      </c>
      <c r="K6" s="105">
        <v>34.982128137939959</v>
      </c>
      <c r="L6" s="105">
        <v>45.445959722865666</v>
      </c>
      <c r="M6" s="106">
        <v>41.931658602823454</v>
      </c>
      <c r="N6" s="105">
        <v>48.640132892900752</v>
      </c>
      <c r="O6" s="105">
        <v>56.250730847624467</v>
      </c>
      <c r="P6" s="106">
        <v>53.694694590790313</v>
      </c>
      <c r="Q6" s="105">
        <v>62.979209045031098</v>
      </c>
      <c r="R6" s="105">
        <v>53.177436196679501</v>
      </c>
      <c r="S6" s="106">
        <v>56.469383416948702</v>
      </c>
      <c r="T6" s="105">
        <v>52.254365786040402</v>
      </c>
      <c r="U6" s="105">
        <v>55.476092195879403</v>
      </c>
      <c r="V6" s="106">
        <v>54.394068212726097</v>
      </c>
      <c r="W6" s="105">
        <v>71.759368879999997</v>
      </c>
      <c r="X6" s="105">
        <v>48.11479731</v>
      </c>
      <c r="Y6" s="106">
        <v>56.063506689999997</v>
      </c>
      <c r="Z6" s="105">
        <v>38.770066059999998</v>
      </c>
      <c r="AA6" s="105">
        <v>68.418469340000001</v>
      </c>
      <c r="AB6" s="106">
        <v>58.451422979999997</v>
      </c>
      <c r="AC6" s="105">
        <v>55.173586800000002</v>
      </c>
      <c r="AD6" s="105">
        <v>58.3227208237697</v>
      </c>
      <c r="AE6" s="106">
        <v>57.264061289771199</v>
      </c>
      <c r="AF6" s="105">
        <v>31.3</v>
      </c>
      <c r="AG6" s="105">
        <v>45.5</v>
      </c>
      <c r="AH6" s="106">
        <v>40.700000000000003</v>
      </c>
      <c r="AI6" s="105">
        <v>47.1</v>
      </c>
      <c r="AJ6" s="105">
        <v>54</v>
      </c>
      <c r="AK6" s="106">
        <v>51.7</v>
      </c>
      <c r="AL6" s="105"/>
      <c r="AM6" s="105"/>
      <c r="AN6" s="106"/>
      <c r="AO6" s="105"/>
      <c r="AP6" s="105"/>
      <c r="AQ6" s="106"/>
    </row>
    <row r="7" spans="1:43" ht="15.75" x14ac:dyDescent="0.25">
      <c r="A7" s="68" t="s">
        <v>63</v>
      </c>
      <c r="B7" s="107">
        <v>33.982365740740747</v>
      </c>
      <c r="C7" s="107">
        <v>49.273464113504694</v>
      </c>
      <c r="D7" s="108">
        <v>47.353206059594946</v>
      </c>
      <c r="E7" s="107">
        <v>15.990872949514253</v>
      </c>
      <c r="F7" s="107">
        <v>51.416602281057479</v>
      </c>
      <c r="G7" s="108">
        <v>46.967834742834732</v>
      </c>
      <c r="H7" s="107">
        <v>24.936919088798142</v>
      </c>
      <c r="I7" s="107">
        <v>50.350953468462166</v>
      </c>
      <c r="J7" s="108">
        <v>47.159455839566341</v>
      </c>
      <c r="K7" s="107">
        <v>7.3</v>
      </c>
      <c r="L7" s="107">
        <v>46.8</v>
      </c>
      <c r="M7" s="108">
        <v>41.86328970597814</v>
      </c>
      <c r="N7" s="107">
        <v>19.007755813027551</v>
      </c>
      <c r="O7" s="107">
        <v>49.136000490716405</v>
      </c>
      <c r="P7" s="108">
        <v>45.358100406834154</v>
      </c>
      <c r="Q7" s="107">
        <v>32.129119407687497</v>
      </c>
      <c r="R7" s="107">
        <v>46.587455163634999</v>
      </c>
      <c r="S7" s="108">
        <v>44.778098167134701</v>
      </c>
      <c r="T7" s="107">
        <v>22.315058417709</v>
      </c>
      <c r="U7" s="107">
        <v>48.492525621133098</v>
      </c>
      <c r="V7" s="108">
        <v>45.211688738395502</v>
      </c>
      <c r="W7" s="107">
        <v>34.992288639999998</v>
      </c>
      <c r="X7" s="107">
        <v>51.291844169999997</v>
      </c>
      <c r="Y7" s="108">
        <v>49.252071729999997</v>
      </c>
      <c r="Z7" s="107">
        <v>18.110038620000001</v>
      </c>
      <c r="AA7" s="107">
        <v>56.760031789999999</v>
      </c>
      <c r="AB7" s="108">
        <v>51.92326242</v>
      </c>
      <c r="AC7" s="107">
        <v>26.5045275842742</v>
      </c>
      <c r="AD7" s="107">
        <v>54.041043477548797</v>
      </c>
      <c r="AE7" s="108">
        <v>50.595046059053097</v>
      </c>
      <c r="AF7" s="107">
        <v>8.4</v>
      </c>
      <c r="AG7" s="107">
        <v>52.5</v>
      </c>
      <c r="AH7" s="108">
        <v>47</v>
      </c>
      <c r="AI7" s="107">
        <v>20.399999999999999</v>
      </c>
      <c r="AJ7" s="107">
        <v>53.5</v>
      </c>
      <c r="AK7" s="108">
        <v>49.4</v>
      </c>
      <c r="AL7" s="107"/>
      <c r="AM7" s="107"/>
      <c r="AN7" s="108"/>
      <c r="AO7" s="107"/>
      <c r="AP7" s="107"/>
      <c r="AQ7" s="108"/>
    </row>
    <row r="8" spans="1:43" ht="15.75" x14ac:dyDescent="0.25">
      <c r="A8" s="136" t="s">
        <v>84</v>
      </c>
      <c r="B8" s="138">
        <v>67.938153559627381</v>
      </c>
      <c r="C8" s="138">
        <v>52.531227118666003</v>
      </c>
      <c r="D8" s="139">
        <v>61.538439319442759</v>
      </c>
      <c r="E8" s="138">
        <v>37.096668548393332</v>
      </c>
      <c r="F8" s="138">
        <v>60.039149439162529</v>
      </c>
      <c r="G8" s="139">
        <v>46.62649412550936</v>
      </c>
      <c r="H8" s="138">
        <v>52.432213581603634</v>
      </c>
      <c r="I8" s="138">
        <v>56.305928395821724</v>
      </c>
      <c r="J8" s="139">
        <v>54.04127350370829</v>
      </c>
      <c r="K8" s="138">
        <v>29.100746754274148</v>
      </c>
      <c r="L8" s="138">
        <v>48.271426021453543</v>
      </c>
      <c r="M8" s="139">
        <v>37.100060989189615</v>
      </c>
      <c r="N8" s="138">
        <v>44.598108482817025</v>
      </c>
      <c r="O8" s="138">
        <v>53.584891070551564</v>
      </c>
      <c r="P8" s="139">
        <v>48.337121642180854</v>
      </c>
      <c r="Q8" s="138">
        <v>59.189805934524898</v>
      </c>
      <c r="R8" s="138">
        <v>48.438537843845602</v>
      </c>
      <c r="S8" s="139">
        <v>54.703818257025603</v>
      </c>
      <c r="T8" s="138">
        <v>48.2660306270785</v>
      </c>
      <c r="U8" s="138">
        <v>52.286482258070201</v>
      </c>
      <c r="V8" s="139">
        <v>49.939976962251997</v>
      </c>
      <c r="W8" s="138">
        <v>71.120520619999994</v>
      </c>
      <c r="X8" s="138">
        <v>51.201875620000003</v>
      </c>
      <c r="Y8" s="139">
        <v>62.842080000000003</v>
      </c>
      <c r="Z8" s="138">
        <v>39.066369860000002</v>
      </c>
      <c r="AA8" s="138">
        <v>61.602693129999999</v>
      </c>
      <c r="AB8" s="139">
        <v>48.432750665734098</v>
      </c>
      <c r="AC8" s="138">
        <v>55.0048978673316</v>
      </c>
      <c r="AD8" s="138">
        <v>56.431015920587498</v>
      </c>
      <c r="AE8" s="139">
        <v>55.597610555871299</v>
      </c>
      <c r="AF8" s="138">
        <v>20.3</v>
      </c>
      <c r="AG8" s="138">
        <v>51</v>
      </c>
      <c r="AH8" s="139">
        <v>33.1</v>
      </c>
      <c r="AI8" s="138">
        <v>43.3</v>
      </c>
      <c r="AJ8" s="138">
        <v>54.6</v>
      </c>
      <c r="AK8" s="139">
        <v>48</v>
      </c>
      <c r="AL8" s="138"/>
      <c r="AM8" s="138"/>
      <c r="AN8" s="139"/>
      <c r="AO8" s="138"/>
      <c r="AP8" s="138"/>
      <c r="AQ8" s="139"/>
    </row>
    <row r="9" spans="1:43" ht="15.75" x14ac:dyDescent="0.25">
      <c r="A9" s="137" t="s">
        <v>90</v>
      </c>
      <c r="B9" s="172">
        <v>29.14</v>
      </c>
      <c r="C9" s="134" t="s">
        <v>56</v>
      </c>
      <c r="D9" s="110" t="s">
        <v>56</v>
      </c>
      <c r="E9" s="172">
        <v>8.6</v>
      </c>
      <c r="F9" s="134" t="s">
        <v>56</v>
      </c>
      <c r="G9" s="110" t="s">
        <v>56</v>
      </c>
      <c r="H9" s="172">
        <v>18.809999999999999</v>
      </c>
      <c r="I9" s="134" t="s">
        <v>56</v>
      </c>
      <c r="J9" s="110" t="s">
        <v>56</v>
      </c>
      <c r="K9" s="109">
        <v>0</v>
      </c>
      <c r="L9" s="134" t="s">
        <v>56</v>
      </c>
      <c r="M9" s="110" t="s">
        <v>56</v>
      </c>
      <c r="N9" s="172">
        <v>12.47</v>
      </c>
      <c r="O9" s="134" t="s">
        <v>56</v>
      </c>
      <c r="P9" s="110" t="s">
        <v>56</v>
      </c>
      <c r="Q9" s="172">
        <v>26.39</v>
      </c>
      <c r="R9" s="134" t="s">
        <v>56</v>
      </c>
      <c r="S9" s="110" t="s">
        <v>56</v>
      </c>
      <c r="T9" s="172">
        <v>15.98</v>
      </c>
      <c r="U9" s="134" t="s">
        <v>56</v>
      </c>
      <c r="V9" s="110" t="s">
        <v>56</v>
      </c>
      <c r="W9" s="103">
        <v>29.25</v>
      </c>
      <c r="X9" s="134" t="s">
        <v>56</v>
      </c>
      <c r="Y9" s="134" t="s">
        <v>56</v>
      </c>
      <c r="Z9" s="172">
        <v>13.03</v>
      </c>
      <c r="AA9" s="134" t="s">
        <v>56</v>
      </c>
      <c r="AB9" s="134" t="s">
        <v>56</v>
      </c>
      <c r="AC9" s="309">
        <v>22.7</v>
      </c>
      <c r="AD9" s="134"/>
      <c r="AE9" s="110"/>
      <c r="AF9" s="109">
        <v>0</v>
      </c>
      <c r="AG9" s="134"/>
      <c r="AH9" s="110"/>
      <c r="AI9" s="172">
        <v>12.55</v>
      </c>
      <c r="AJ9" s="134"/>
      <c r="AK9" s="110"/>
      <c r="AL9" s="172"/>
      <c r="AM9" s="134"/>
      <c r="AN9" s="110"/>
      <c r="AO9" s="172"/>
      <c r="AP9" s="134"/>
      <c r="AQ9" s="110"/>
    </row>
    <row r="11" spans="1:43" x14ac:dyDescent="0.2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Z11" s="111"/>
      <c r="AA11" s="111"/>
      <c r="AF11" s="111"/>
      <c r="AG11" s="111"/>
      <c r="AI11" s="111"/>
      <c r="AJ11" s="111"/>
    </row>
    <row r="12" spans="1:43" x14ac:dyDescent="0.2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</row>
    <row r="13" spans="1:43" x14ac:dyDescent="0.25"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</row>
    <row r="14" spans="1:43" x14ac:dyDescent="0.25"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</row>
    <row r="15" spans="1:43" x14ac:dyDescent="0.2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</row>
    <row r="16" spans="1:43" x14ac:dyDescent="0.25"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</row>
    <row r="17" spans="2:22" x14ac:dyDescent="0.25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2:22" x14ac:dyDescent="0.2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</row>
    <row r="19" spans="2:22" x14ac:dyDescent="0.2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</row>
    <row r="20" spans="2:22" x14ac:dyDescent="0.25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</row>
    <row r="21" spans="2:22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2:22" x14ac:dyDescent="0.2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</row>
  </sheetData>
  <mergeCells count="18">
    <mergeCell ref="A1:AQ1"/>
    <mergeCell ref="W2:AQ2"/>
    <mergeCell ref="W3:Y3"/>
    <mergeCell ref="AC3:AE3"/>
    <mergeCell ref="AF3:AH3"/>
    <mergeCell ref="AI3:AK3"/>
    <mergeCell ref="AL3:AN3"/>
    <mergeCell ref="AO3:AQ3"/>
    <mergeCell ref="Z3:AB3"/>
    <mergeCell ref="A2:A3"/>
    <mergeCell ref="B2:V2"/>
    <mergeCell ref="B3:D3"/>
    <mergeCell ref="E3:G3"/>
    <mergeCell ref="H3:J3"/>
    <mergeCell ref="K3:M3"/>
    <mergeCell ref="N3:P3"/>
    <mergeCell ref="Q3:S3"/>
    <mergeCell ref="T3:V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L21" sqref="L21"/>
    </sheetView>
  </sheetViews>
  <sheetFormatPr defaultRowHeight="15" x14ac:dyDescent="0.25"/>
  <cols>
    <col min="1" max="1" width="42" customWidth="1"/>
    <col min="2" max="4" width="11.7109375" style="169" hidden="1" customWidth="1"/>
    <col min="5" max="6" width="11.7109375" style="169" customWidth="1"/>
    <col min="7" max="7" width="11.7109375" style="169" hidden="1" customWidth="1"/>
    <col min="8" max="8" width="11.85546875" style="169" hidden="1" customWidth="1"/>
    <col min="9" max="11" width="11.7109375" style="169" hidden="1" customWidth="1"/>
    <col min="12" max="13" width="11.7109375" style="169" customWidth="1"/>
    <col min="14" max="14" width="11.7109375" style="169" hidden="1" customWidth="1"/>
    <col min="15" max="15" width="11.85546875" style="169" hidden="1" customWidth="1"/>
    <col min="227" max="227" width="27" customWidth="1"/>
    <col min="228" max="240" width="11.7109375" customWidth="1"/>
    <col min="241" max="241" width="11.85546875" customWidth="1"/>
    <col min="242" max="243" width="12.7109375" customWidth="1"/>
    <col min="244" max="244" width="11.42578125" customWidth="1"/>
    <col min="245" max="245" width="11.85546875" customWidth="1"/>
    <col min="483" max="483" width="27" customWidth="1"/>
    <col min="484" max="496" width="11.7109375" customWidth="1"/>
    <col min="497" max="497" width="11.85546875" customWidth="1"/>
    <col min="498" max="499" width="12.7109375" customWidth="1"/>
    <col min="500" max="500" width="11.42578125" customWidth="1"/>
    <col min="501" max="501" width="11.85546875" customWidth="1"/>
    <col min="739" max="739" width="27" customWidth="1"/>
    <col min="740" max="752" width="11.7109375" customWidth="1"/>
    <col min="753" max="753" width="11.85546875" customWidth="1"/>
    <col min="754" max="755" width="12.7109375" customWidth="1"/>
    <col min="756" max="756" width="11.42578125" customWidth="1"/>
    <col min="757" max="757" width="11.85546875" customWidth="1"/>
    <col min="995" max="995" width="27" customWidth="1"/>
    <col min="996" max="1008" width="11.7109375" customWidth="1"/>
    <col min="1009" max="1009" width="11.85546875" customWidth="1"/>
    <col min="1010" max="1011" width="12.7109375" customWidth="1"/>
    <col min="1012" max="1012" width="11.42578125" customWidth="1"/>
    <col min="1013" max="1013" width="11.85546875" customWidth="1"/>
    <col min="1251" max="1251" width="27" customWidth="1"/>
    <col min="1252" max="1264" width="11.7109375" customWidth="1"/>
    <col min="1265" max="1265" width="11.85546875" customWidth="1"/>
    <col min="1266" max="1267" width="12.7109375" customWidth="1"/>
    <col min="1268" max="1268" width="11.42578125" customWidth="1"/>
    <col min="1269" max="1269" width="11.85546875" customWidth="1"/>
    <col min="1507" max="1507" width="27" customWidth="1"/>
    <col min="1508" max="1520" width="11.7109375" customWidth="1"/>
    <col min="1521" max="1521" width="11.85546875" customWidth="1"/>
    <col min="1522" max="1523" width="12.7109375" customWidth="1"/>
    <col min="1524" max="1524" width="11.42578125" customWidth="1"/>
    <col min="1525" max="1525" width="11.85546875" customWidth="1"/>
    <col min="1763" max="1763" width="27" customWidth="1"/>
    <col min="1764" max="1776" width="11.7109375" customWidth="1"/>
    <col min="1777" max="1777" width="11.85546875" customWidth="1"/>
    <col min="1778" max="1779" width="12.7109375" customWidth="1"/>
    <col min="1780" max="1780" width="11.42578125" customWidth="1"/>
    <col min="1781" max="1781" width="11.85546875" customWidth="1"/>
    <col min="2019" max="2019" width="27" customWidth="1"/>
    <col min="2020" max="2032" width="11.7109375" customWidth="1"/>
    <col min="2033" max="2033" width="11.85546875" customWidth="1"/>
    <col min="2034" max="2035" width="12.7109375" customWidth="1"/>
    <col min="2036" max="2036" width="11.42578125" customWidth="1"/>
    <col min="2037" max="2037" width="11.85546875" customWidth="1"/>
    <col min="2275" max="2275" width="27" customWidth="1"/>
    <col min="2276" max="2288" width="11.7109375" customWidth="1"/>
    <col min="2289" max="2289" width="11.85546875" customWidth="1"/>
    <col min="2290" max="2291" width="12.7109375" customWidth="1"/>
    <col min="2292" max="2292" width="11.42578125" customWidth="1"/>
    <col min="2293" max="2293" width="11.85546875" customWidth="1"/>
    <col min="2531" max="2531" width="27" customWidth="1"/>
    <col min="2532" max="2544" width="11.7109375" customWidth="1"/>
    <col min="2545" max="2545" width="11.85546875" customWidth="1"/>
    <col min="2546" max="2547" width="12.7109375" customWidth="1"/>
    <col min="2548" max="2548" width="11.42578125" customWidth="1"/>
    <col min="2549" max="2549" width="11.85546875" customWidth="1"/>
    <col min="2787" max="2787" width="27" customWidth="1"/>
    <col min="2788" max="2800" width="11.7109375" customWidth="1"/>
    <col min="2801" max="2801" width="11.85546875" customWidth="1"/>
    <col min="2802" max="2803" width="12.7109375" customWidth="1"/>
    <col min="2804" max="2804" width="11.42578125" customWidth="1"/>
    <col min="2805" max="2805" width="11.85546875" customWidth="1"/>
    <col min="3043" max="3043" width="27" customWidth="1"/>
    <col min="3044" max="3056" width="11.7109375" customWidth="1"/>
    <col min="3057" max="3057" width="11.85546875" customWidth="1"/>
    <col min="3058" max="3059" width="12.7109375" customWidth="1"/>
    <col min="3060" max="3060" width="11.42578125" customWidth="1"/>
    <col min="3061" max="3061" width="11.85546875" customWidth="1"/>
    <col min="3299" max="3299" width="27" customWidth="1"/>
    <col min="3300" max="3312" width="11.7109375" customWidth="1"/>
    <col min="3313" max="3313" width="11.85546875" customWidth="1"/>
    <col min="3314" max="3315" width="12.7109375" customWidth="1"/>
    <col min="3316" max="3316" width="11.42578125" customWidth="1"/>
    <col min="3317" max="3317" width="11.85546875" customWidth="1"/>
    <col min="3555" max="3555" width="27" customWidth="1"/>
    <col min="3556" max="3568" width="11.7109375" customWidth="1"/>
    <col min="3569" max="3569" width="11.85546875" customWidth="1"/>
    <col min="3570" max="3571" width="12.7109375" customWidth="1"/>
    <col min="3572" max="3572" width="11.42578125" customWidth="1"/>
    <col min="3573" max="3573" width="11.85546875" customWidth="1"/>
    <col min="3811" max="3811" width="27" customWidth="1"/>
    <col min="3812" max="3824" width="11.7109375" customWidth="1"/>
    <col min="3825" max="3825" width="11.85546875" customWidth="1"/>
    <col min="3826" max="3827" width="12.7109375" customWidth="1"/>
    <col min="3828" max="3828" width="11.42578125" customWidth="1"/>
    <col min="3829" max="3829" width="11.85546875" customWidth="1"/>
    <col min="4067" max="4067" width="27" customWidth="1"/>
    <col min="4068" max="4080" width="11.7109375" customWidth="1"/>
    <col min="4081" max="4081" width="11.85546875" customWidth="1"/>
    <col min="4082" max="4083" width="12.7109375" customWidth="1"/>
    <col min="4084" max="4084" width="11.42578125" customWidth="1"/>
    <col min="4085" max="4085" width="11.85546875" customWidth="1"/>
    <col min="4323" max="4323" width="27" customWidth="1"/>
    <col min="4324" max="4336" width="11.7109375" customWidth="1"/>
    <col min="4337" max="4337" width="11.85546875" customWidth="1"/>
    <col min="4338" max="4339" width="12.7109375" customWidth="1"/>
    <col min="4340" max="4340" width="11.42578125" customWidth="1"/>
    <col min="4341" max="4341" width="11.85546875" customWidth="1"/>
    <col min="4579" max="4579" width="27" customWidth="1"/>
    <col min="4580" max="4592" width="11.7109375" customWidth="1"/>
    <col min="4593" max="4593" width="11.85546875" customWidth="1"/>
    <col min="4594" max="4595" width="12.7109375" customWidth="1"/>
    <col min="4596" max="4596" width="11.42578125" customWidth="1"/>
    <col min="4597" max="4597" width="11.85546875" customWidth="1"/>
    <col min="4835" max="4835" width="27" customWidth="1"/>
    <col min="4836" max="4848" width="11.7109375" customWidth="1"/>
    <col min="4849" max="4849" width="11.85546875" customWidth="1"/>
    <col min="4850" max="4851" width="12.7109375" customWidth="1"/>
    <col min="4852" max="4852" width="11.42578125" customWidth="1"/>
    <col min="4853" max="4853" width="11.85546875" customWidth="1"/>
    <col min="5091" max="5091" width="27" customWidth="1"/>
    <col min="5092" max="5104" width="11.7109375" customWidth="1"/>
    <col min="5105" max="5105" width="11.85546875" customWidth="1"/>
    <col min="5106" max="5107" width="12.7109375" customWidth="1"/>
    <col min="5108" max="5108" width="11.42578125" customWidth="1"/>
    <col min="5109" max="5109" width="11.85546875" customWidth="1"/>
    <col min="5347" max="5347" width="27" customWidth="1"/>
    <col min="5348" max="5360" width="11.7109375" customWidth="1"/>
    <col min="5361" max="5361" width="11.85546875" customWidth="1"/>
    <col min="5362" max="5363" width="12.7109375" customWidth="1"/>
    <col min="5364" max="5364" width="11.42578125" customWidth="1"/>
    <col min="5365" max="5365" width="11.85546875" customWidth="1"/>
    <col min="5603" max="5603" width="27" customWidth="1"/>
    <col min="5604" max="5616" width="11.7109375" customWidth="1"/>
    <col min="5617" max="5617" width="11.85546875" customWidth="1"/>
    <col min="5618" max="5619" width="12.7109375" customWidth="1"/>
    <col min="5620" max="5620" width="11.42578125" customWidth="1"/>
    <col min="5621" max="5621" width="11.85546875" customWidth="1"/>
    <col min="5859" max="5859" width="27" customWidth="1"/>
    <col min="5860" max="5872" width="11.7109375" customWidth="1"/>
    <col min="5873" max="5873" width="11.85546875" customWidth="1"/>
    <col min="5874" max="5875" width="12.7109375" customWidth="1"/>
    <col min="5876" max="5876" width="11.42578125" customWidth="1"/>
    <col min="5877" max="5877" width="11.85546875" customWidth="1"/>
    <col min="6115" max="6115" width="27" customWidth="1"/>
    <col min="6116" max="6128" width="11.7109375" customWidth="1"/>
    <col min="6129" max="6129" width="11.85546875" customWidth="1"/>
    <col min="6130" max="6131" width="12.7109375" customWidth="1"/>
    <col min="6132" max="6132" width="11.42578125" customWidth="1"/>
    <col min="6133" max="6133" width="11.85546875" customWidth="1"/>
    <col min="6371" max="6371" width="27" customWidth="1"/>
    <col min="6372" max="6384" width="11.7109375" customWidth="1"/>
    <col min="6385" max="6385" width="11.85546875" customWidth="1"/>
    <col min="6386" max="6387" width="12.7109375" customWidth="1"/>
    <col min="6388" max="6388" width="11.42578125" customWidth="1"/>
    <col min="6389" max="6389" width="11.85546875" customWidth="1"/>
    <col min="6627" max="6627" width="27" customWidth="1"/>
    <col min="6628" max="6640" width="11.7109375" customWidth="1"/>
    <col min="6641" max="6641" width="11.85546875" customWidth="1"/>
    <col min="6642" max="6643" width="12.7109375" customWidth="1"/>
    <col min="6644" max="6644" width="11.42578125" customWidth="1"/>
    <col min="6645" max="6645" width="11.85546875" customWidth="1"/>
    <col min="6883" max="6883" width="27" customWidth="1"/>
    <col min="6884" max="6896" width="11.7109375" customWidth="1"/>
    <col min="6897" max="6897" width="11.85546875" customWidth="1"/>
    <col min="6898" max="6899" width="12.7109375" customWidth="1"/>
    <col min="6900" max="6900" width="11.42578125" customWidth="1"/>
    <col min="6901" max="6901" width="11.85546875" customWidth="1"/>
    <col min="7139" max="7139" width="27" customWidth="1"/>
    <col min="7140" max="7152" width="11.7109375" customWidth="1"/>
    <col min="7153" max="7153" width="11.85546875" customWidth="1"/>
    <col min="7154" max="7155" width="12.7109375" customWidth="1"/>
    <col min="7156" max="7156" width="11.42578125" customWidth="1"/>
    <col min="7157" max="7157" width="11.85546875" customWidth="1"/>
    <col min="7395" max="7395" width="27" customWidth="1"/>
    <col min="7396" max="7408" width="11.7109375" customWidth="1"/>
    <col min="7409" max="7409" width="11.85546875" customWidth="1"/>
    <col min="7410" max="7411" width="12.7109375" customWidth="1"/>
    <col min="7412" max="7412" width="11.42578125" customWidth="1"/>
    <col min="7413" max="7413" width="11.85546875" customWidth="1"/>
    <col min="7651" max="7651" width="27" customWidth="1"/>
    <col min="7652" max="7664" width="11.7109375" customWidth="1"/>
    <col min="7665" max="7665" width="11.85546875" customWidth="1"/>
    <col min="7666" max="7667" width="12.7109375" customWidth="1"/>
    <col min="7668" max="7668" width="11.42578125" customWidth="1"/>
    <col min="7669" max="7669" width="11.85546875" customWidth="1"/>
    <col min="7907" max="7907" width="27" customWidth="1"/>
    <col min="7908" max="7920" width="11.7109375" customWidth="1"/>
    <col min="7921" max="7921" width="11.85546875" customWidth="1"/>
    <col min="7922" max="7923" width="12.7109375" customWidth="1"/>
    <col min="7924" max="7924" width="11.42578125" customWidth="1"/>
    <col min="7925" max="7925" width="11.85546875" customWidth="1"/>
    <col min="8163" max="8163" width="27" customWidth="1"/>
    <col min="8164" max="8176" width="11.7109375" customWidth="1"/>
    <col min="8177" max="8177" width="11.85546875" customWidth="1"/>
    <col min="8178" max="8179" width="12.7109375" customWidth="1"/>
    <col min="8180" max="8180" width="11.42578125" customWidth="1"/>
    <col min="8181" max="8181" width="11.85546875" customWidth="1"/>
    <col min="8419" max="8419" width="27" customWidth="1"/>
    <col min="8420" max="8432" width="11.7109375" customWidth="1"/>
    <col min="8433" max="8433" width="11.85546875" customWidth="1"/>
    <col min="8434" max="8435" width="12.7109375" customWidth="1"/>
    <col min="8436" max="8436" width="11.42578125" customWidth="1"/>
    <col min="8437" max="8437" width="11.85546875" customWidth="1"/>
    <col min="8675" max="8675" width="27" customWidth="1"/>
    <col min="8676" max="8688" width="11.7109375" customWidth="1"/>
    <col min="8689" max="8689" width="11.85546875" customWidth="1"/>
    <col min="8690" max="8691" width="12.7109375" customWidth="1"/>
    <col min="8692" max="8692" width="11.42578125" customWidth="1"/>
    <col min="8693" max="8693" width="11.85546875" customWidth="1"/>
    <col min="8931" max="8931" width="27" customWidth="1"/>
    <col min="8932" max="8944" width="11.7109375" customWidth="1"/>
    <col min="8945" max="8945" width="11.85546875" customWidth="1"/>
    <col min="8946" max="8947" width="12.7109375" customWidth="1"/>
    <col min="8948" max="8948" width="11.42578125" customWidth="1"/>
    <col min="8949" max="8949" width="11.85546875" customWidth="1"/>
    <col min="9187" max="9187" width="27" customWidth="1"/>
    <col min="9188" max="9200" width="11.7109375" customWidth="1"/>
    <col min="9201" max="9201" width="11.85546875" customWidth="1"/>
    <col min="9202" max="9203" width="12.7109375" customWidth="1"/>
    <col min="9204" max="9204" width="11.42578125" customWidth="1"/>
    <col min="9205" max="9205" width="11.85546875" customWidth="1"/>
    <col min="9443" max="9443" width="27" customWidth="1"/>
    <col min="9444" max="9456" width="11.7109375" customWidth="1"/>
    <col min="9457" max="9457" width="11.85546875" customWidth="1"/>
    <col min="9458" max="9459" width="12.7109375" customWidth="1"/>
    <col min="9460" max="9460" width="11.42578125" customWidth="1"/>
    <col min="9461" max="9461" width="11.85546875" customWidth="1"/>
    <col min="9699" max="9699" width="27" customWidth="1"/>
    <col min="9700" max="9712" width="11.7109375" customWidth="1"/>
    <col min="9713" max="9713" width="11.85546875" customWidth="1"/>
    <col min="9714" max="9715" width="12.7109375" customWidth="1"/>
    <col min="9716" max="9716" width="11.42578125" customWidth="1"/>
    <col min="9717" max="9717" width="11.85546875" customWidth="1"/>
    <col min="9955" max="9955" width="27" customWidth="1"/>
    <col min="9956" max="9968" width="11.7109375" customWidth="1"/>
    <col min="9969" max="9969" width="11.85546875" customWidth="1"/>
    <col min="9970" max="9971" width="12.7109375" customWidth="1"/>
    <col min="9972" max="9972" width="11.42578125" customWidth="1"/>
    <col min="9973" max="9973" width="11.85546875" customWidth="1"/>
    <col min="10211" max="10211" width="27" customWidth="1"/>
    <col min="10212" max="10224" width="11.7109375" customWidth="1"/>
    <col min="10225" max="10225" width="11.85546875" customWidth="1"/>
    <col min="10226" max="10227" width="12.7109375" customWidth="1"/>
    <col min="10228" max="10228" width="11.42578125" customWidth="1"/>
    <col min="10229" max="10229" width="11.85546875" customWidth="1"/>
    <col min="10467" max="10467" width="27" customWidth="1"/>
    <col min="10468" max="10480" width="11.7109375" customWidth="1"/>
    <col min="10481" max="10481" width="11.85546875" customWidth="1"/>
    <col min="10482" max="10483" width="12.7109375" customWidth="1"/>
    <col min="10484" max="10484" width="11.42578125" customWidth="1"/>
    <col min="10485" max="10485" width="11.85546875" customWidth="1"/>
    <col min="10723" max="10723" width="27" customWidth="1"/>
    <col min="10724" max="10736" width="11.7109375" customWidth="1"/>
    <col min="10737" max="10737" width="11.85546875" customWidth="1"/>
    <col min="10738" max="10739" width="12.7109375" customWidth="1"/>
    <col min="10740" max="10740" width="11.42578125" customWidth="1"/>
    <col min="10741" max="10741" width="11.85546875" customWidth="1"/>
    <col min="10979" max="10979" width="27" customWidth="1"/>
    <col min="10980" max="10992" width="11.7109375" customWidth="1"/>
    <col min="10993" max="10993" width="11.85546875" customWidth="1"/>
    <col min="10994" max="10995" width="12.7109375" customWidth="1"/>
    <col min="10996" max="10996" width="11.42578125" customWidth="1"/>
    <col min="10997" max="10997" width="11.85546875" customWidth="1"/>
    <col min="11235" max="11235" width="27" customWidth="1"/>
    <col min="11236" max="11248" width="11.7109375" customWidth="1"/>
    <col min="11249" max="11249" width="11.85546875" customWidth="1"/>
    <col min="11250" max="11251" width="12.7109375" customWidth="1"/>
    <col min="11252" max="11252" width="11.42578125" customWidth="1"/>
    <col min="11253" max="11253" width="11.85546875" customWidth="1"/>
    <col min="11491" max="11491" width="27" customWidth="1"/>
    <col min="11492" max="11504" width="11.7109375" customWidth="1"/>
    <col min="11505" max="11505" width="11.85546875" customWidth="1"/>
    <col min="11506" max="11507" width="12.7109375" customWidth="1"/>
    <col min="11508" max="11508" width="11.42578125" customWidth="1"/>
    <col min="11509" max="11509" width="11.85546875" customWidth="1"/>
    <col min="11747" max="11747" width="27" customWidth="1"/>
    <col min="11748" max="11760" width="11.7109375" customWidth="1"/>
    <col min="11761" max="11761" width="11.85546875" customWidth="1"/>
    <col min="11762" max="11763" width="12.7109375" customWidth="1"/>
    <col min="11764" max="11764" width="11.42578125" customWidth="1"/>
    <col min="11765" max="11765" width="11.85546875" customWidth="1"/>
    <col min="12003" max="12003" width="27" customWidth="1"/>
    <col min="12004" max="12016" width="11.7109375" customWidth="1"/>
    <col min="12017" max="12017" width="11.85546875" customWidth="1"/>
    <col min="12018" max="12019" width="12.7109375" customWidth="1"/>
    <col min="12020" max="12020" width="11.42578125" customWidth="1"/>
    <col min="12021" max="12021" width="11.85546875" customWidth="1"/>
    <col min="12259" max="12259" width="27" customWidth="1"/>
    <col min="12260" max="12272" width="11.7109375" customWidth="1"/>
    <col min="12273" max="12273" width="11.85546875" customWidth="1"/>
    <col min="12274" max="12275" width="12.7109375" customWidth="1"/>
    <col min="12276" max="12276" width="11.42578125" customWidth="1"/>
    <col min="12277" max="12277" width="11.85546875" customWidth="1"/>
    <col min="12515" max="12515" width="27" customWidth="1"/>
    <col min="12516" max="12528" width="11.7109375" customWidth="1"/>
    <col min="12529" max="12529" width="11.85546875" customWidth="1"/>
    <col min="12530" max="12531" width="12.7109375" customWidth="1"/>
    <col min="12532" max="12532" width="11.42578125" customWidth="1"/>
    <col min="12533" max="12533" width="11.85546875" customWidth="1"/>
    <col min="12771" max="12771" width="27" customWidth="1"/>
    <col min="12772" max="12784" width="11.7109375" customWidth="1"/>
    <col min="12785" max="12785" width="11.85546875" customWidth="1"/>
    <col min="12786" max="12787" width="12.7109375" customWidth="1"/>
    <col min="12788" max="12788" width="11.42578125" customWidth="1"/>
    <col min="12789" max="12789" width="11.85546875" customWidth="1"/>
    <col min="13027" max="13027" width="27" customWidth="1"/>
    <col min="13028" max="13040" width="11.7109375" customWidth="1"/>
    <col min="13041" max="13041" width="11.85546875" customWidth="1"/>
    <col min="13042" max="13043" width="12.7109375" customWidth="1"/>
    <col min="13044" max="13044" width="11.42578125" customWidth="1"/>
    <col min="13045" max="13045" width="11.85546875" customWidth="1"/>
    <col min="13283" max="13283" width="27" customWidth="1"/>
    <col min="13284" max="13296" width="11.7109375" customWidth="1"/>
    <col min="13297" max="13297" width="11.85546875" customWidth="1"/>
    <col min="13298" max="13299" width="12.7109375" customWidth="1"/>
    <col min="13300" max="13300" width="11.42578125" customWidth="1"/>
    <col min="13301" max="13301" width="11.85546875" customWidth="1"/>
    <col min="13539" max="13539" width="27" customWidth="1"/>
    <col min="13540" max="13552" width="11.7109375" customWidth="1"/>
    <col min="13553" max="13553" width="11.85546875" customWidth="1"/>
    <col min="13554" max="13555" width="12.7109375" customWidth="1"/>
    <col min="13556" max="13556" width="11.42578125" customWidth="1"/>
    <col min="13557" max="13557" width="11.85546875" customWidth="1"/>
    <col min="13795" max="13795" width="27" customWidth="1"/>
    <col min="13796" max="13808" width="11.7109375" customWidth="1"/>
    <col min="13809" max="13809" width="11.85546875" customWidth="1"/>
    <col min="13810" max="13811" width="12.7109375" customWidth="1"/>
    <col min="13812" max="13812" width="11.42578125" customWidth="1"/>
    <col min="13813" max="13813" width="11.85546875" customWidth="1"/>
    <col min="14051" max="14051" width="27" customWidth="1"/>
    <col min="14052" max="14064" width="11.7109375" customWidth="1"/>
    <col min="14065" max="14065" width="11.85546875" customWidth="1"/>
    <col min="14066" max="14067" width="12.7109375" customWidth="1"/>
    <col min="14068" max="14068" width="11.42578125" customWidth="1"/>
    <col min="14069" max="14069" width="11.85546875" customWidth="1"/>
    <col min="14307" max="14307" width="27" customWidth="1"/>
    <col min="14308" max="14320" width="11.7109375" customWidth="1"/>
    <col min="14321" max="14321" width="11.85546875" customWidth="1"/>
    <col min="14322" max="14323" width="12.7109375" customWidth="1"/>
    <col min="14324" max="14324" width="11.42578125" customWidth="1"/>
    <col min="14325" max="14325" width="11.85546875" customWidth="1"/>
    <col min="14563" max="14563" width="27" customWidth="1"/>
    <col min="14564" max="14576" width="11.7109375" customWidth="1"/>
    <col min="14577" max="14577" width="11.85546875" customWidth="1"/>
    <col min="14578" max="14579" width="12.7109375" customWidth="1"/>
    <col min="14580" max="14580" width="11.42578125" customWidth="1"/>
    <col min="14581" max="14581" width="11.85546875" customWidth="1"/>
    <col min="14819" max="14819" width="27" customWidth="1"/>
    <col min="14820" max="14832" width="11.7109375" customWidth="1"/>
    <col min="14833" max="14833" width="11.85546875" customWidth="1"/>
    <col min="14834" max="14835" width="12.7109375" customWidth="1"/>
    <col min="14836" max="14836" width="11.42578125" customWidth="1"/>
    <col min="14837" max="14837" width="11.85546875" customWidth="1"/>
    <col min="15075" max="15075" width="27" customWidth="1"/>
    <col min="15076" max="15088" width="11.7109375" customWidth="1"/>
    <col min="15089" max="15089" width="11.85546875" customWidth="1"/>
    <col min="15090" max="15091" width="12.7109375" customWidth="1"/>
    <col min="15092" max="15092" width="11.42578125" customWidth="1"/>
    <col min="15093" max="15093" width="11.85546875" customWidth="1"/>
    <col min="15331" max="15331" width="27" customWidth="1"/>
    <col min="15332" max="15344" width="11.7109375" customWidth="1"/>
    <col min="15345" max="15345" width="11.85546875" customWidth="1"/>
    <col min="15346" max="15347" width="12.7109375" customWidth="1"/>
    <col min="15348" max="15348" width="11.42578125" customWidth="1"/>
    <col min="15349" max="15349" width="11.85546875" customWidth="1"/>
    <col min="15587" max="15587" width="27" customWidth="1"/>
    <col min="15588" max="15600" width="11.7109375" customWidth="1"/>
    <col min="15601" max="15601" width="11.85546875" customWidth="1"/>
    <col min="15602" max="15603" width="12.7109375" customWidth="1"/>
    <col min="15604" max="15604" width="11.42578125" customWidth="1"/>
    <col min="15605" max="15605" width="11.85546875" customWidth="1"/>
    <col min="15843" max="15843" width="27" customWidth="1"/>
    <col min="15844" max="15856" width="11.7109375" customWidth="1"/>
    <col min="15857" max="15857" width="11.85546875" customWidth="1"/>
    <col min="15858" max="15859" width="12.7109375" customWidth="1"/>
    <col min="15860" max="15860" width="11.42578125" customWidth="1"/>
    <col min="15861" max="15861" width="11.85546875" customWidth="1"/>
    <col min="16099" max="16099" width="27" customWidth="1"/>
    <col min="16100" max="16112" width="11.7109375" customWidth="1"/>
    <col min="16113" max="16113" width="11.85546875" customWidth="1"/>
    <col min="16114" max="16115" width="12.7109375" customWidth="1"/>
    <col min="16116" max="16116" width="11.42578125" customWidth="1"/>
    <col min="16117" max="16117" width="11.85546875" customWidth="1"/>
  </cols>
  <sheetData>
    <row r="1" spans="1:15" ht="18.75" customHeight="1" x14ac:dyDescent="0.25">
      <c r="A1" s="338" t="s">
        <v>64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5" ht="18.75" customHeight="1" x14ac:dyDescent="0.25">
      <c r="A2" s="329"/>
      <c r="B2" s="347">
        <v>2021</v>
      </c>
      <c r="C2" s="348"/>
      <c r="D2" s="348"/>
      <c r="E2" s="348"/>
      <c r="F2" s="348"/>
      <c r="G2" s="348"/>
      <c r="H2" s="349"/>
      <c r="I2" s="347">
        <v>2022</v>
      </c>
      <c r="J2" s="348"/>
      <c r="K2" s="348"/>
      <c r="L2" s="348"/>
      <c r="M2" s="348"/>
      <c r="N2" s="348"/>
      <c r="O2" s="348"/>
    </row>
    <row r="3" spans="1:15" ht="18.75" customHeight="1" x14ac:dyDescent="0.25">
      <c r="A3" s="356"/>
      <c r="B3" s="168" t="s">
        <v>4</v>
      </c>
      <c r="C3" s="168" t="s">
        <v>8</v>
      </c>
      <c r="D3" s="168" t="s">
        <v>9</v>
      </c>
      <c r="E3" s="168" t="s">
        <v>13</v>
      </c>
      <c r="F3" s="168" t="s">
        <v>14</v>
      </c>
      <c r="G3" s="168" t="s">
        <v>18</v>
      </c>
      <c r="H3" s="133">
        <v>2021</v>
      </c>
      <c r="I3" s="171" t="s">
        <v>4</v>
      </c>
      <c r="J3" s="171" t="s">
        <v>8</v>
      </c>
      <c r="K3" s="171" t="s">
        <v>9</v>
      </c>
      <c r="L3" s="171" t="s">
        <v>13</v>
      </c>
      <c r="M3" s="171" t="s">
        <v>14</v>
      </c>
      <c r="N3" s="171" t="s">
        <v>18</v>
      </c>
      <c r="O3" s="133">
        <v>2022</v>
      </c>
    </row>
    <row r="4" spans="1:15" ht="15.75" x14ac:dyDescent="0.25">
      <c r="A4" s="353" t="s">
        <v>65</v>
      </c>
      <c r="B4" s="354"/>
      <c r="C4" s="354"/>
      <c r="D4" s="354"/>
      <c r="E4" s="354"/>
      <c r="F4" s="354"/>
      <c r="G4" s="354"/>
      <c r="H4" s="355"/>
      <c r="K4" s="140"/>
      <c r="M4" s="140"/>
      <c r="N4" s="140"/>
      <c r="O4" s="164"/>
    </row>
    <row r="5" spans="1:15" ht="15.75" x14ac:dyDescent="0.25">
      <c r="A5" s="156" t="s">
        <v>66</v>
      </c>
      <c r="B5" s="112">
        <v>1821327.324</v>
      </c>
      <c r="C5" s="112">
        <v>1461109.8030000001</v>
      </c>
      <c r="D5" s="112">
        <f>B5+C5</f>
        <v>3282437.1270000003</v>
      </c>
      <c r="E5" s="112">
        <v>1039530.264</v>
      </c>
      <c r="F5" s="112">
        <f>B5+C5+E5</f>
        <v>4321967.3910000008</v>
      </c>
      <c r="G5" s="112">
        <v>1640477.27</v>
      </c>
      <c r="H5" s="112">
        <f>SUM(B5:C5,E5,G5)</f>
        <v>5962444.6610000003</v>
      </c>
      <c r="I5" s="112">
        <v>1712181.11</v>
      </c>
      <c r="J5" s="112">
        <v>1330875.73</v>
      </c>
      <c r="K5" s="112">
        <f>I5+J5</f>
        <v>3043056.84</v>
      </c>
      <c r="L5" s="112">
        <v>954669.65</v>
      </c>
      <c r="M5" s="112">
        <f>I5+J5+L5</f>
        <v>3997726.4899999998</v>
      </c>
      <c r="N5" s="112"/>
      <c r="O5" s="112"/>
    </row>
    <row r="6" spans="1:15" ht="15.75" x14ac:dyDescent="0.25">
      <c r="A6" s="135" t="s">
        <v>67</v>
      </c>
      <c r="B6" s="113">
        <v>7508920.4679999994</v>
      </c>
      <c r="C6" s="113">
        <v>5715018.1049999995</v>
      </c>
      <c r="D6" s="113">
        <f>B6+C6</f>
        <v>13223938.572999999</v>
      </c>
      <c r="E6" s="113">
        <v>4768106.9050000003</v>
      </c>
      <c r="F6" s="113">
        <f>B6+C6+E6</f>
        <v>17992045.478</v>
      </c>
      <c r="G6" s="113">
        <v>6766354.4699999997</v>
      </c>
      <c r="H6" s="113">
        <f>SUM(B6:C6,E6,G6)</f>
        <v>24758399.947999999</v>
      </c>
      <c r="I6" s="113">
        <v>7765005.6100000003</v>
      </c>
      <c r="J6" s="113">
        <v>6076151.1900000004</v>
      </c>
      <c r="K6" s="113">
        <f>I6+J6</f>
        <v>13841156.800000001</v>
      </c>
      <c r="L6" s="113">
        <v>4370160.26</v>
      </c>
      <c r="M6" s="113">
        <f>I6+J6+L6</f>
        <v>18211317.060000002</v>
      </c>
      <c r="N6" s="113"/>
      <c r="O6" s="113"/>
    </row>
    <row r="7" spans="1:15" ht="15.75" x14ac:dyDescent="0.25">
      <c r="A7" s="135" t="s">
        <v>68</v>
      </c>
      <c r="B7" s="113">
        <v>275823.79099999997</v>
      </c>
      <c r="C7" s="113">
        <v>258452.02900000001</v>
      </c>
      <c r="D7" s="113">
        <f>B7+C7</f>
        <v>534275.81999999995</v>
      </c>
      <c r="E7" s="113">
        <v>247952.89599999998</v>
      </c>
      <c r="F7" s="113">
        <f>B7+C7+E7</f>
        <v>782228.7159999999</v>
      </c>
      <c r="G7" s="113">
        <v>281934.87</v>
      </c>
      <c r="H7" s="113">
        <f>SUM(B7:C7,E7,G7)</f>
        <v>1064163.5859999999</v>
      </c>
      <c r="I7" s="113">
        <v>253493.7</v>
      </c>
      <c r="J7" s="113">
        <v>216718.25</v>
      </c>
      <c r="K7" s="113">
        <f>I7+J7</f>
        <v>470211.95</v>
      </c>
      <c r="L7" s="113">
        <v>161654.26</v>
      </c>
      <c r="M7" s="113">
        <f>I7+J7+L7</f>
        <v>631866.21</v>
      </c>
      <c r="N7" s="113"/>
      <c r="O7" s="113"/>
    </row>
    <row r="8" spans="1:15" s="169" customFormat="1" ht="15.75" x14ac:dyDescent="0.25">
      <c r="A8" s="135" t="s">
        <v>92</v>
      </c>
      <c r="B8" s="113">
        <v>133276</v>
      </c>
      <c r="C8" s="113">
        <v>85016.313999999998</v>
      </c>
      <c r="D8" s="113">
        <f t="shared" ref="D8:D9" si="0">B8+C8</f>
        <v>218292.31400000001</v>
      </c>
      <c r="E8" s="113">
        <v>88306.3</v>
      </c>
      <c r="F8" s="113">
        <f t="shared" ref="F8:F11" si="1">B8+C8+E8</f>
        <v>306598.614</v>
      </c>
      <c r="G8" s="113">
        <v>27740.77</v>
      </c>
      <c r="H8" s="113">
        <v>334339.39</v>
      </c>
      <c r="I8" s="113">
        <v>13423.57</v>
      </c>
      <c r="J8" s="113">
        <v>275018.27</v>
      </c>
      <c r="K8" s="113">
        <f t="shared" ref="K8:K9" si="2">I8+J8</f>
        <v>288441.84000000003</v>
      </c>
      <c r="L8" s="113">
        <v>938677.05</v>
      </c>
      <c r="M8" s="113">
        <f t="shared" ref="M8:M11" si="3">I8+J8+L8</f>
        <v>1227118.8900000001</v>
      </c>
      <c r="N8" s="113"/>
      <c r="O8" s="113"/>
    </row>
    <row r="9" spans="1:15" ht="15.75" x14ac:dyDescent="0.25">
      <c r="A9" s="135" t="s">
        <v>69</v>
      </c>
      <c r="B9" s="113">
        <v>277542.495</v>
      </c>
      <c r="C9" s="113">
        <v>300258.10200000001</v>
      </c>
      <c r="D9" s="113">
        <f t="shared" si="0"/>
        <v>577800.59700000007</v>
      </c>
      <c r="E9" s="113">
        <v>297812.66699999996</v>
      </c>
      <c r="F9" s="113">
        <f t="shared" si="1"/>
        <v>875613.26399999997</v>
      </c>
      <c r="G9" s="113">
        <v>191559.44</v>
      </c>
      <c r="H9" s="113">
        <f>SUM(B9:C9,E9,G9)</f>
        <v>1067172.7039999999</v>
      </c>
      <c r="I9" s="113">
        <v>330236.89</v>
      </c>
      <c r="J9" s="113">
        <v>79905.119999999995</v>
      </c>
      <c r="K9" s="113">
        <f t="shared" si="2"/>
        <v>410142.01</v>
      </c>
      <c r="L9" s="113">
        <v>0</v>
      </c>
      <c r="M9" s="113">
        <f t="shared" si="3"/>
        <v>410142.01</v>
      </c>
      <c r="N9" s="113"/>
      <c r="O9" s="113"/>
    </row>
    <row r="10" spans="1:15" ht="15.75" x14ac:dyDescent="0.25">
      <c r="A10" s="135" t="s">
        <v>70</v>
      </c>
      <c r="B10" s="114">
        <v>90731.663</v>
      </c>
      <c r="C10" s="114">
        <v>82804.315999999992</v>
      </c>
      <c r="D10" s="114">
        <f>B10+C10</f>
        <v>173535.97899999999</v>
      </c>
      <c r="E10" s="114">
        <v>71433.881999999998</v>
      </c>
      <c r="F10" s="114">
        <f t="shared" si="1"/>
        <v>244969.86099999998</v>
      </c>
      <c r="G10" s="114">
        <v>81966.22</v>
      </c>
      <c r="H10" s="114">
        <f>SUM(B10:C10,E10,G10)</f>
        <v>326936.08100000001</v>
      </c>
      <c r="I10" s="114">
        <v>84521.06</v>
      </c>
      <c r="J10" s="114">
        <v>113334.9</v>
      </c>
      <c r="K10" s="114">
        <f>I10+J10</f>
        <v>197855.96</v>
      </c>
      <c r="L10" s="114">
        <v>92926.3</v>
      </c>
      <c r="M10" s="114">
        <f t="shared" si="3"/>
        <v>290782.26</v>
      </c>
      <c r="N10" s="114"/>
      <c r="O10" s="114"/>
    </row>
    <row r="11" spans="1:15" ht="15.75" x14ac:dyDescent="0.25">
      <c r="A11" s="157" t="s">
        <v>71</v>
      </c>
      <c r="B11" s="158">
        <f>SUM(B5:B10)</f>
        <v>10107621.740999999</v>
      </c>
      <c r="C11" s="158">
        <f>SUM(C5:C10)</f>
        <v>7902658.6689999998</v>
      </c>
      <c r="D11" s="158">
        <f>SUM(D5:D10)</f>
        <v>18010280.409999996</v>
      </c>
      <c r="E11" s="158">
        <f>SUM(E5:E10)</f>
        <v>6513142.9139999999</v>
      </c>
      <c r="F11" s="158">
        <f t="shared" si="1"/>
        <v>24523423.323999997</v>
      </c>
      <c r="G11" s="158">
        <f>SUM(G5:G10)</f>
        <v>8990033.0399999991</v>
      </c>
      <c r="H11" s="158">
        <f>SUM(B11:C11,E11,G11)</f>
        <v>33513456.363999996</v>
      </c>
      <c r="I11" s="158">
        <f>SUM(I5:I10)</f>
        <v>10158861.940000001</v>
      </c>
      <c r="J11" s="158">
        <f>SUM(J5:J10)</f>
        <v>8092003.46</v>
      </c>
      <c r="K11" s="158">
        <f>SUM(K5:K10)</f>
        <v>18250865.400000002</v>
      </c>
      <c r="L11" s="158">
        <f>SUM(L5:L10)</f>
        <v>6518087.5199999996</v>
      </c>
      <c r="M11" s="158">
        <f t="shared" si="3"/>
        <v>24768952.920000002</v>
      </c>
      <c r="N11" s="158"/>
      <c r="O11" s="158"/>
    </row>
    <row r="12" spans="1:15" ht="20.25" customHeight="1" x14ac:dyDescent="0.25">
      <c r="A12" s="350" t="s">
        <v>72</v>
      </c>
      <c r="B12" s="351"/>
      <c r="C12" s="351"/>
      <c r="D12" s="351"/>
      <c r="E12" s="351"/>
      <c r="F12" s="351"/>
      <c r="G12" s="351"/>
      <c r="H12" s="352"/>
      <c r="K12" s="141"/>
      <c r="M12" s="141"/>
      <c r="N12" s="141"/>
      <c r="O12" s="163"/>
    </row>
    <row r="13" spans="1:15" ht="15.75" x14ac:dyDescent="0.25">
      <c r="A13" s="156" t="s">
        <v>73</v>
      </c>
      <c r="B13" s="115">
        <v>1861.2643333333335</v>
      </c>
      <c r="C13" s="115">
        <v>1518.6576666666667</v>
      </c>
      <c r="D13" s="115">
        <v>1689.961</v>
      </c>
      <c r="E13" s="115">
        <v>1262.7106666666668</v>
      </c>
      <c r="F13" s="115">
        <v>1547.5442222222223</v>
      </c>
      <c r="G13" s="115">
        <v>2000.22</v>
      </c>
      <c r="H13" s="115">
        <v>1660.71</v>
      </c>
      <c r="I13" s="115">
        <v>1918.39</v>
      </c>
      <c r="J13" s="115">
        <v>1653.11</v>
      </c>
      <c r="K13" s="115">
        <v>1785.8</v>
      </c>
      <c r="L13" s="115">
        <v>1437.5</v>
      </c>
      <c r="M13" s="115">
        <v>1669.67</v>
      </c>
      <c r="N13" s="115"/>
      <c r="O13" s="115"/>
    </row>
    <row r="14" spans="1:15" ht="15.75" x14ac:dyDescent="0.25">
      <c r="A14" s="135" t="s">
        <v>74</v>
      </c>
      <c r="B14" s="116">
        <v>661.50433333333206</v>
      </c>
      <c r="C14" s="116">
        <v>666.3839999999982</v>
      </c>
      <c r="D14" s="116">
        <v>663.9441666666653</v>
      </c>
      <c r="E14" s="116">
        <v>506.18766666666494</v>
      </c>
      <c r="F14" s="116">
        <v>611.35866666666504</v>
      </c>
      <c r="G14" s="116">
        <v>525.61</v>
      </c>
      <c r="H14" s="116">
        <v>589.91999999999996</v>
      </c>
      <c r="I14" s="116">
        <v>522.97</v>
      </c>
      <c r="J14" s="116">
        <v>506.65</v>
      </c>
      <c r="K14" s="116">
        <v>514.79999999999995</v>
      </c>
      <c r="L14" s="116">
        <v>480.5</v>
      </c>
      <c r="M14" s="116">
        <v>503.38</v>
      </c>
      <c r="N14" s="116"/>
      <c r="O14" s="116"/>
    </row>
    <row r="15" spans="1:15" ht="15.75" x14ac:dyDescent="0.25">
      <c r="A15" s="135" t="s">
        <v>86</v>
      </c>
      <c r="B15" s="116">
        <v>1623.6523333333334</v>
      </c>
      <c r="C15" s="116">
        <v>1682.5023333333331</v>
      </c>
      <c r="D15" s="116">
        <v>1653.0773333333334</v>
      </c>
      <c r="E15" s="116">
        <v>1724.1326666666664</v>
      </c>
      <c r="F15" s="116">
        <v>1676.76244444444</v>
      </c>
      <c r="G15" s="116">
        <v>1935.52</v>
      </c>
      <c r="H15" s="116">
        <v>1741.45</v>
      </c>
      <c r="I15" s="116">
        <v>2761.8</v>
      </c>
      <c r="J15" s="116">
        <v>2780.36</v>
      </c>
      <c r="K15" s="116">
        <v>2771.1</v>
      </c>
      <c r="L15" s="116">
        <v>2659.02</v>
      </c>
      <c r="M15" s="116">
        <v>2733.72</v>
      </c>
      <c r="N15" s="116"/>
      <c r="O15" s="116"/>
    </row>
    <row r="16" spans="1:15" ht="15.75" x14ac:dyDescent="0.25">
      <c r="A16" s="135" t="s">
        <v>75</v>
      </c>
      <c r="B16" s="116">
        <v>0</v>
      </c>
      <c r="C16" s="116">
        <v>0</v>
      </c>
      <c r="D16" s="116">
        <f>AVERAGE(B16,C16)</f>
        <v>0</v>
      </c>
      <c r="E16" s="116">
        <f>AVERAGE(C16,D16)</f>
        <v>0</v>
      </c>
      <c r="F16" s="116">
        <f>AVERAGE(D16,E16)</f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/>
      <c r="O16" s="116"/>
    </row>
    <row r="17" spans="1:15" ht="15.75" x14ac:dyDescent="0.25">
      <c r="A17" s="135" t="s">
        <v>76</v>
      </c>
      <c r="B17" s="117">
        <v>1540.9043333333334</v>
      </c>
      <c r="C17" s="117">
        <v>1563.0919999999999</v>
      </c>
      <c r="D17" s="117">
        <v>1551.998166666667</v>
      </c>
      <c r="E17" s="117">
        <v>1637.0193333333334</v>
      </c>
      <c r="F17" s="117">
        <v>1580.3385555555601</v>
      </c>
      <c r="G17" s="117">
        <v>1227.79</v>
      </c>
      <c r="H17" s="117">
        <v>1492.2</v>
      </c>
      <c r="I17" s="117">
        <v>483.75</v>
      </c>
      <c r="J17" s="117">
        <v>560.09</v>
      </c>
      <c r="K17" s="117">
        <v>521.9</v>
      </c>
      <c r="L17" s="117">
        <v>505.65</v>
      </c>
      <c r="M17" s="117">
        <v>516.5</v>
      </c>
      <c r="N17" s="117"/>
      <c r="O17" s="117"/>
    </row>
    <row r="18" spans="1:15" s="169" customFormat="1" ht="15.75" x14ac:dyDescent="0.25">
      <c r="A18" s="135" t="s">
        <v>70</v>
      </c>
      <c r="B18" s="117">
        <v>48.71</v>
      </c>
      <c r="C18" s="117">
        <v>16.600000000000001</v>
      </c>
      <c r="D18" s="117">
        <v>16.420000000000002</v>
      </c>
      <c r="E18" s="117">
        <v>18.71</v>
      </c>
      <c r="F18" s="117">
        <v>17.18</v>
      </c>
      <c r="G18" s="117">
        <v>11.5</v>
      </c>
      <c r="H18" s="117">
        <v>15.76</v>
      </c>
      <c r="I18" s="117">
        <v>56.91</v>
      </c>
      <c r="J18" s="117">
        <v>36.68</v>
      </c>
      <c r="K18" s="117">
        <v>27.8</v>
      </c>
      <c r="L18" s="117">
        <v>29.35</v>
      </c>
      <c r="M18" s="117">
        <v>28.33</v>
      </c>
      <c r="N18" s="117"/>
      <c r="O18" s="117"/>
    </row>
    <row r="19" spans="1:15" s="169" customFormat="1" ht="15.75" x14ac:dyDescent="0.25">
      <c r="A19" s="135" t="s">
        <v>99</v>
      </c>
      <c r="B19" s="117"/>
      <c r="C19" s="117"/>
      <c r="D19" s="117"/>
      <c r="E19" s="117"/>
      <c r="F19" s="117"/>
      <c r="G19" s="117"/>
      <c r="H19" s="117"/>
      <c r="I19" s="117">
        <v>87.6</v>
      </c>
      <c r="J19" s="117">
        <v>82.07</v>
      </c>
      <c r="K19" s="117">
        <v>84.83</v>
      </c>
      <c r="L19" s="117">
        <v>44.11</v>
      </c>
      <c r="M19" s="117">
        <v>71.260000000000005</v>
      </c>
      <c r="N19" s="117"/>
      <c r="O19" s="117"/>
    </row>
    <row r="20" spans="1:15" ht="15.75" x14ac:dyDescent="0.25">
      <c r="A20" s="157" t="s">
        <v>71</v>
      </c>
      <c r="B20" s="159">
        <f t="shared" ref="B20:H20" si="4">SUM(B13:B18)</f>
        <v>5736.0353333333323</v>
      </c>
      <c r="C20" s="159">
        <f t="shared" si="4"/>
        <v>5447.2359999999981</v>
      </c>
      <c r="D20" s="159">
        <f t="shared" si="4"/>
        <v>5575.4006666666664</v>
      </c>
      <c r="E20" s="159">
        <f t="shared" si="4"/>
        <v>5148.7603333333318</v>
      </c>
      <c r="F20" s="159">
        <f t="shared" si="4"/>
        <v>5433.1838888888879</v>
      </c>
      <c r="G20" s="159">
        <f t="shared" si="4"/>
        <v>5700.64</v>
      </c>
      <c r="H20" s="159">
        <f t="shared" si="4"/>
        <v>5500.04</v>
      </c>
      <c r="I20" s="159">
        <f>SUM(I13:I19)</f>
        <v>5831.42</v>
      </c>
      <c r="J20" s="159">
        <f>SUM(J13:J19)</f>
        <v>5618.96</v>
      </c>
      <c r="K20" s="159">
        <f>SUM(K13:K19)</f>
        <v>5706.23</v>
      </c>
      <c r="L20" s="159">
        <v>5156.1400000000003</v>
      </c>
      <c r="M20" s="159">
        <f>SUM(M13:M19)</f>
        <v>5522.8600000000006</v>
      </c>
      <c r="N20" s="159"/>
      <c r="O20" s="159"/>
    </row>
    <row r="21" spans="1:15" ht="89.25" x14ac:dyDescent="0.25">
      <c r="A21" s="278" t="s">
        <v>100</v>
      </c>
      <c r="B21" s="118"/>
      <c r="I21" s="118"/>
    </row>
    <row r="22" spans="1:15" x14ac:dyDescent="0.25">
      <c r="A22" s="277"/>
      <c r="D22" s="7"/>
      <c r="K22" s="7"/>
    </row>
    <row r="23" spans="1:15" x14ac:dyDescent="0.25">
      <c r="A23" s="277"/>
    </row>
    <row r="24" spans="1:15" x14ac:dyDescent="0.25">
      <c r="A24" s="277"/>
    </row>
    <row r="25" spans="1:15" x14ac:dyDescent="0.25">
      <c r="A25" s="277"/>
    </row>
    <row r="26" spans="1:15" x14ac:dyDescent="0.25">
      <c r="A26" s="277"/>
    </row>
    <row r="27" spans="1:15" x14ac:dyDescent="0.25">
      <c r="A27" s="277"/>
    </row>
    <row r="28" spans="1:15" x14ac:dyDescent="0.25">
      <c r="A28" s="277"/>
    </row>
    <row r="29" spans="1:15" x14ac:dyDescent="0.25">
      <c r="A29" s="277"/>
    </row>
    <row r="30" spans="1:15" x14ac:dyDescent="0.25">
      <c r="A30" s="277"/>
    </row>
    <row r="31" spans="1:15" x14ac:dyDescent="0.25">
      <c r="A31" s="277"/>
    </row>
    <row r="33" spans="2:2" x14ac:dyDescent="0.25">
      <c r="B33" s="7"/>
    </row>
  </sheetData>
  <mergeCells count="6">
    <mergeCell ref="I2:O2"/>
    <mergeCell ref="B2:H2"/>
    <mergeCell ref="A1:O1"/>
    <mergeCell ref="A12:H12"/>
    <mergeCell ref="A4:H4"/>
    <mergeCell ref="A2:A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10" sqref="S10"/>
    </sheetView>
  </sheetViews>
  <sheetFormatPr defaultRowHeight="15" x14ac:dyDescent="0.25"/>
  <cols>
    <col min="1" max="1" width="54.85546875" customWidth="1"/>
    <col min="2" max="4" width="10.7109375" style="169" hidden="1" customWidth="1"/>
    <col min="5" max="6" width="10.7109375" style="169" customWidth="1"/>
    <col min="7" max="11" width="10.7109375" style="169" hidden="1" customWidth="1"/>
    <col min="12" max="13" width="10.7109375" style="169" customWidth="1"/>
    <col min="14" max="15" width="10.7109375" style="169" hidden="1" customWidth="1"/>
    <col min="228" max="228" width="18.42578125" customWidth="1"/>
    <col min="229" max="242" width="10.7109375" customWidth="1"/>
    <col min="243" max="243" width="12.85546875" customWidth="1"/>
    <col min="244" max="244" width="12.140625" customWidth="1"/>
    <col min="245" max="245" width="12.85546875" customWidth="1"/>
    <col min="246" max="246" width="12.140625" customWidth="1"/>
    <col min="484" max="484" width="18.42578125" customWidth="1"/>
    <col min="485" max="498" width="10.7109375" customWidth="1"/>
    <col min="499" max="499" width="12.85546875" customWidth="1"/>
    <col min="500" max="500" width="12.140625" customWidth="1"/>
    <col min="501" max="501" width="12.85546875" customWidth="1"/>
    <col min="502" max="502" width="12.140625" customWidth="1"/>
    <col min="740" max="740" width="18.42578125" customWidth="1"/>
    <col min="741" max="754" width="10.7109375" customWidth="1"/>
    <col min="755" max="755" width="12.85546875" customWidth="1"/>
    <col min="756" max="756" width="12.140625" customWidth="1"/>
    <col min="757" max="757" width="12.85546875" customWidth="1"/>
    <col min="758" max="758" width="12.140625" customWidth="1"/>
    <col min="996" max="996" width="18.42578125" customWidth="1"/>
    <col min="997" max="1010" width="10.7109375" customWidth="1"/>
    <col min="1011" max="1011" width="12.85546875" customWidth="1"/>
    <col min="1012" max="1012" width="12.140625" customWidth="1"/>
    <col min="1013" max="1013" width="12.85546875" customWidth="1"/>
    <col min="1014" max="1014" width="12.140625" customWidth="1"/>
    <col min="1252" max="1252" width="18.42578125" customWidth="1"/>
    <col min="1253" max="1266" width="10.7109375" customWidth="1"/>
    <col min="1267" max="1267" width="12.85546875" customWidth="1"/>
    <col min="1268" max="1268" width="12.140625" customWidth="1"/>
    <col min="1269" max="1269" width="12.85546875" customWidth="1"/>
    <col min="1270" max="1270" width="12.140625" customWidth="1"/>
    <col min="1508" max="1508" width="18.42578125" customWidth="1"/>
    <col min="1509" max="1522" width="10.7109375" customWidth="1"/>
    <col min="1523" max="1523" width="12.85546875" customWidth="1"/>
    <col min="1524" max="1524" width="12.140625" customWidth="1"/>
    <col min="1525" max="1525" width="12.85546875" customWidth="1"/>
    <col min="1526" max="1526" width="12.140625" customWidth="1"/>
    <col min="1764" max="1764" width="18.42578125" customWidth="1"/>
    <col min="1765" max="1778" width="10.7109375" customWidth="1"/>
    <col min="1779" max="1779" width="12.85546875" customWidth="1"/>
    <col min="1780" max="1780" width="12.140625" customWidth="1"/>
    <col min="1781" max="1781" width="12.85546875" customWidth="1"/>
    <col min="1782" max="1782" width="12.140625" customWidth="1"/>
    <col min="2020" max="2020" width="18.42578125" customWidth="1"/>
    <col min="2021" max="2034" width="10.7109375" customWidth="1"/>
    <col min="2035" max="2035" width="12.85546875" customWidth="1"/>
    <col min="2036" max="2036" width="12.140625" customWidth="1"/>
    <col min="2037" max="2037" width="12.85546875" customWidth="1"/>
    <col min="2038" max="2038" width="12.140625" customWidth="1"/>
    <col min="2276" max="2276" width="18.42578125" customWidth="1"/>
    <col min="2277" max="2290" width="10.7109375" customWidth="1"/>
    <col min="2291" max="2291" width="12.85546875" customWidth="1"/>
    <col min="2292" max="2292" width="12.140625" customWidth="1"/>
    <col min="2293" max="2293" width="12.85546875" customWidth="1"/>
    <col min="2294" max="2294" width="12.140625" customWidth="1"/>
    <col min="2532" max="2532" width="18.42578125" customWidth="1"/>
    <col min="2533" max="2546" width="10.7109375" customWidth="1"/>
    <col min="2547" max="2547" width="12.85546875" customWidth="1"/>
    <col min="2548" max="2548" width="12.140625" customWidth="1"/>
    <col min="2549" max="2549" width="12.85546875" customWidth="1"/>
    <col min="2550" max="2550" width="12.140625" customWidth="1"/>
    <col min="2788" max="2788" width="18.42578125" customWidth="1"/>
    <col min="2789" max="2802" width="10.7109375" customWidth="1"/>
    <col min="2803" max="2803" width="12.85546875" customWidth="1"/>
    <col min="2804" max="2804" width="12.140625" customWidth="1"/>
    <col min="2805" max="2805" width="12.85546875" customWidth="1"/>
    <col min="2806" max="2806" width="12.140625" customWidth="1"/>
    <col min="3044" max="3044" width="18.42578125" customWidth="1"/>
    <col min="3045" max="3058" width="10.7109375" customWidth="1"/>
    <col min="3059" max="3059" width="12.85546875" customWidth="1"/>
    <col min="3060" max="3060" width="12.140625" customWidth="1"/>
    <col min="3061" max="3061" width="12.85546875" customWidth="1"/>
    <col min="3062" max="3062" width="12.140625" customWidth="1"/>
    <col min="3300" max="3300" width="18.42578125" customWidth="1"/>
    <col min="3301" max="3314" width="10.7109375" customWidth="1"/>
    <col min="3315" max="3315" width="12.85546875" customWidth="1"/>
    <col min="3316" max="3316" width="12.140625" customWidth="1"/>
    <col min="3317" max="3317" width="12.85546875" customWidth="1"/>
    <col min="3318" max="3318" width="12.140625" customWidth="1"/>
    <col min="3556" max="3556" width="18.42578125" customWidth="1"/>
    <col min="3557" max="3570" width="10.7109375" customWidth="1"/>
    <col min="3571" max="3571" width="12.85546875" customWidth="1"/>
    <col min="3572" max="3572" width="12.140625" customWidth="1"/>
    <col min="3573" max="3573" width="12.85546875" customWidth="1"/>
    <col min="3574" max="3574" width="12.140625" customWidth="1"/>
    <col min="3812" max="3812" width="18.42578125" customWidth="1"/>
    <col min="3813" max="3826" width="10.7109375" customWidth="1"/>
    <col min="3827" max="3827" width="12.85546875" customWidth="1"/>
    <col min="3828" max="3828" width="12.140625" customWidth="1"/>
    <col min="3829" max="3829" width="12.85546875" customWidth="1"/>
    <col min="3830" max="3830" width="12.140625" customWidth="1"/>
    <col min="4068" max="4068" width="18.42578125" customWidth="1"/>
    <col min="4069" max="4082" width="10.7109375" customWidth="1"/>
    <col min="4083" max="4083" width="12.85546875" customWidth="1"/>
    <col min="4084" max="4084" width="12.140625" customWidth="1"/>
    <col min="4085" max="4085" width="12.85546875" customWidth="1"/>
    <col min="4086" max="4086" width="12.140625" customWidth="1"/>
    <col min="4324" max="4324" width="18.42578125" customWidth="1"/>
    <col min="4325" max="4338" width="10.7109375" customWidth="1"/>
    <col min="4339" max="4339" width="12.85546875" customWidth="1"/>
    <col min="4340" max="4340" width="12.140625" customWidth="1"/>
    <col min="4341" max="4341" width="12.85546875" customWidth="1"/>
    <col min="4342" max="4342" width="12.140625" customWidth="1"/>
    <col min="4580" max="4580" width="18.42578125" customWidth="1"/>
    <col min="4581" max="4594" width="10.7109375" customWidth="1"/>
    <col min="4595" max="4595" width="12.85546875" customWidth="1"/>
    <col min="4596" max="4596" width="12.140625" customWidth="1"/>
    <col min="4597" max="4597" width="12.85546875" customWidth="1"/>
    <col min="4598" max="4598" width="12.140625" customWidth="1"/>
    <col min="4836" max="4836" width="18.42578125" customWidth="1"/>
    <col min="4837" max="4850" width="10.7109375" customWidth="1"/>
    <col min="4851" max="4851" width="12.85546875" customWidth="1"/>
    <col min="4852" max="4852" width="12.140625" customWidth="1"/>
    <col min="4853" max="4853" width="12.85546875" customWidth="1"/>
    <col min="4854" max="4854" width="12.140625" customWidth="1"/>
    <col min="5092" max="5092" width="18.42578125" customWidth="1"/>
    <col min="5093" max="5106" width="10.7109375" customWidth="1"/>
    <col min="5107" max="5107" width="12.85546875" customWidth="1"/>
    <col min="5108" max="5108" width="12.140625" customWidth="1"/>
    <col min="5109" max="5109" width="12.85546875" customWidth="1"/>
    <col min="5110" max="5110" width="12.140625" customWidth="1"/>
    <col min="5348" max="5348" width="18.42578125" customWidth="1"/>
    <col min="5349" max="5362" width="10.7109375" customWidth="1"/>
    <col min="5363" max="5363" width="12.85546875" customWidth="1"/>
    <col min="5364" max="5364" width="12.140625" customWidth="1"/>
    <col min="5365" max="5365" width="12.85546875" customWidth="1"/>
    <col min="5366" max="5366" width="12.140625" customWidth="1"/>
    <col min="5604" max="5604" width="18.42578125" customWidth="1"/>
    <col min="5605" max="5618" width="10.7109375" customWidth="1"/>
    <col min="5619" max="5619" width="12.85546875" customWidth="1"/>
    <col min="5620" max="5620" width="12.140625" customWidth="1"/>
    <col min="5621" max="5621" width="12.85546875" customWidth="1"/>
    <col min="5622" max="5622" width="12.140625" customWidth="1"/>
    <col min="5860" max="5860" width="18.42578125" customWidth="1"/>
    <col min="5861" max="5874" width="10.7109375" customWidth="1"/>
    <col min="5875" max="5875" width="12.85546875" customWidth="1"/>
    <col min="5876" max="5876" width="12.140625" customWidth="1"/>
    <col min="5877" max="5877" width="12.85546875" customWidth="1"/>
    <col min="5878" max="5878" width="12.140625" customWidth="1"/>
    <col min="6116" max="6116" width="18.42578125" customWidth="1"/>
    <col min="6117" max="6130" width="10.7109375" customWidth="1"/>
    <col min="6131" max="6131" width="12.85546875" customWidth="1"/>
    <col min="6132" max="6132" width="12.140625" customWidth="1"/>
    <col min="6133" max="6133" width="12.85546875" customWidth="1"/>
    <col min="6134" max="6134" width="12.140625" customWidth="1"/>
    <col min="6372" max="6372" width="18.42578125" customWidth="1"/>
    <col min="6373" max="6386" width="10.7109375" customWidth="1"/>
    <col min="6387" max="6387" width="12.85546875" customWidth="1"/>
    <col min="6388" max="6388" width="12.140625" customWidth="1"/>
    <col min="6389" max="6389" width="12.85546875" customWidth="1"/>
    <col min="6390" max="6390" width="12.140625" customWidth="1"/>
    <col min="6628" max="6628" width="18.42578125" customWidth="1"/>
    <col min="6629" max="6642" width="10.7109375" customWidth="1"/>
    <col min="6643" max="6643" width="12.85546875" customWidth="1"/>
    <col min="6644" max="6644" width="12.140625" customWidth="1"/>
    <col min="6645" max="6645" width="12.85546875" customWidth="1"/>
    <col min="6646" max="6646" width="12.140625" customWidth="1"/>
    <col min="6884" max="6884" width="18.42578125" customWidth="1"/>
    <col min="6885" max="6898" width="10.7109375" customWidth="1"/>
    <col min="6899" max="6899" width="12.85546875" customWidth="1"/>
    <col min="6900" max="6900" width="12.140625" customWidth="1"/>
    <col min="6901" max="6901" width="12.85546875" customWidth="1"/>
    <col min="6902" max="6902" width="12.140625" customWidth="1"/>
    <col min="7140" max="7140" width="18.42578125" customWidth="1"/>
    <col min="7141" max="7154" width="10.7109375" customWidth="1"/>
    <col min="7155" max="7155" width="12.85546875" customWidth="1"/>
    <col min="7156" max="7156" width="12.140625" customWidth="1"/>
    <col min="7157" max="7157" width="12.85546875" customWidth="1"/>
    <col min="7158" max="7158" width="12.140625" customWidth="1"/>
    <col min="7396" max="7396" width="18.42578125" customWidth="1"/>
    <col min="7397" max="7410" width="10.7109375" customWidth="1"/>
    <col min="7411" max="7411" width="12.85546875" customWidth="1"/>
    <col min="7412" max="7412" width="12.140625" customWidth="1"/>
    <col min="7413" max="7413" width="12.85546875" customWidth="1"/>
    <col min="7414" max="7414" width="12.140625" customWidth="1"/>
    <col min="7652" max="7652" width="18.42578125" customWidth="1"/>
    <col min="7653" max="7666" width="10.7109375" customWidth="1"/>
    <col min="7667" max="7667" width="12.85546875" customWidth="1"/>
    <col min="7668" max="7668" width="12.140625" customWidth="1"/>
    <col min="7669" max="7669" width="12.85546875" customWidth="1"/>
    <col min="7670" max="7670" width="12.140625" customWidth="1"/>
    <col min="7908" max="7908" width="18.42578125" customWidth="1"/>
    <col min="7909" max="7922" width="10.7109375" customWidth="1"/>
    <col min="7923" max="7923" width="12.85546875" customWidth="1"/>
    <col min="7924" max="7924" width="12.140625" customWidth="1"/>
    <col min="7925" max="7925" width="12.85546875" customWidth="1"/>
    <col min="7926" max="7926" width="12.140625" customWidth="1"/>
    <col min="8164" max="8164" width="18.42578125" customWidth="1"/>
    <col min="8165" max="8178" width="10.7109375" customWidth="1"/>
    <col min="8179" max="8179" width="12.85546875" customWidth="1"/>
    <col min="8180" max="8180" width="12.140625" customWidth="1"/>
    <col min="8181" max="8181" width="12.85546875" customWidth="1"/>
    <col min="8182" max="8182" width="12.140625" customWidth="1"/>
    <col min="8420" max="8420" width="18.42578125" customWidth="1"/>
    <col min="8421" max="8434" width="10.7109375" customWidth="1"/>
    <col min="8435" max="8435" width="12.85546875" customWidth="1"/>
    <col min="8436" max="8436" width="12.140625" customWidth="1"/>
    <col min="8437" max="8437" width="12.85546875" customWidth="1"/>
    <col min="8438" max="8438" width="12.140625" customWidth="1"/>
    <col min="8676" max="8676" width="18.42578125" customWidth="1"/>
    <col min="8677" max="8690" width="10.7109375" customWidth="1"/>
    <col min="8691" max="8691" width="12.85546875" customWidth="1"/>
    <col min="8692" max="8692" width="12.140625" customWidth="1"/>
    <col min="8693" max="8693" width="12.85546875" customWidth="1"/>
    <col min="8694" max="8694" width="12.140625" customWidth="1"/>
    <col min="8932" max="8932" width="18.42578125" customWidth="1"/>
    <col min="8933" max="8946" width="10.7109375" customWidth="1"/>
    <col min="8947" max="8947" width="12.85546875" customWidth="1"/>
    <col min="8948" max="8948" width="12.140625" customWidth="1"/>
    <col min="8949" max="8949" width="12.85546875" customWidth="1"/>
    <col min="8950" max="8950" width="12.140625" customWidth="1"/>
    <col min="9188" max="9188" width="18.42578125" customWidth="1"/>
    <col min="9189" max="9202" width="10.7109375" customWidth="1"/>
    <col min="9203" max="9203" width="12.85546875" customWidth="1"/>
    <col min="9204" max="9204" width="12.140625" customWidth="1"/>
    <col min="9205" max="9205" width="12.85546875" customWidth="1"/>
    <col min="9206" max="9206" width="12.140625" customWidth="1"/>
    <col min="9444" max="9444" width="18.42578125" customWidth="1"/>
    <col min="9445" max="9458" width="10.7109375" customWidth="1"/>
    <col min="9459" max="9459" width="12.85546875" customWidth="1"/>
    <col min="9460" max="9460" width="12.140625" customWidth="1"/>
    <col min="9461" max="9461" width="12.85546875" customWidth="1"/>
    <col min="9462" max="9462" width="12.140625" customWidth="1"/>
    <col min="9700" max="9700" width="18.42578125" customWidth="1"/>
    <col min="9701" max="9714" width="10.7109375" customWidth="1"/>
    <col min="9715" max="9715" width="12.85546875" customWidth="1"/>
    <col min="9716" max="9716" width="12.140625" customWidth="1"/>
    <col min="9717" max="9717" width="12.85546875" customWidth="1"/>
    <col min="9718" max="9718" width="12.140625" customWidth="1"/>
    <col min="9956" max="9956" width="18.42578125" customWidth="1"/>
    <col min="9957" max="9970" width="10.7109375" customWidth="1"/>
    <col min="9971" max="9971" width="12.85546875" customWidth="1"/>
    <col min="9972" max="9972" width="12.140625" customWidth="1"/>
    <col min="9973" max="9973" width="12.85546875" customWidth="1"/>
    <col min="9974" max="9974" width="12.140625" customWidth="1"/>
    <col min="10212" max="10212" width="18.42578125" customWidth="1"/>
    <col min="10213" max="10226" width="10.7109375" customWidth="1"/>
    <col min="10227" max="10227" width="12.85546875" customWidth="1"/>
    <col min="10228" max="10228" width="12.140625" customWidth="1"/>
    <col min="10229" max="10229" width="12.85546875" customWidth="1"/>
    <col min="10230" max="10230" width="12.140625" customWidth="1"/>
    <col min="10468" max="10468" width="18.42578125" customWidth="1"/>
    <col min="10469" max="10482" width="10.7109375" customWidth="1"/>
    <col min="10483" max="10483" width="12.85546875" customWidth="1"/>
    <col min="10484" max="10484" width="12.140625" customWidth="1"/>
    <col min="10485" max="10485" width="12.85546875" customWidth="1"/>
    <col min="10486" max="10486" width="12.140625" customWidth="1"/>
    <col min="10724" max="10724" width="18.42578125" customWidth="1"/>
    <col min="10725" max="10738" width="10.7109375" customWidth="1"/>
    <col min="10739" max="10739" width="12.85546875" customWidth="1"/>
    <col min="10740" max="10740" width="12.140625" customWidth="1"/>
    <col min="10741" max="10741" width="12.85546875" customWidth="1"/>
    <col min="10742" max="10742" width="12.140625" customWidth="1"/>
    <col min="10980" max="10980" width="18.42578125" customWidth="1"/>
    <col min="10981" max="10994" width="10.7109375" customWidth="1"/>
    <col min="10995" max="10995" width="12.85546875" customWidth="1"/>
    <col min="10996" max="10996" width="12.140625" customWidth="1"/>
    <col min="10997" max="10997" width="12.85546875" customWidth="1"/>
    <col min="10998" max="10998" width="12.140625" customWidth="1"/>
    <col min="11236" max="11236" width="18.42578125" customWidth="1"/>
    <col min="11237" max="11250" width="10.7109375" customWidth="1"/>
    <col min="11251" max="11251" width="12.85546875" customWidth="1"/>
    <col min="11252" max="11252" width="12.140625" customWidth="1"/>
    <col min="11253" max="11253" width="12.85546875" customWidth="1"/>
    <col min="11254" max="11254" width="12.140625" customWidth="1"/>
    <col min="11492" max="11492" width="18.42578125" customWidth="1"/>
    <col min="11493" max="11506" width="10.7109375" customWidth="1"/>
    <col min="11507" max="11507" width="12.85546875" customWidth="1"/>
    <col min="11508" max="11508" width="12.140625" customWidth="1"/>
    <col min="11509" max="11509" width="12.85546875" customWidth="1"/>
    <col min="11510" max="11510" width="12.140625" customWidth="1"/>
    <col min="11748" max="11748" width="18.42578125" customWidth="1"/>
    <col min="11749" max="11762" width="10.7109375" customWidth="1"/>
    <col min="11763" max="11763" width="12.85546875" customWidth="1"/>
    <col min="11764" max="11764" width="12.140625" customWidth="1"/>
    <col min="11765" max="11765" width="12.85546875" customWidth="1"/>
    <col min="11766" max="11766" width="12.140625" customWidth="1"/>
    <col min="12004" max="12004" width="18.42578125" customWidth="1"/>
    <col min="12005" max="12018" width="10.7109375" customWidth="1"/>
    <col min="12019" max="12019" width="12.85546875" customWidth="1"/>
    <col min="12020" max="12020" width="12.140625" customWidth="1"/>
    <col min="12021" max="12021" width="12.85546875" customWidth="1"/>
    <col min="12022" max="12022" width="12.140625" customWidth="1"/>
    <col min="12260" max="12260" width="18.42578125" customWidth="1"/>
    <col min="12261" max="12274" width="10.7109375" customWidth="1"/>
    <col min="12275" max="12275" width="12.85546875" customWidth="1"/>
    <col min="12276" max="12276" width="12.140625" customWidth="1"/>
    <col min="12277" max="12277" width="12.85546875" customWidth="1"/>
    <col min="12278" max="12278" width="12.140625" customWidth="1"/>
    <col min="12516" max="12516" width="18.42578125" customWidth="1"/>
    <col min="12517" max="12530" width="10.7109375" customWidth="1"/>
    <col min="12531" max="12531" width="12.85546875" customWidth="1"/>
    <col min="12532" max="12532" width="12.140625" customWidth="1"/>
    <col min="12533" max="12533" width="12.85546875" customWidth="1"/>
    <col min="12534" max="12534" width="12.140625" customWidth="1"/>
    <col min="12772" max="12772" width="18.42578125" customWidth="1"/>
    <col min="12773" max="12786" width="10.7109375" customWidth="1"/>
    <col min="12787" max="12787" width="12.85546875" customWidth="1"/>
    <col min="12788" max="12788" width="12.140625" customWidth="1"/>
    <col min="12789" max="12789" width="12.85546875" customWidth="1"/>
    <col min="12790" max="12790" width="12.140625" customWidth="1"/>
    <col min="13028" max="13028" width="18.42578125" customWidth="1"/>
    <col min="13029" max="13042" width="10.7109375" customWidth="1"/>
    <col min="13043" max="13043" width="12.85546875" customWidth="1"/>
    <col min="13044" max="13044" width="12.140625" customWidth="1"/>
    <col min="13045" max="13045" width="12.85546875" customWidth="1"/>
    <col min="13046" max="13046" width="12.140625" customWidth="1"/>
    <col min="13284" max="13284" width="18.42578125" customWidth="1"/>
    <col min="13285" max="13298" width="10.7109375" customWidth="1"/>
    <col min="13299" max="13299" width="12.85546875" customWidth="1"/>
    <col min="13300" max="13300" width="12.140625" customWidth="1"/>
    <col min="13301" max="13301" width="12.85546875" customWidth="1"/>
    <col min="13302" max="13302" width="12.140625" customWidth="1"/>
    <col min="13540" max="13540" width="18.42578125" customWidth="1"/>
    <col min="13541" max="13554" width="10.7109375" customWidth="1"/>
    <col min="13555" max="13555" width="12.85546875" customWidth="1"/>
    <col min="13556" max="13556" width="12.140625" customWidth="1"/>
    <col min="13557" max="13557" width="12.85546875" customWidth="1"/>
    <col min="13558" max="13558" width="12.140625" customWidth="1"/>
    <col min="13796" max="13796" width="18.42578125" customWidth="1"/>
    <col min="13797" max="13810" width="10.7109375" customWidth="1"/>
    <col min="13811" max="13811" width="12.85546875" customWidth="1"/>
    <col min="13812" max="13812" width="12.140625" customWidth="1"/>
    <col min="13813" max="13813" width="12.85546875" customWidth="1"/>
    <col min="13814" max="13814" width="12.140625" customWidth="1"/>
    <col min="14052" max="14052" width="18.42578125" customWidth="1"/>
    <col min="14053" max="14066" width="10.7109375" customWidth="1"/>
    <col min="14067" max="14067" width="12.85546875" customWidth="1"/>
    <col min="14068" max="14068" width="12.140625" customWidth="1"/>
    <col min="14069" max="14069" width="12.85546875" customWidth="1"/>
    <col min="14070" max="14070" width="12.140625" customWidth="1"/>
    <col min="14308" max="14308" width="18.42578125" customWidth="1"/>
    <col min="14309" max="14322" width="10.7109375" customWidth="1"/>
    <col min="14323" max="14323" width="12.85546875" customWidth="1"/>
    <col min="14324" max="14324" width="12.140625" customWidth="1"/>
    <col min="14325" max="14325" width="12.85546875" customWidth="1"/>
    <col min="14326" max="14326" width="12.140625" customWidth="1"/>
    <col min="14564" max="14564" width="18.42578125" customWidth="1"/>
    <col min="14565" max="14578" width="10.7109375" customWidth="1"/>
    <col min="14579" max="14579" width="12.85546875" customWidth="1"/>
    <col min="14580" max="14580" width="12.140625" customWidth="1"/>
    <col min="14581" max="14581" width="12.85546875" customWidth="1"/>
    <col min="14582" max="14582" width="12.140625" customWidth="1"/>
    <col min="14820" max="14820" width="18.42578125" customWidth="1"/>
    <col min="14821" max="14834" width="10.7109375" customWidth="1"/>
    <col min="14835" max="14835" width="12.85546875" customWidth="1"/>
    <col min="14836" max="14836" width="12.140625" customWidth="1"/>
    <col min="14837" max="14837" width="12.85546875" customWidth="1"/>
    <col min="14838" max="14838" width="12.140625" customWidth="1"/>
    <col min="15076" max="15076" width="18.42578125" customWidth="1"/>
    <col min="15077" max="15090" width="10.7109375" customWidth="1"/>
    <col min="15091" max="15091" width="12.85546875" customWidth="1"/>
    <col min="15092" max="15092" width="12.140625" customWidth="1"/>
    <col min="15093" max="15093" width="12.85546875" customWidth="1"/>
    <col min="15094" max="15094" width="12.140625" customWidth="1"/>
    <col min="15332" max="15332" width="18.42578125" customWidth="1"/>
    <col min="15333" max="15346" width="10.7109375" customWidth="1"/>
    <col min="15347" max="15347" width="12.85546875" customWidth="1"/>
    <col min="15348" max="15348" width="12.140625" customWidth="1"/>
    <col min="15349" max="15349" width="12.85546875" customWidth="1"/>
    <col min="15350" max="15350" width="12.140625" customWidth="1"/>
    <col min="15588" max="15588" width="18.42578125" customWidth="1"/>
    <col min="15589" max="15602" width="10.7109375" customWidth="1"/>
    <col min="15603" max="15603" width="12.85546875" customWidth="1"/>
    <col min="15604" max="15604" width="12.140625" customWidth="1"/>
    <col min="15605" max="15605" width="12.85546875" customWidth="1"/>
    <col min="15606" max="15606" width="12.140625" customWidth="1"/>
    <col min="15844" max="15844" width="18.42578125" customWidth="1"/>
    <col min="15845" max="15858" width="10.7109375" customWidth="1"/>
    <col min="15859" max="15859" width="12.85546875" customWidth="1"/>
    <col min="15860" max="15860" width="12.140625" customWidth="1"/>
    <col min="15861" max="15861" width="12.85546875" customWidth="1"/>
    <col min="15862" max="15862" width="12.140625" customWidth="1"/>
    <col min="16100" max="16100" width="18.42578125" customWidth="1"/>
    <col min="16101" max="16114" width="10.7109375" customWidth="1"/>
    <col min="16115" max="16115" width="12.85546875" customWidth="1"/>
    <col min="16116" max="16116" width="12.140625" customWidth="1"/>
    <col min="16117" max="16117" width="12.85546875" customWidth="1"/>
    <col min="16118" max="16118" width="12.140625" customWidth="1"/>
  </cols>
  <sheetData>
    <row r="1" spans="1:15" ht="18.75" customHeight="1" x14ac:dyDescent="0.25">
      <c r="A1" s="361" t="s">
        <v>77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8.75" customHeight="1" x14ac:dyDescent="0.25">
      <c r="A2" s="372"/>
      <c r="B2" s="369">
        <v>2021</v>
      </c>
      <c r="C2" s="370"/>
      <c r="D2" s="370"/>
      <c r="E2" s="370"/>
      <c r="F2" s="370"/>
      <c r="G2" s="370"/>
      <c r="H2" s="371"/>
      <c r="I2" s="369">
        <v>2022</v>
      </c>
      <c r="J2" s="370"/>
      <c r="K2" s="370"/>
      <c r="L2" s="370"/>
      <c r="M2" s="370"/>
      <c r="N2" s="370"/>
      <c r="O2" s="370"/>
    </row>
    <row r="3" spans="1:15" ht="18.75" customHeight="1" x14ac:dyDescent="0.25">
      <c r="A3" s="373"/>
      <c r="B3" s="155" t="s">
        <v>4</v>
      </c>
      <c r="C3" s="155" t="s">
        <v>8</v>
      </c>
      <c r="D3" s="155" t="s">
        <v>9</v>
      </c>
      <c r="E3" s="155" t="s">
        <v>13</v>
      </c>
      <c r="F3" s="155" t="s">
        <v>14</v>
      </c>
      <c r="G3" s="155" t="s">
        <v>18</v>
      </c>
      <c r="H3" s="162">
        <v>2021</v>
      </c>
      <c r="I3" s="155" t="s">
        <v>4</v>
      </c>
      <c r="J3" s="155" t="s">
        <v>8</v>
      </c>
      <c r="K3" s="155" t="s">
        <v>9</v>
      </c>
      <c r="L3" s="155" t="s">
        <v>13</v>
      </c>
      <c r="M3" s="155" t="s">
        <v>14</v>
      </c>
      <c r="N3" s="155" t="s">
        <v>18</v>
      </c>
      <c r="O3" s="162">
        <v>2022</v>
      </c>
    </row>
    <row r="4" spans="1:15" ht="15.75" x14ac:dyDescent="0.25">
      <c r="A4" s="363" t="s">
        <v>78</v>
      </c>
      <c r="B4" s="364"/>
      <c r="C4" s="364"/>
      <c r="D4" s="364"/>
      <c r="E4" s="364"/>
      <c r="F4" s="364"/>
      <c r="G4" s="364"/>
      <c r="H4" s="365"/>
      <c r="K4" s="142"/>
      <c r="M4" s="142"/>
      <c r="N4" s="142"/>
      <c r="O4" s="161"/>
    </row>
    <row r="5" spans="1:15" ht="15.75" x14ac:dyDescent="0.25">
      <c r="A5" s="151" t="s">
        <v>67</v>
      </c>
      <c r="B5" s="143">
        <v>1164225.2750000001</v>
      </c>
      <c r="C5" s="143">
        <v>975135.05700000003</v>
      </c>
      <c r="D5" s="143">
        <f>B5+C5</f>
        <v>2139360.3320000004</v>
      </c>
      <c r="E5" s="143">
        <v>866199.92100000009</v>
      </c>
      <c r="F5" s="143">
        <f>B5+C5+E5</f>
        <v>3005560.2530000005</v>
      </c>
      <c r="G5" s="143">
        <v>946734.98</v>
      </c>
      <c r="H5" s="143">
        <f>B5+C5+E5+G5</f>
        <v>3952295.2330000005</v>
      </c>
      <c r="I5" s="217">
        <v>1077864.6000000001</v>
      </c>
      <c r="J5" s="143">
        <v>930535.75</v>
      </c>
      <c r="K5" s="143">
        <f>I5+J5</f>
        <v>2008400.35</v>
      </c>
      <c r="L5" s="143">
        <v>1395057.38</v>
      </c>
      <c r="M5" s="143">
        <v>3403457.72</v>
      </c>
      <c r="N5" s="143"/>
      <c r="O5" s="143"/>
    </row>
    <row r="6" spans="1:15" ht="15.75" x14ac:dyDescent="0.25">
      <c r="A6" s="151" t="s">
        <v>68</v>
      </c>
      <c r="B6" s="144">
        <v>432167.58100000006</v>
      </c>
      <c r="C6" s="144">
        <v>329752.36800000002</v>
      </c>
      <c r="D6" s="144">
        <f>B6+C6</f>
        <v>761919.94900000002</v>
      </c>
      <c r="E6" s="144">
        <v>331063.04000000004</v>
      </c>
      <c r="F6" s="144">
        <f>B6+C6+E6</f>
        <v>1092982.9890000001</v>
      </c>
      <c r="G6" s="144">
        <v>334502</v>
      </c>
      <c r="H6" s="144">
        <f>B6+C6+E6+G6</f>
        <v>1427484.9890000001</v>
      </c>
      <c r="I6" s="218">
        <v>372480</v>
      </c>
      <c r="J6" s="144">
        <v>296593.49</v>
      </c>
      <c r="K6" s="144">
        <f>I6+J6</f>
        <v>669073.49</v>
      </c>
      <c r="L6" s="144">
        <v>359866.89</v>
      </c>
      <c r="M6" s="144">
        <v>1028940.38</v>
      </c>
      <c r="N6" s="144"/>
      <c r="O6" s="144"/>
    </row>
    <row r="7" spans="1:15" ht="15.75" x14ac:dyDescent="0.25">
      <c r="A7" s="152" t="s">
        <v>71</v>
      </c>
      <c r="B7" s="149">
        <f>SUM(B5:B6)</f>
        <v>1596392.8560000001</v>
      </c>
      <c r="C7" s="149">
        <f t="shared" ref="C7:M7" si="0">SUM(C5:C6)</f>
        <v>1304887.425</v>
      </c>
      <c r="D7" s="149">
        <f t="shared" si="0"/>
        <v>2901280.2810000004</v>
      </c>
      <c r="E7" s="149">
        <f t="shared" si="0"/>
        <v>1197262.9610000001</v>
      </c>
      <c r="F7" s="149">
        <f t="shared" si="0"/>
        <v>4098543.2420000006</v>
      </c>
      <c r="G7" s="149">
        <f t="shared" si="0"/>
        <v>1281236.98</v>
      </c>
      <c r="H7" s="149">
        <f t="shared" si="0"/>
        <v>5379780.222000001</v>
      </c>
      <c r="I7" s="149">
        <f t="shared" si="0"/>
        <v>1450344.6</v>
      </c>
      <c r="J7" s="149">
        <f t="shared" si="0"/>
        <v>1227129.24</v>
      </c>
      <c r="K7" s="149">
        <f t="shared" si="0"/>
        <v>2677473.84</v>
      </c>
      <c r="L7" s="149">
        <f t="shared" si="0"/>
        <v>1754924.27</v>
      </c>
      <c r="M7" s="149">
        <f t="shared" si="0"/>
        <v>4432398.1000000006</v>
      </c>
      <c r="N7" s="149"/>
      <c r="O7" s="149"/>
    </row>
    <row r="8" spans="1:15" ht="15.75" x14ac:dyDescent="0.25">
      <c r="A8" s="366" t="s">
        <v>79</v>
      </c>
      <c r="B8" s="367"/>
      <c r="C8" s="367"/>
      <c r="D8" s="367"/>
      <c r="E8" s="367"/>
      <c r="F8" s="367"/>
      <c r="G8" s="367"/>
      <c r="H8" s="368"/>
      <c r="K8" s="142"/>
      <c r="M8" s="142"/>
      <c r="N8" s="142"/>
      <c r="O8" s="161"/>
    </row>
    <row r="9" spans="1:15" ht="15.75" x14ac:dyDescent="0.25">
      <c r="A9" s="153" t="s">
        <v>74</v>
      </c>
      <c r="B9" s="145">
        <v>28.670333333333332</v>
      </c>
      <c r="C9" s="145">
        <v>35.055666666666674</v>
      </c>
      <c r="D9" s="145">
        <v>31.863</v>
      </c>
      <c r="E9" s="145">
        <v>34.076000000000001</v>
      </c>
      <c r="F9" s="145">
        <v>32.600666666666669</v>
      </c>
      <c r="G9" s="145">
        <v>23.48</v>
      </c>
      <c r="H9" s="145">
        <v>30.32</v>
      </c>
      <c r="I9" s="219">
        <v>31.03</v>
      </c>
      <c r="J9" s="145">
        <v>9.61</v>
      </c>
      <c r="K9" s="145">
        <v>20.32</v>
      </c>
      <c r="L9" s="145">
        <v>1.87</v>
      </c>
      <c r="M9" s="145">
        <v>14.17</v>
      </c>
      <c r="N9" s="145"/>
      <c r="O9" s="145"/>
    </row>
    <row r="10" spans="1:15" ht="15.75" x14ac:dyDescent="0.25">
      <c r="A10" s="153" t="s">
        <v>85</v>
      </c>
      <c r="B10" s="146">
        <v>3.8103333333333333</v>
      </c>
      <c r="C10" s="146">
        <v>5.0476666666666663</v>
      </c>
      <c r="D10" s="146">
        <v>4.4289999999999994</v>
      </c>
      <c r="E10" s="146">
        <v>5.7876666666666683</v>
      </c>
      <c r="F10" s="146">
        <v>4.8818888888888878</v>
      </c>
      <c r="G10" s="146">
        <v>4.41</v>
      </c>
      <c r="H10" s="146">
        <v>4.76</v>
      </c>
      <c r="I10" s="220">
        <v>7.8</v>
      </c>
      <c r="J10" s="146">
        <v>2.39</v>
      </c>
      <c r="K10" s="146">
        <v>5.09</v>
      </c>
      <c r="L10" s="146">
        <v>0.51</v>
      </c>
      <c r="M10" s="146">
        <v>3.56</v>
      </c>
      <c r="N10" s="146"/>
      <c r="O10" s="146"/>
    </row>
    <row r="11" spans="1:15" ht="15.75" x14ac:dyDescent="0.25">
      <c r="A11" s="153" t="s">
        <v>80</v>
      </c>
      <c r="B11" s="147">
        <v>2.0196666666666667</v>
      </c>
      <c r="C11" s="147">
        <v>2.66</v>
      </c>
      <c r="D11" s="147">
        <v>2.3398333333333334</v>
      </c>
      <c r="E11" s="147">
        <v>3.3606666666666669</v>
      </c>
      <c r="F11" s="147">
        <v>2.6801111111111116</v>
      </c>
      <c r="G11" s="147">
        <v>2.91</v>
      </c>
      <c r="H11" s="147">
        <v>2.74</v>
      </c>
      <c r="I11" s="221">
        <v>5.97</v>
      </c>
      <c r="J11" s="147">
        <v>2.19</v>
      </c>
      <c r="K11" s="147">
        <v>4.08</v>
      </c>
      <c r="L11" s="147">
        <v>1.03</v>
      </c>
      <c r="M11" s="147">
        <v>3.06</v>
      </c>
      <c r="N11" s="147"/>
      <c r="O11" s="147"/>
    </row>
    <row r="12" spans="1:15" ht="15.75" x14ac:dyDescent="0.25">
      <c r="A12" s="153" t="s">
        <v>76</v>
      </c>
      <c r="B12" s="148">
        <v>124.59466666666665</v>
      </c>
      <c r="C12" s="148">
        <v>159.62833333333333</v>
      </c>
      <c r="D12" s="148">
        <v>142.11150000000001</v>
      </c>
      <c r="E12" s="148">
        <v>159.761</v>
      </c>
      <c r="F12" s="148">
        <v>147.99466666666669</v>
      </c>
      <c r="G12" s="148">
        <v>149.4</v>
      </c>
      <c r="H12" s="148">
        <v>148.35</v>
      </c>
      <c r="I12" s="222">
        <v>168.85</v>
      </c>
      <c r="J12" s="148">
        <v>54.08</v>
      </c>
      <c r="K12" s="148">
        <v>111.46</v>
      </c>
      <c r="L12" s="148">
        <v>11.26</v>
      </c>
      <c r="M12" s="148">
        <v>78.06</v>
      </c>
      <c r="N12" s="148"/>
      <c r="O12" s="148"/>
    </row>
    <row r="13" spans="1:15" ht="15.75" x14ac:dyDescent="0.25">
      <c r="A13" s="153" t="s">
        <v>81</v>
      </c>
      <c r="B13" s="148">
        <v>15.457000000000001</v>
      </c>
      <c r="C13" s="148">
        <v>20.163666666666668</v>
      </c>
      <c r="D13" s="148">
        <v>17.810333333333332</v>
      </c>
      <c r="E13" s="148">
        <v>20.330000000000005</v>
      </c>
      <c r="F13" s="148">
        <v>18.650222222222222</v>
      </c>
      <c r="G13" s="148">
        <v>14.96</v>
      </c>
      <c r="H13" s="148">
        <v>17.73</v>
      </c>
      <c r="I13" s="222">
        <v>22.96</v>
      </c>
      <c r="J13" s="148">
        <v>6.99</v>
      </c>
      <c r="K13" s="148">
        <v>14.97</v>
      </c>
      <c r="L13" s="148">
        <v>1.42</v>
      </c>
      <c r="M13" s="148">
        <v>10.45</v>
      </c>
      <c r="N13" s="148"/>
      <c r="O13" s="148"/>
    </row>
    <row r="14" spans="1:15" s="169" customFormat="1" ht="15.75" x14ac:dyDescent="0.25">
      <c r="A14" s="153" t="s">
        <v>99</v>
      </c>
      <c r="B14" s="148"/>
      <c r="C14" s="148"/>
      <c r="D14" s="148"/>
      <c r="E14" s="148"/>
      <c r="F14" s="148"/>
      <c r="G14" s="148"/>
      <c r="H14" s="148"/>
      <c r="I14" s="222">
        <v>0.84</v>
      </c>
      <c r="J14" s="148">
        <v>0.31</v>
      </c>
      <c r="K14" s="148">
        <v>0.56999999999999995</v>
      </c>
      <c r="L14" s="148">
        <v>0.22</v>
      </c>
      <c r="M14" s="148">
        <v>0.46</v>
      </c>
      <c r="N14" s="148"/>
      <c r="O14" s="148"/>
    </row>
    <row r="15" spans="1:15" ht="15.75" x14ac:dyDescent="0.25">
      <c r="A15" s="154" t="s">
        <v>71</v>
      </c>
      <c r="B15" s="150">
        <f>SUM(B9:B13)</f>
        <v>174.55199999999996</v>
      </c>
      <c r="C15" s="150">
        <f t="shared" ref="C15:H15" si="1">SUM(C9:C13)</f>
        <v>222.55533333333332</v>
      </c>
      <c r="D15" s="150">
        <f t="shared" si="1"/>
        <v>198.55366666666669</v>
      </c>
      <c r="E15" s="150">
        <f t="shared" si="1"/>
        <v>223.31533333333334</v>
      </c>
      <c r="F15" s="150">
        <f t="shared" si="1"/>
        <v>206.80755555555558</v>
      </c>
      <c r="G15" s="150">
        <f t="shared" si="1"/>
        <v>195.16000000000003</v>
      </c>
      <c r="H15" s="150">
        <f t="shared" si="1"/>
        <v>203.89999999999998</v>
      </c>
      <c r="I15" s="150">
        <f>SUM(I9:I14)</f>
        <v>237.45</v>
      </c>
      <c r="J15" s="150">
        <f>SUM(J9:J14)</f>
        <v>75.569999999999993</v>
      </c>
      <c r="K15" s="150">
        <f>SUM(K9:K14)</f>
        <v>156.48999999999998</v>
      </c>
      <c r="L15" s="150">
        <f>SUM(L9:L14)</f>
        <v>16.309999999999999</v>
      </c>
      <c r="M15" s="150">
        <f>SUM(M9:M14)</f>
        <v>109.75999999999999</v>
      </c>
      <c r="N15" s="150"/>
      <c r="O15" s="150"/>
    </row>
    <row r="16" spans="1:15" ht="15" customHeight="1" x14ac:dyDescent="0.25">
      <c r="A16" s="357" t="s">
        <v>103</v>
      </c>
      <c r="B16" s="358"/>
      <c r="C16" s="358"/>
      <c r="D16" s="358"/>
      <c r="E16" s="358"/>
      <c r="F16" s="358"/>
      <c r="G16" s="358"/>
    </row>
    <row r="17" spans="1:7" x14ac:dyDescent="0.25">
      <c r="A17" s="359"/>
      <c r="B17" s="360"/>
      <c r="C17" s="360"/>
      <c r="D17" s="360"/>
      <c r="E17" s="360"/>
      <c r="F17" s="360"/>
      <c r="G17" s="360"/>
    </row>
    <row r="18" spans="1:7" x14ac:dyDescent="0.25">
      <c r="A18" s="359"/>
      <c r="B18" s="360"/>
      <c r="C18" s="360"/>
      <c r="D18" s="360"/>
      <c r="E18" s="360"/>
      <c r="F18" s="360"/>
      <c r="G18" s="360"/>
    </row>
    <row r="19" spans="1:7" x14ac:dyDescent="0.25">
      <c r="A19" s="359"/>
      <c r="B19" s="360"/>
      <c r="C19" s="360"/>
      <c r="D19" s="360"/>
      <c r="E19" s="360"/>
      <c r="F19" s="360"/>
      <c r="G19" s="360"/>
    </row>
    <row r="20" spans="1:7" x14ac:dyDescent="0.25">
      <c r="A20" s="359"/>
      <c r="B20" s="360"/>
      <c r="C20" s="360"/>
      <c r="D20" s="360"/>
      <c r="E20" s="360"/>
      <c r="F20" s="360"/>
      <c r="G20" s="360"/>
    </row>
    <row r="21" spans="1:7" x14ac:dyDescent="0.25">
      <c r="A21" s="359"/>
      <c r="B21" s="360"/>
      <c r="C21" s="360"/>
      <c r="D21" s="360"/>
      <c r="E21" s="360"/>
      <c r="F21" s="360"/>
      <c r="G21" s="360"/>
    </row>
    <row r="22" spans="1:7" x14ac:dyDescent="0.25">
      <c r="A22" s="359"/>
      <c r="B22" s="360"/>
      <c r="C22" s="360"/>
      <c r="D22" s="360"/>
      <c r="E22" s="360"/>
      <c r="F22" s="360"/>
      <c r="G22" s="360"/>
    </row>
    <row r="23" spans="1:7" x14ac:dyDescent="0.25">
      <c r="A23" s="359"/>
      <c r="B23" s="360"/>
      <c r="C23" s="360"/>
      <c r="D23" s="360"/>
      <c r="E23" s="360"/>
      <c r="F23" s="360"/>
      <c r="G23" s="360"/>
    </row>
  </sheetData>
  <protectedRanges>
    <protectedRange password="CA04" sqref="I1:M4 B9:D15 A1:A15 B1:F4 G3:H4 B8:K8 B5:D7 J9:K14 N3:O4 J5:K6 K7:M7" name="Диапазон2"/>
    <protectedRange password="CA04" sqref="L5:M6 E9:I15 E5:F7 L8:O14 J15:O15" name="Диапазон2_2"/>
    <protectedRange password="CA04" sqref="G5:I7 N5:O7 J7" name="Диапазон2_1_1"/>
  </protectedRanges>
  <mergeCells count="7">
    <mergeCell ref="A16:G23"/>
    <mergeCell ref="A1:O1"/>
    <mergeCell ref="A4:H4"/>
    <mergeCell ref="A8:H8"/>
    <mergeCell ref="I2:O2"/>
    <mergeCell ref="B2:H2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3"/>
  <sheetViews>
    <sheetView zoomScale="80" zoomScaleNormal="80" workbookViewId="0">
      <pane xSplit="1" topLeftCell="N1" activePane="topRight" state="frozen"/>
      <selection pane="topRight" activeCell="AT33" sqref="AT33"/>
    </sheetView>
  </sheetViews>
  <sheetFormatPr defaultColWidth="8.85546875" defaultRowHeight="15" x14ac:dyDescent="0.25"/>
  <cols>
    <col min="1" max="1" width="45.85546875" style="169" customWidth="1"/>
    <col min="2" max="2" width="9.42578125" style="169" hidden="1" customWidth="1"/>
    <col min="3" max="3" width="9.140625" style="169" hidden="1" customWidth="1"/>
    <col min="4" max="4" width="10.42578125" style="169" hidden="1" customWidth="1"/>
    <col min="5" max="5" width="8.42578125" style="169" hidden="1" customWidth="1"/>
    <col min="6" max="6" width="11" style="169" hidden="1" customWidth="1"/>
    <col min="7" max="9" width="7.7109375" style="169" hidden="1" customWidth="1"/>
    <col min="10" max="10" width="11.85546875" style="169" hidden="1" customWidth="1"/>
    <col min="11" max="11" width="9" style="169" hidden="1" customWidth="1"/>
    <col min="12" max="12" width="10.5703125" style="169" hidden="1" customWidth="1"/>
    <col min="13" max="13" width="7.7109375" style="169" hidden="1" customWidth="1"/>
    <col min="14" max="14" width="9.85546875" style="169" customWidth="1"/>
    <col min="15" max="17" width="7.7109375" style="169" customWidth="1"/>
    <col min="18" max="19" width="11.140625" style="169" customWidth="1"/>
    <col min="20" max="20" width="10.7109375" style="169" customWidth="1"/>
    <col min="21" max="21" width="7.7109375" style="169" customWidth="1"/>
    <col min="22" max="22" width="10.140625" style="169" hidden="1" customWidth="1"/>
    <col min="23" max="23" width="9" style="169" hidden="1" customWidth="1"/>
    <col min="24" max="24" width="10.7109375" style="169" hidden="1" customWidth="1"/>
    <col min="25" max="25" width="7.7109375" style="169" hidden="1" customWidth="1"/>
    <col min="26" max="26" width="11.42578125" style="169" hidden="1" customWidth="1"/>
    <col min="27" max="33" width="0" style="169" hidden="1" customWidth="1"/>
    <col min="34" max="34" width="10.140625" style="169" hidden="1" customWidth="1"/>
    <col min="35" max="37" width="0" style="169" hidden="1" customWidth="1"/>
    <col min="38" max="38" width="11.7109375" style="169" hidden="1" customWidth="1"/>
    <col min="39" max="40" width="0" style="169" hidden="1" customWidth="1"/>
    <col min="41" max="41" width="8.85546875" style="169" hidden="1" customWidth="1"/>
    <col min="42" max="42" width="9.85546875" style="169" customWidth="1"/>
    <col min="43" max="45" width="7.7109375" style="169" customWidth="1"/>
    <col min="46" max="47" width="11.140625" style="169" customWidth="1"/>
    <col min="48" max="48" width="10.7109375" style="169" customWidth="1"/>
    <col min="49" max="49" width="7.7109375" style="169" customWidth="1"/>
    <col min="50" max="16384" width="8.85546875" style="169"/>
  </cols>
  <sheetData>
    <row r="2" spans="1:49" ht="18.75" x14ac:dyDescent="0.3">
      <c r="A2" s="329"/>
      <c r="B2" s="330">
        <v>2021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1"/>
      <c r="AD2" s="374">
        <v>2022</v>
      </c>
      <c r="AE2" s="375"/>
      <c r="AF2" s="375"/>
      <c r="AG2" s="375"/>
      <c r="AH2" s="376"/>
      <c r="AI2" s="376"/>
      <c r="AJ2" s="376"/>
      <c r="AK2" s="376"/>
      <c r="AL2" s="376"/>
      <c r="AM2" s="376"/>
      <c r="AN2" s="376"/>
      <c r="AO2" s="376"/>
      <c r="AP2" s="377"/>
      <c r="AQ2" s="377"/>
      <c r="AR2" s="377"/>
      <c r="AS2" s="377"/>
      <c r="AT2" s="377"/>
      <c r="AU2" s="377"/>
      <c r="AV2" s="377"/>
      <c r="AW2" s="377"/>
    </row>
    <row r="3" spans="1:49" ht="18.75" x14ac:dyDescent="0.3">
      <c r="A3" s="329"/>
      <c r="B3" s="332" t="s">
        <v>4</v>
      </c>
      <c r="C3" s="332"/>
      <c r="D3" s="332"/>
      <c r="E3" s="333"/>
      <c r="F3" s="334" t="s">
        <v>8</v>
      </c>
      <c r="G3" s="330"/>
      <c r="H3" s="330"/>
      <c r="I3" s="335"/>
      <c r="J3" s="334" t="s">
        <v>9</v>
      </c>
      <c r="K3" s="330"/>
      <c r="L3" s="330"/>
      <c r="M3" s="335"/>
      <c r="N3" s="334" t="s">
        <v>13</v>
      </c>
      <c r="O3" s="330"/>
      <c r="P3" s="330"/>
      <c r="Q3" s="335"/>
      <c r="R3" s="334" t="s">
        <v>14</v>
      </c>
      <c r="S3" s="330"/>
      <c r="T3" s="330"/>
      <c r="U3" s="335"/>
      <c r="V3" s="336" t="s">
        <v>18</v>
      </c>
      <c r="W3" s="332"/>
      <c r="X3" s="332"/>
      <c r="Y3" s="333"/>
      <c r="Z3" s="336">
        <v>2021</v>
      </c>
      <c r="AA3" s="332"/>
      <c r="AB3" s="332"/>
      <c r="AC3" s="337"/>
      <c r="AD3" s="332" t="s">
        <v>4</v>
      </c>
      <c r="AE3" s="332"/>
      <c r="AF3" s="332"/>
      <c r="AG3" s="332"/>
      <c r="AH3" s="286"/>
      <c r="AI3" s="332" t="s">
        <v>101</v>
      </c>
      <c r="AJ3" s="378"/>
      <c r="AK3" s="283"/>
      <c r="AL3" s="284"/>
      <c r="AM3" s="332" t="s">
        <v>102</v>
      </c>
      <c r="AN3" s="378"/>
      <c r="AO3" s="283"/>
      <c r="AP3" s="334" t="s">
        <v>13</v>
      </c>
      <c r="AQ3" s="330"/>
      <c r="AR3" s="330"/>
      <c r="AS3" s="335"/>
      <c r="AT3" s="334" t="s">
        <v>14</v>
      </c>
      <c r="AU3" s="330"/>
      <c r="AV3" s="330"/>
      <c r="AW3" s="335"/>
    </row>
    <row r="4" spans="1:49" ht="30" x14ac:dyDescent="0.25">
      <c r="A4" s="329"/>
      <c r="B4" s="129" t="s">
        <v>94</v>
      </c>
      <c r="C4" s="129" t="s">
        <v>95</v>
      </c>
      <c r="D4" s="129" t="s">
        <v>96</v>
      </c>
      <c r="E4" s="129" t="s">
        <v>97</v>
      </c>
      <c r="F4" s="129" t="s">
        <v>94</v>
      </c>
      <c r="G4" s="129" t="s">
        <v>95</v>
      </c>
      <c r="H4" s="129" t="s">
        <v>96</v>
      </c>
      <c r="I4" s="129" t="s">
        <v>97</v>
      </c>
      <c r="J4" s="129" t="s">
        <v>94</v>
      </c>
      <c r="K4" s="129" t="s">
        <v>95</v>
      </c>
      <c r="L4" s="129" t="s">
        <v>96</v>
      </c>
      <c r="M4" s="129" t="s">
        <v>97</v>
      </c>
      <c r="N4" s="129" t="s">
        <v>94</v>
      </c>
      <c r="O4" s="129" t="s">
        <v>95</v>
      </c>
      <c r="P4" s="129" t="s">
        <v>96</v>
      </c>
      <c r="Q4" s="129" t="s">
        <v>97</v>
      </c>
      <c r="R4" s="129" t="s">
        <v>94</v>
      </c>
      <c r="S4" s="129" t="s">
        <v>95</v>
      </c>
      <c r="T4" s="129" t="s">
        <v>96</v>
      </c>
      <c r="U4" s="129" t="s">
        <v>97</v>
      </c>
      <c r="V4" s="129" t="s">
        <v>94</v>
      </c>
      <c r="W4" s="129" t="s">
        <v>95</v>
      </c>
      <c r="X4" s="129" t="s">
        <v>96</v>
      </c>
      <c r="Y4" s="129" t="s">
        <v>97</v>
      </c>
      <c r="Z4" s="129" t="s">
        <v>94</v>
      </c>
      <c r="AA4" s="129" t="s">
        <v>95</v>
      </c>
      <c r="AB4" s="129" t="s">
        <v>96</v>
      </c>
      <c r="AC4" s="129" t="s">
        <v>97</v>
      </c>
      <c r="AD4" s="129" t="s">
        <v>94</v>
      </c>
      <c r="AE4" s="129" t="s">
        <v>95</v>
      </c>
      <c r="AF4" s="129" t="s">
        <v>96</v>
      </c>
      <c r="AG4" s="129" t="s">
        <v>97</v>
      </c>
      <c r="AH4" s="129" t="s">
        <v>94</v>
      </c>
      <c r="AI4" s="129" t="s">
        <v>95</v>
      </c>
      <c r="AJ4" s="129" t="s">
        <v>96</v>
      </c>
      <c r="AK4" s="129" t="s">
        <v>97</v>
      </c>
      <c r="AL4" s="129" t="s">
        <v>94</v>
      </c>
      <c r="AM4" s="129" t="s">
        <v>95</v>
      </c>
      <c r="AN4" s="129" t="s">
        <v>96</v>
      </c>
      <c r="AO4" s="129" t="s">
        <v>97</v>
      </c>
      <c r="AP4" s="129" t="s">
        <v>94</v>
      </c>
      <c r="AQ4" s="129" t="s">
        <v>95</v>
      </c>
      <c r="AR4" s="129" t="s">
        <v>96</v>
      </c>
      <c r="AS4" s="129" t="s">
        <v>97</v>
      </c>
      <c r="AT4" s="129" t="s">
        <v>94</v>
      </c>
      <c r="AU4" s="129" t="s">
        <v>104</v>
      </c>
      <c r="AV4" s="129" t="s">
        <v>105</v>
      </c>
      <c r="AW4" s="129" t="s">
        <v>97</v>
      </c>
    </row>
    <row r="5" spans="1:49" ht="18.75" x14ac:dyDescent="0.25">
      <c r="A5" s="174" t="s">
        <v>19</v>
      </c>
      <c r="V5" s="119"/>
      <c r="W5" s="119"/>
      <c r="X5" s="119"/>
      <c r="Y5" s="119"/>
      <c r="Z5" s="119"/>
      <c r="AA5" s="119"/>
      <c r="AB5" s="119"/>
      <c r="AC5" s="160"/>
      <c r="AH5" s="287"/>
      <c r="AK5" s="289"/>
      <c r="AL5" s="209"/>
      <c r="AM5" s="209"/>
      <c r="AN5" s="209"/>
      <c r="AO5" s="209"/>
    </row>
    <row r="6" spans="1:49" ht="15.75" x14ac:dyDescent="0.25">
      <c r="A6" s="67" t="s">
        <v>20</v>
      </c>
      <c r="B6" s="223">
        <v>217690</v>
      </c>
      <c r="C6" s="223">
        <v>28</v>
      </c>
      <c r="D6" s="223">
        <v>0</v>
      </c>
      <c r="E6" s="224">
        <v>0</v>
      </c>
      <c r="F6" s="223">
        <v>81975</v>
      </c>
      <c r="G6" s="223">
        <v>0</v>
      </c>
      <c r="H6" s="223">
        <v>0</v>
      </c>
      <c r="I6" s="224">
        <v>0</v>
      </c>
      <c r="J6" s="225">
        <f>B6+F6</f>
        <v>299665</v>
      </c>
      <c r="K6" s="223">
        <f>C6+G6</f>
        <v>28</v>
      </c>
      <c r="L6" s="223">
        <f>D6+H6</f>
        <v>0</v>
      </c>
      <c r="M6" s="224">
        <f>E6+I6</f>
        <v>0</v>
      </c>
      <c r="N6" s="223">
        <v>40062</v>
      </c>
      <c r="O6" s="223">
        <v>0</v>
      </c>
      <c r="P6" s="223">
        <v>0</v>
      </c>
      <c r="Q6" s="224">
        <v>0</v>
      </c>
      <c r="R6" s="223">
        <v>339727</v>
      </c>
      <c r="S6" s="223">
        <v>28</v>
      </c>
      <c r="T6" s="223">
        <v>0</v>
      </c>
      <c r="U6" s="224">
        <v>0</v>
      </c>
      <c r="V6" s="223">
        <v>183694</v>
      </c>
      <c r="W6" s="226">
        <v>1</v>
      </c>
      <c r="X6" s="226">
        <v>0</v>
      </c>
      <c r="Y6" s="227">
        <v>0</v>
      </c>
      <c r="Z6" s="223">
        <v>523421</v>
      </c>
      <c r="AA6" s="226">
        <v>29</v>
      </c>
      <c r="AB6" s="226">
        <v>0</v>
      </c>
      <c r="AC6" s="227">
        <v>0</v>
      </c>
      <c r="AD6" s="223">
        <v>200542</v>
      </c>
      <c r="AE6" s="223">
        <v>38</v>
      </c>
      <c r="AF6" s="223">
        <v>0</v>
      </c>
      <c r="AG6" s="224">
        <v>0</v>
      </c>
      <c r="AH6" s="225">
        <v>95015</v>
      </c>
      <c r="AI6" s="223">
        <v>2</v>
      </c>
      <c r="AJ6" s="223">
        <v>0</v>
      </c>
      <c r="AK6" s="224">
        <v>0</v>
      </c>
      <c r="AL6" s="225">
        <v>297550</v>
      </c>
      <c r="AM6" s="223">
        <v>39</v>
      </c>
      <c r="AN6" s="223">
        <v>0</v>
      </c>
      <c r="AO6" s="224">
        <v>0</v>
      </c>
      <c r="AP6" s="223">
        <v>36113</v>
      </c>
      <c r="AQ6" s="223">
        <v>0</v>
      </c>
      <c r="AR6" s="223">
        <v>0</v>
      </c>
      <c r="AS6" s="224">
        <v>0</v>
      </c>
      <c r="AT6" s="223">
        <v>333663</v>
      </c>
      <c r="AU6" s="223">
        <v>39</v>
      </c>
      <c r="AV6" s="223">
        <v>0</v>
      </c>
      <c r="AW6" s="224">
        <v>0</v>
      </c>
    </row>
    <row r="7" spans="1:49" ht="15.75" x14ac:dyDescent="0.25">
      <c r="A7" s="68" t="s">
        <v>21</v>
      </c>
      <c r="B7" s="228">
        <v>362363</v>
      </c>
      <c r="C7" s="228">
        <v>36</v>
      </c>
      <c r="D7" s="228">
        <v>0</v>
      </c>
      <c r="E7" s="229">
        <v>0</v>
      </c>
      <c r="F7" s="228">
        <v>201572</v>
      </c>
      <c r="G7" s="228">
        <v>19</v>
      </c>
      <c r="H7" s="228">
        <v>0</v>
      </c>
      <c r="I7" s="229">
        <v>0</v>
      </c>
      <c r="J7" s="230">
        <f t="shared" ref="J7:M13" si="0">B7+F7</f>
        <v>563935</v>
      </c>
      <c r="K7" s="228">
        <f t="shared" si="0"/>
        <v>55</v>
      </c>
      <c r="L7" s="228">
        <f t="shared" si="0"/>
        <v>0</v>
      </c>
      <c r="M7" s="229">
        <f t="shared" si="0"/>
        <v>0</v>
      </c>
      <c r="N7" s="228">
        <v>226448</v>
      </c>
      <c r="O7" s="228">
        <v>0</v>
      </c>
      <c r="P7" s="228">
        <v>0</v>
      </c>
      <c r="Q7" s="229">
        <v>0</v>
      </c>
      <c r="R7" s="228">
        <v>790383</v>
      </c>
      <c r="S7" s="228">
        <v>55</v>
      </c>
      <c r="T7" s="228">
        <v>0</v>
      </c>
      <c r="U7" s="229">
        <v>0</v>
      </c>
      <c r="V7" s="228">
        <v>326145</v>
      </c>
      <c r="W7" s="231">
        <v>0</v>
      </c>
      <c r="X7" s="231">
        <v>0</v>
      </c>
      <c r="Y7" s="232">
        <v>0</v>
      </c>
      <c r="Z7" s="228">
        <v>1116528</v>
      </c>
      <c r="AA7" s="231">
        <v>55</v>
      </c>
      <c r="AB7" s="231">
        <v>0</v>
      </c>
      <c r="AC7" s="232">
        <v>0</v>
      </c>
      <c r="AD7" s="228">
        <v>359172</v>
      </c>
      <c r="AE7" s="228">
        <v>15</v>
      </c>
      <c r="AF7" s="228">
        <v>0</v>
      </c>
      <c r="AG7" s="229">
        <v>0</v>
      </c>
      <c r="AH7" s="230">
        <v>181182</v>
      </c>
      <c r="AI7" s="228">
        <v>13</v>
      </c>
      <c r="AJ7" s="228">
        <v>0</v>
      </c>
      <c r="AK7" s="229">
        <v>0</v>
      </c>
      <c r="AL7" s="230">
        <v>540354</v>
      </c>
      <c r="AM7" s="228">
        <v>28</v>
      </c>
      <c r="AN7" s="228">
        <v>0</v>
      </c>
      <c r="AO7" s="229">
        <v>0</v>
      </c>
      <c r="AP7" s="228">
        <v>79750</v>
      </c>
      <c r="AQ7" s="228">
        <v>0</v>
      </c>
      <c r="AR7" s="228">
        <v>0</v>
      </c>
      <c r="AS7" s="229">
        <v>0</v>
      </c>
      <c r="AT7" s="228">
        <v>620104</v>
      </c>
      <c r="AU7" s="228">
        <v>28</v>
      </c>
      <c r="AV7" s="228">
        <v>0</v>
      </c>
      <c r="AW7" s="229">
        <v>0</v>
      </c>
    </row>
    <row r="8" spans="1:49" ht="15.75" x14ac:dyDescent="0.25">
      <c r="A8" s="68" t="s">
        <v>22</v>
      </c>
      <c r="B8" s="228">
        <v>178786</v>
      </c>
      <c r="C8" s="228">
        <v>23</v>
      </c>
      <c r="D8" s="228">
        <v>0</v>
      </c>
      <c r="E8" s="229">
        <v>0</v>
      </c>
      <c r="F8" s="228">
        <v>80714</v>
      </c>
      <c r="G8" s="228">
        <v>7</v>
      </c>
      <c r="H8" s="228">
        <v>0</v>
      </c>
      <c r="I8" s="229">
        <v>0</v>
      </c>
      <c r="J8" s="230">
        <f t="shared" si="0"/>
        <v>259500</v>
      </c>
      <c r="K8" s="228">
        <f t="shared" si="0"/>
        <v>30</v>
      </c>
      <c r="L8" s="228">
        <f t="shared" si="0"/>
        <v>0</v>
      </c>
      <c r="M8" s="229">
        <f t="shared" si="0"/>
        <v>0</v>
      </c>
      <c r="N8" s="228">
        <v>50222</v>
      </c>
      <c r="O8" s="228">
        <v>0</v>
      </c>
      <c r="P8" s="228">
        <v>0</v>
      </c>
      <c r="Q8" s="229">
        <v>0</v>
      </c>
      <c r="R8" s="228">
        <v>309722</v>
      </c>
      <c r="S8" s="228">
        <v>30</v>
      </c>
      <c r="T8" s="228">
        <v>0</v>
      </c>
      <c r="U8" s="229">
        <v>0</v>
      </c>
      <c r="V8" s="228">
        <v>159458</v>
      </c>
      <c r="W8" s="231">
        <v>0</v>
      </c>
      <c r="X8" s="231">
        <v>0</v>
      </c>
      <c r="Y8" s="232">
        <v>0</v>
      </c>
      <c r="Z8" s="228">
        <v>469180</v>
      </c>
      <c r="AA8" s="231">
        <v>30</v>
      </c>
      <c r="AB8" s="231">
        <v>0</v>
      </c>
      <c r="AC8" s="232">
        <v>0</v>
      </c>
      <c r="AD8" s="228">
        <v>170999</v>
      </c>
      <c r="AE8" s="228">
        <v>139</v>
      </c>
      <c r="AF8" s="228">
        <v>0</v>
      </c>
      <c r="AG8" s="229">
        <v>0</v>
      </c>
      <c r="AH8" s="230">
        <v>91455</v>
      </c>
      <c r="AI8" s="228">
        <v>0</v>
      </c>
      <c r="AJ8" s="228">
        <v>0</v>
      </c>
      <c r="AK8" s="229">
        <v>0</v>
      </c>
      <c r="AL8" s="230">
        <v>262454</v>
      </c>
      <c r="AM8" s="228">
        <v>139</v>
      </c>
      <c r="AN8" s="228">
        <v>0</v>
      </c>
      <c r="AO8" s="229">
        <v>0</v>
      </c>
      <c r="AP8" s="228">
        <v>49136</v>
      </c>
      <c r="AQ8" s="228">
        <v>0</v>
      </c>
      <c r="AR8" s="228">
        <v>0</v>
      </c>
      <c r="AS8" s="229">
        <v>0</v>
      </c>
      <c r="AT8" s="228">
        <v>311590</v>
      </c>
      <c r="AU8" s="228">
        <v>139</v>
      </c>
      <c r="AV8" s="228">
        <v>0</v>
      </c>
      <c r="AW8" s="229">
        <v>0</v>
      </c>
    </row>
    <row r="9" spans="1:49" ht="15.75" x14ac:dyDescent="0.25">
      <c r="A9" s="68" t="s">
        <v>23</v>
      </c>
      <c r="B9" s="228">
        <v>235708</v>
      </c>
      <c r="C9" s="228">
        <v>57</v>
      </c>
      <c r="D9" s="228">
        <v>0</v>
      </c>
      <c r="E9" s="229">
        <v>0</v>
      </c>
      <c r="F9" s="228">
        <v>129693</v>
      </c>
      <c r="G9" s="228">
        <v>143</v>
      </c>
      <c r="H9" s="228">
        <v>0</v>
      </c>
      <c r="I9" s="229">
        <v>0</v>
      </c>
      <c r="J9" s="230">
        <f t="shared" si="0"/>
        <v>365401</v>
      </c>
      <c r="K9" s="228">
        <f t="shared" si="0"/>
        <v>200</v>
      </c>
      <c r="L9" s="228">
        <f t="shared" si="0"/>
        <v>0</v>
      </c>
      <c r="M9" s="229">
        <f t="shared" si="0"/>
        <v>0</v>
      </c>
      <c r="N9" s="228">
        <v>79193</v>
      </c>
      <c r="O9" s="228">
        <v>0</v>
      </c>
      <c r="P9" s="228">
        <v>0</v>
      </c>
      <c r="Q9" s="229">
        <v>0</v>
      </c>
      <c r="R9" s="228">
        <v>444594</v>
      </c>
      <c r="S9" s="228">
        <v>200</v>
      </c>
      <c r="T9" s="228">
        <v>0</v>
      </c>
      <c r="U9" s="229">
        <v>0</v>
      </c>
      <c r="V9" s="228">
        <v>206359</v>
      </c>
      <c r="W9" s="231">
        <v>0</v>
      </c>
      <c r="X9" s="231">
        <v>0</v>
      </c>
      <c r="Y9" s="232">
        <v>0</v>
      </c>
      <c r="Z9" s="228">
        <v>650953</v>
      </c>
      <c r="AA9" s="231">
        <v>200</v>
      </c>
      <c r="AB9" s="231">
        <v>0</v>
      </c>
      <c r="AC9" s="232">
        <v>0</v>
      </c>
      <c r="AD9" s="228">
        <v>222966</v>
      </c>
      <c r="AE9" s="228">
        <v>75</v>
      </c>
      <c r="AF9" s="228">
        <v>0</v>
      </c>
      <c r="AG9" s="229">
        <v>0</v>
      </c>
      <c r="AH9" s="230">
        <v>126065</v>
      </c>
      <c r="AI9" s="228">
        <v>0</v>
      </c>
      <c r="AJ9" s="228">
        <v>0</v>
      </c>
      <c r="AK9" s="229">
        <v>0</v>
      </c>
      <c r="AL9" s="230">
        <v>349031</v>
      </c>
      <c r="AM9" s="228">
        <v>75</v>
      </c>
      <c r="AN9" s="228">
        <v>0</v>
      </c>
      <c r="AO9" s="229">
        <v>0</v>
      </c>
      <c r="AP9" s="228">
        <v>67349</v>
      </c>
      <c r="AQ9" s="228">
        <v>0</v>
      </c>
      <c r="AR9" s="228">
        <v>0</v>
      </c>
      <c r="AS9" s="229">
        <v>0</v>
      </c>
      <c r="AT9" s="228">
        <v>416380</v>
      </c>
      <c r="AU9" s="228">
        <v>75</v>
      </c>
      <c r="AV9" s="228">
        <v>0</v>
      </c>
      <c r="AW9" s="229">
        <v>0</v>
      </c>
    </row>
    <row r="10" spans="1:49" ht="15.75" x14ac:dyDescent="0.25">
      <c r="A10" s="68" t="s">
        <v>24</v>
      </c>
      <c r="B10" s="228">
        <v>276120</v>
      </c>
      <c r="C10" s="228">
        <v>85</v>
      </c>
      <c r="D10" s="228">
        <v>0</v>
      </c>
      <c r="E10" s="229">
        <v>0</v>
      </c>
      <c r="F10" s="228">
        <v>110329</v>
      </c>
      <c r="G10" s="228">
        <v>16</v>
      </c>
      <c r="H10" s="228">
        <v>0</v>
      </c>
      <c r="I10" s="229">
        <v>0</v>
      </c>
      <c r="J10" s="230">
        <f t="shared" si="0"/>
        <v>386449</v>
      </c>
      <c r="K10" s="228">
        <f t="shared" si="0"/>
        <v>101</v>
      </c>
      <c r="L10" s="228">
        <f t="shared" si="0"/>
        <v>0</v>
      </c>
      <c r="M10" s="229">
        <f t="shared" si="0"/>
        <v>0</v>
      </c>
      <c r="N10" s="228">
        <v>73194</v>
      </c>
      <c r="O10" s="228">
        <v>0</v>
      </c>
      <c r="P10" s="228">
        <v>0</v>
      </c>
      <c r="Q10" s="229">
        <v>0</v>
      </c>
      <c r="R10" s="228">
        <v>459643</v>
      </c>
      <c r="S10" s="228">
        <v>101</v>
      </c>
      <c r="T10" s="228">
        <v>0</v>
      </c>
      <c r="U10" s="229">
        <v>0</v>
      </c>
      <c r="V10" s="228">
        <v>218246</v>
      </c>
      <c r="W10" s="231">
        <v>8</v>
      </c>
      <c r="X10" s="231">
        <v>0</v>
      </c>
      <c r="Y10" s="232">
        <v>0</v>
      </c>
      <c r="Z10" s="228">
        <v>677889</v>
      </c>
      <c r="AA10" s="231">
        <v>109</v>
      </c>
      <c r="AB10" s="231">
        <v>0</v>
      </c>
      <c r="AC10" s="232">
        <v>0</v>
      </c>
      <c r="AD10" s="228">
        <v>276313</v>
      </c>
      <c r="AE10" s="228">
        <v>72</v>
      </c>
      <c r="AF10" s="228">
        <v>0</v>
      </c>
      <c r="AG10" s="229">
        <v>0</v>
      </c>
      <c r="AH10" s="230">
        <v>127857</v>
      </c>
      <c r="AI10" s="228">
        <v>0</v>
      </c>
      <c r="AJ10" s="228">
        <v>0</v>
      </c>
      <c r="AK10" s="229">
        <v>0</v>
      </c>
      <c r="AL10" s="230">
        <v>404170</v>
      </c>
      <c r="AM10" s="228">
        <v>72</v>
      </c>
      <c r="AN10" s="228">
        <v>0</v>
      </c>
      <c r="AO10" s="229">
        <v>0</v>
      </c>
      <c r="AP10" s="228">
        <v>85957</v>
      </c>
      <c r="AQ10" s="228">
        <v>0</v>
      </c>
      <c r="AR10" s="228">
        <v>0</v>
      </c>
      <c r="AS10" s="229">
        <v>0</v>
      </c>
      <c r="AT10" s="228">
        <v>490127</v>
      </c>
      <c r="AU10" s="228">
        <v>72</v>
      </c>
      <c r="AV10" s="228">
        <v>0</v>
      </c>
      <c r="AW10" s="229">
        <v>0</v>
      </c>
    </row>
    <row r="11" spans="1:49" ht="15.75" x14ac:dyDescent="0.25">
      <c r="A11" s="68" t="s">
        <v>25</v>
      </c>
      <c r="B11" s="228">
        <v>151586</v>
      </c>
      <c r="C11" s="228">
        <v>32</v>
      </c>
      <c r="D11" s="228">
        <v>0</v>
      </c>
      <c r="E11" s="229">
        <v>0</v>
      </c>
      <c r="F11" s="228">
        <v>79985</v>
      </c>
      <c r="G11" s="228">
        <v>3</v>
      </c>
      <c r="H11" s="228">
        <v>0</v>
      </c>
      <c r="I11" s="229">
        <v>0</v>
      </c>
      <c r="J11" s="230">
        <f t="shared" si="0"/>
        <v>231571</v>
      </c>
      <c r="K11" s="228">
        <f t="shared" si="0"/>
        <v>35</v>
      </c>
      <c r="L11" s="228">
        <f t="shared" si="0"/>
        <v>0</v>
      </c>
      <c r="M11" s="229">
        <f t="shared" si="0"/>
        <v>0</v>
      </c>
      <c r="N11" s="228">
        <v>51546</v>
      </c>
      <c r="O11" s="228">
        <v>0</v>
      </c>
      <c r="P11" s="228">
        <v>0</v>
      </c>
      <c r="Q11" s="229">
        <v>0</v>
      </c>
      <c r="R11" s="228">
        <v>283117</v>
      </c>
      <c r="S11" s="228">
        <v>36</v>
      </c>
      <c r="T11" s="228">
        <v>0</v>
      </c>
      <c r="U11" s="229">
        <v>0</v>
      </c>
      <c r="V11" s="228">
        <v>132381</v>
      </c>
      <c r="W11" s="231">
        <v>1</v>
      </c>
      <c r="X11" s="231">
        <v>0</v>
      </c>
      <c r="Y11" s="232">
        <v>0</v>
      </c>
      <c r="Z11" s="228">
        <v>415498</v>
      </c>
      <c r="AA11" s="231">
        <v>37</v>
      </c>
      <c r="AB11" s="231">
        <v>0</v>
      </c>
      <c r="AC11" s="232">
        <v>0</v>
      </c>
      <c r="AD11" s="228">
        <v>163508</v>
      </c>
      <c r="AE11" s="228">
        <v>18</v>
      </c>
      <c r="AF11" s="228">
        <v>0</v>
      </c>
      <c r="AG11" s="229">
        <v>0</v>
      </c>
      <c r="AH11" s="230">
        <v>81583</v>
      </c>
      <c r="AI11" s="228">
        <v>4</v>
      </c>
      <c r="AJ11" s="228">
        <v>0</v>
      </c>
      <c r="AK11" s="229">
        <v>0</v>
      </c>
      <c r="AL11" s="230">
        <v>245083</v>
      </c>
      <c r="AM11" s="228">
        <v>22</v>
      </c>
      <c r="AN11" s="228">
        <v>0</v>
      </c>
      <c r="AO11" s="229">
        <v>0</v>
      </c>
      <c r="AP11" s="228">
        <v>35862</v>
      </c>
      <c r="AQ11" s="228">
        <v>3</v>
      </c>
      <c r="AR11" s="228">
        <v>0</v>
      </c>
      <c r="AS11" s="229">
        <v>0</v>
      </c>
      <c r="AT11" s="228">
        <v>280945</v>
      </c>
      <c r="AU11" s="228">
        <v>25</v>
      </c>
      <c r="AV11" s="228">
        <v>0</v>
      </c>
      <c r="AW11" s="229">
        <v>0</v>
      </c>
    </row>
    <row r="12" spans="1:49" ht="15.75" x14ac:dyDescent="0.25">
      <c r="A12" s="68" t="s">
        <v>26</v>
      </c>
      <c r="B12" s="228">
        <v>336592</v>
      </c>
      <c r="C12" s="228">
        <v>99</v>
      </c>
      <c r="D12" s="228">
        <v>0</v>
      </c>
      <c r="E12" s="229">
        <v>0</v>
      </c>
      <c r="F12" s="228">
        <v>173704</v>
      </c>
      <c r="G12" s="228">
        <v>0</v>
      </c>
      <c r="H12" s="228">
        <v>0</v>
      </c>
      <c r="I12" s="229">
        <v>0</v>
      </c>
      <c r="J12" s="230">
        <f t="shared" si="0"/>
        <v>510296</v>
      </c>
      <c r="K12" s="228">
        <f t="shared" si="0"/>
        <v>99</v>
      </c>
      <c r="L12" s="228">
        <f t="shared" si="0"/>
        <v>0</v>
      </c>
      <c r="M12" s="229">
        <f t="shared" si="0"/>
        <v>0</v>
      </c>
      <c r="N12" s="228">
        <v>111017</v>
      </c>
      <c r="O12" s="228">
        <v>362</v>
      </c>
      <c r="P12" s="228">
        <v>0</v>
      </c>
      <c r="Q12" s="229">
        <v>0</v>
      </c>
      <c r="R12" s="228">
        <v>621313</v>
      </c>
      <c r="S12" s="228">
        <v>461</v>
      </c>
      <c r="T12" s="228">
        <v>0</v>
      </c>
      <c r="U12" s="229"/>
      <c r="V12" s="228">
        <v>289172</v>
      </c>
      <c r="W12" s="231">
        <v>0</v>
      </c>
      <c r="X12" s="231">
        <v>0</v>
      </c>
      <c r="Y12" s="232">
        <v>0</v>
      </c>
      <c r="Z12" s="228">
        <v>910485</v>
      </c>
      <c r="AA12" s="231">
        <v>461</v>
      </c>
      <c r="AB12" s="231">
        <v>0</v>
      </c>
      <c r="AC12" s="232">
        <v>0</v>
      </c>
      <c r="AD12" s="228">
        <v>339133</v>
      </c>
      <c r="AE12" s="228">
        <v>71</v>
      </c>
      <c r="AF12" s="228">
        <v>0</v>
      </c>
      <c r="AG12" s="229">
        <v>0</v>
      </c>
      <c r="AH12" s="230">
        <v>196285</v>
      </c>
      <c r="AI12" s="228">
        <v>0</v>
      </c>
      <c r="AJ12" s="228">
        <v>0</v>
      </c>
      <c r="AK12" s="229">
        <v>0</v>
      </c>
      <c r="AL12" s="230">
        <v>535418</v>
      </c>
      <c r="AM12" s="228">
        <v>71</v>
      </c>
      <c r="AN12" s="228">
        <v>0</v>
      </c>
      <c r="AO12" s="229">
        <v>0</v>
      </c>
      <c r="AP12" s="228">
        <v>84485</v>
      </c>
      <c r="AQ12" s="228">
        <v>385</v>
      </c>
      <c r="AR12" s="228">
        <v>0</v>
      </c>
      <c r="AS12" s="229">
        <v>0</v>
      </c>
      <c r="AT12" s="228">
        <v>619903</v>
      </c>
      <c r="AU12" s="228">
        <v>456</v>
      </c>
      <c r="AV12" s="228">
        <v>0</v>
      </c>
      <c r="AW12" s="229">
        <v>0</v>
      </c>
    </row>
    <row r="13" spans="1:49" ht="16.5" thickBot="1" x14ac:dyDescent="0.3">
      <c r="A13" s="81" t="s">
        <v>27</v>
      </c>
      <c r="B13" s="233">
        <v>607007</v>
      </c>
      <c r="C13" s="233">
        <v>83</v>
      </c>
      <c r="D13" s="233">
        <v>0</v>
      </c>
      <c r="E13" s="234">
        <v>0</v>
      </c>
      <c r="F13" s="233">
        <v>275564</v>
      </c>
      <c r="G13" s="233">
        <v>18</v>
      </c>
      <c r="H13" s="233">
        <v>0</v>
      </c>
      <c r="I13" s="234">
        <v>0</v>
      </c>
      <c r="J13" s="235">
        <f t="shared" si="0"/>
        <v>882571</v>
      </c>
      <c r="K13" s="233">
        <f t="shared" si="0"/>
        <v>101</v>
      </c>
      <c r="L13" s="233">
        <f t="shared" si="0"/>
        <v>0</v>
      </c>
      <c r="M13" s="234">
        <f t="shared" si="0"/>
        <v>0</v>
      </c>
      <c r="N13" s="233">
        <v>212420</v>
      </c>
      <c r="O13" s="233">
        <v>2103</v>
      </c>
      <c r="P13" s="233">
        <v>0</v>
      </c>
      <c r="Q13" s="234">
        <v>0</v>
      </c>
      <c r="R13" s="233">
        <v>1094991</v>
      </c>
      <c r="S13" s="233">
        <v>2204</v>
      </c>
      <c r="T13" s="233">
        <v>0</v>
      </c>
      <c r="U13" s="234">
        <v>0</v>
      </c>
      <c r="V13" s="233">
        <v>503242</v>
      </c>
      <c r="W13" s="236">
        <v>0</v>
      </c>
      <c r="X13" s="236">
        <v>0</v>
      </c>
      <c r="Y13" s="237">
        <v>0</v>
      </c>
      <c r="Z13" s="233">
        <v>1598233</v>
      </c>
      <c r="AA13" s="233">
        <v>2204</v>
      </c>
      <c r="AB13" s="236">
        <v>0</v>
      </c>
      <c r="AC13" s="237">
        <v>0</v>
      </c>
      <c r="AD13" s="233">
        <v>605553</v>
      </c>
      <c r="AE13" s="233">
        <v>44</v>
      </c>
      <c r="AF13" s="233">
        <v>0</v>
      </c>
      <c r="AG13" s="234">
        <v>0</v>
      </c>
      <c r="AH13" s="235">
        <v>316618</v>
      </c>
      <c r="AI13" s="233">
        <v>4</v>
      </c>
      <c r="AJ13" s="233">
        <v>0</v>
      </c>
      <c r="AK13" s="234">
        <v>0</v>
      </c>
      <c r="AL13" s="230">
        <v>922171</v>
      </c>
      <c r="AM13" s="228">
        <v>48</v>
      </c>
      <c r="AN13" s="228">
        <v>0</v>
      </c>
      <c r="AO13" s="229">
        <v>0</v>
      </c>
      <c r="AP13" s="233">
        <v>210437</v>
      </c>
      <c r="AQ13" s="233">
        <v>0</v>
      </c>
      <c r="AR13" s="233">
        <v>0</v>
      </c>
      <c r="AS13" s="234">
        <v>0</v>
      </c>
      <c r="AT13" s="233">
        <v>1132608</v>
      </c>
      <c r="AU13" s="233">
        <v>48</v>
      </c>
      <c r="AV13" s="233">
        <v>0</v>
      </c>
      <c r="AW13" s="234">
        <v>0</v>
      </c>
    </row>
    <row r="14" spans="1:49" ht="16.5" thickBot="1" x14ac:dyDescent="0.3">
      <c r="A14" s="79" t="s">
        <v>31</v>
      </c>
      <c r="B14" s="238">
        <f t="shared" ref="B14:U14" si="1">SUM(B6:B13)</f>
        <v>2365852</v>
      </c>
      <c r="C14" s="238">
        <f t="shared" si="1"/>
        <v>443</v>
      </c>
      <c r="D14" s="238">
        <f t="shared" si="1"/>
        <v>0</v>
      </c>
      <c r="E14" s="238">
        <f t="shared" si="1"/>
        <v>0</v>
      </c>
      <c r="F14" s="238">
        <f t="shared" si="1"/>
        <v>1133536</v>
      </c>
      <c r="G14" s="238">
        <f t="shared" si="1"/>
        <v>206</v>
      </c>
      <c r="H14" s="238">
        <f t="shared" si="1"/>
        <v>0</v>
      </c>
      <c r="I14" s="238">
        <f t="shared" si="1"/>
        <v>0</v>
      </c>
      <c r="J14" s="238">
        <f>SUM(J6:J13)</f>
        <v>3499388</v>
      </c>
      <c r="K14" s="238">
        <f t="shared" si="1"/>
        <v>649</v>
      </c>
      <c r="L14" s="238">
        <f t="shared" si="1"/>
        <v>0</v>
      </c>
      <c r="M14" s="238">
        <f t="shared" si="1"/>
        <v>0</v>
      </c>
      <c r="N14" s="238">
        <f t="shared" si="1"/>
        <v>844102</v>
      </c>
      <c r="O14" s="238">
        <f t="shared" si="1"/>
        <v>2465</v>
      </c>
      <c r="P14" s="238">
        <f t="shared" si="1"/>
        <v>0</v>
      </c>
      <c r="Q14" s="238">
        <f t="shared" si="1"/>
        <v>0</v>
      </c>
      <c r="R14" s="238">
        <f t="shared" si="1"/>
        <v>4343490</v>
      </c>
      <c r="S14" s="238">
        <f t="shared" si="1"/>
        <v>3115</v>
      </c>
      <c r="T14" s="238">
        <f t="shared" si="1"/>
        <v>0</v>
      </c>
      <c r="U14" s="238">
        <f t="shared" si="1"/>
        <v>0</v>
      </c>
      <c r="V14" s="238">
        <v>2018697</v>
      </c>
      <c r="W14" s="121">
        <v>10</v>
      </c>
      <c r="X14" s="121">
        <v>0</v>
      </c>
      <c r="Y14" s="122">
        <v>0</v>
      </c>
      <c r="Z14" s="238">
        <v>6362187</v>
      </c>
      <c r="AA14" s="238">
        <v>3125</v>
      </c>
      <c r="AB14" s="239">
        <v>0</v>
      </c>
      <c r="AC14" s="240">
        <v>0</v>
      </c>
      <c r="AD14" s="239">
        <f>SUM(AD6:AD13)</f>
        <v>2338186</v>
      </c>
      <c r="AE14" s="238">
        <f t="shared" ref="AE14:AG14" si="2">SUM(AE6:AE13)</f>
        <v>472</v>
      </c>
      <c r="AF14" s="238">
        <f t="shared" si="2"/>
        <v>0</v>
      </c>
      <c r="AG14" s="238">
        <f t="shared" si="2"/>
        <v>0</v>
      </c>
      <c r="AH14" s="290">
        <v>1216060</v>
      </c>
      <c r="AI14" s="238">
        <v>23</v>
      </c>
      <c r="AJ14" s="238">
        <v>0</v>
      </c>
      <c r="AK14" s="288">
        <v>0</v>
      </c>
      <c r="AL14" s="299">
        <v>3556231</v>
      </c>
      <c r="AM14" s="238">
        <v>494</v>
      </c>
      <c r="AN14" s="238">
        <v>0</v>
      </c>
      <c r="AO14" s="288">
        <v>0</v>
      </c>
      <c r="AP14" s="238">
        <v>649089</v>
      </c>
      <c r="AQ14" s="238">
        <v>388</v>
      </c>
      <c r="AR14" s="238">
        <v>0</v>
      </c>
      <c r="AS14" s="288">
        <v>0</v>
      </c>
      <c r="AT14" s="238">
        <v>4205320</v>
      </c>
      <c r="AU14" s="238">
        <v>882</v>
      </c>
      <c r="AV14" s="238">
        <v>0</v>
      </c>
      <c r="AW14" s="238">
        <v>0</v>
      </c>
    </row>
    <row r="15" spans="1:49" ht="18.75" x14ac:dyDescent="0.25">
      <c r="A15" s="175" t="s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R15" s="7"/>
      <c r="S15" s="7"/>
      <c r="T15" s="7"/>
      <c r="U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T15" s="7"/>
      <c r="AU15" s="7"/>
      <c r="AV15" s="7"/>
      <c r="AW15" s="7"/>
    </row>
    <row r="16" spans="1:49" ht="15.75" x14ac:dyDescent="0.25">
      <c r="A16" s="67" t="s">
        <v>33</v>
      </c>
      <c r="B16" s="241">
        <v>206648</v>
      </c>
      <c r="C16" s="241">
        <v>51</v>
      </c>
      <c r="D16" s="241">
        <v>0</v>
      </c>
      <c r="E16" s="242">
        <v>0</v>
      </c>
      <c r="F16" s="241">
        <v>104677</v>
      </c>
      <c r="G16" s="241">
        <v>0</v>
      </c>
      <c r="H16" s="241">
        <v>0</v>
      </c>
      <c r="I16" s="242">
        <v>0</v>
      </c>
      <c r="J16" s="225">
        <f t="shared" ref="J16:M17" si="3">B16+F16</f>
        <v>311325</v>
      </c>
      <c r="K16" s="223">
        <f t="shared" si="3"/>
        <v>51</v>
      </c>
      <c r="L16" s="223">
        <f t="shared" si="3"/>
        <v>0</v>
      </c>
      <c r="M16" s="224">
        <f>E16+I16</f>
        <v>0</v>
      </c>
      <c r="N16" s="241">
        <v>90303</v>
      </c>
      <c r="O16" s="241">
        <v>838</v>
      </c>
      <c r="P16" s="241">
        <v>0</v>
      </c>
      <c r="Q16" s="242">
        <v>0</v>
      </c>
      <c r="R16" s="241">
        <v>401628</v>
      </c>
      <c r="S16" s="241">
        <v>889</v>
      </c>
      <c r="T16" s="241">
        <v>0</v>
      </c>
      <c r="U16" s="242">
        <v>0</v>
      </c>
      <c r="V16" s="241">
        <v>173232</v>
      </c>
      <c r="W16" s="243">
        <v>82</v>
      </c>
      <c r="X16" s="243">
        <v>0</v>
      </c>
      <c r="Y16" s="244">
        <v>0</v>
      </c>
      <c r="Z16" s="241">
        <v>574860</v>
      </c>
      <c r="AA16" s="243">
        <v>971</v>
      </c>
      <c r="AB16" s="243">
        <v>0</v>
      </c>
      <c r="AC16" s="244">
        <v>0</v>
      </c>
      <c r="AD16" s="241">
        <v>195470</v>
      </c>
      <c r="AE16" s="241">
        <v>72</v>
      </c>
      <c r="AF16" s="241">
        <v>0</v>
      </c>
      <c r="AG16" s="242">
        <v>0</v>
      </c>
      <c r="AH16" s="291">
        <v>102177</v>
      </c>
      <c r="AI16" s="241">
        <v>0</v>
      </c>
      <c r="AJ16" s="241">
        <v>0</v>
      </c>
      <c r="AK16" s="242">
        <v>0</v>
      </c>
      <c r="AL16" s="291">
        <v>297647</v>
      </c>
      <c r="AM16" s="241">
        <v>72</v>
      </c>
      <c r="AN16" s="241">
        <v>0</v>
      </c>
      <c r="AO16" s="242">
        <v>0</v>
      </c>
      <c r="AP16" s="241">
        <v>86874</v>
      </c>
      <c r="AQ16" s="241">
        <v>1239</v>
      </c>
      <c r="AR16" s="241">
        <v>0</v>
      </c>
      <c r="AS16" s="242">
        <v>0</v>
      </c>
      <c r="AT16" s="241">
        <v>384521</v>
      </c>
      <c r="AU16" s="241">
        <v>1311</v>
      </c>
      <c r="AV16" s="241">
        <v>0</v>
      </c>
      <c r="AW16" s="242">
        <v>0</v>
      </c>
    </row>
    <row r="17" spans="1:49" ht="16.5" thickBot="1" x14ac:dyDescent="0.3">
      <c r="A17" s="68" t="s">
        <v>46</v>
      </c>
      <c r="B17" s="245">
        <v>0</v>
      </c>
      <c r="C17" s="245">
        <v>0</v>
      </c>
      <c r="D17" s="245">
        <v>3297.51</v>
      </c>
      <c r="E17" s="246">
        <v>2431.16</v>
      </c>
      <c r="F17" s="245">
        <v>0</v>
      </c>
      <c r="G17" s="245">
        <v>0</v>
      </c>
      <c r="H17" s="245">
        <v>640.17999999999995</v>
      </c>
      <c r="I17" s="246">
        <v>651.4</v>
      </c>
      <c r="J17" s="235">
        <f t="shared" si="3"/>
        <v>0</v>
      </c>
      <c r="K17" s="233">
        <f t="shared" si="3"/>
        <v>0</v>
      </c>
      <c r="L17" s="233">
        <f t="shared" si="3"/>
        <v>3937.69</v>
      </c>
      <c r="M17" s="229">
        <f t="shared" si="3"/>
        <v>3082.56</v>
      </c>
      <c r="N17" s="245">
        <v>0</v>
      </c>
      <c r="O17" s="245">
        <v>0</v>
      </c>
      <c r="P17" s="245">
        <v>353.61</v>
      </c>
      <c r="Q17" s="246">
        <v>290</v>
      </c>
      <c r="R17" s="245">
        <v>0</v>
      </c>
      <c r="S17" s="245">
        <v>0</v>
      </c>
      <c r="T17" s="245">
        <v>4291.3</v>
      </c>
      <c r="U17" s="246">
        <v>3372.62</v>
      </c>
      <c r="V17" s="247">
        <v>0</v>
      </c>
      <c r="W17" s="247">
        <v>0</v>
      </c>
      <c r="X17" s="245">
        <v>2414</v>
      </c>
      <c r="Y17" s="246">
        <v>1810</v>
      </c>
      <c r="Z17" s="247">
        <v>0</v>
      </c>
      <c r="AA17" s="247">
        <v>0</v>
      </c>
      <c r="AB17" s="245">
        <v>6706</v>
      </c>
      <c r="AC17" s="246">
        <v>5182</v>
      </c>
      <c r="AD17" s="245">
        <v>0</v>
      </c>
      <c r="AE17" s="245">
        <v>0</v>
      </c>
      <c r="AF17" s="245">
        <v>2992.39</v>
      </c>
      <c r="AG17" s="246">
        <v>2431.16</v>
      </c>
      <c r="AH17" s="292">
        <v>0</v>
      </c>
      <c r="AI17" s="245">
        <v>0</v>
      </c>
      <c r="AJ17" s="245">
        <v>993</v>
      </c>
      <c r="AK17" s="246">
        <v>962</v>
      </c>
      <c r="AL17" s="292">
        <v>0</v>
      </c>
      <c r="AM17" s="245">
        <v>0</v>
      </c>
      <c r="AN17" s="245">
        <v>3985.87</v>
      </c>
      <c r="AO17" s="246">
        <v>3132.95</v>
      </c>
      <c r="AP17" s="245">
        <v>0</v>
      </c>
      <c r="AQ17" s="245">
        <v>0</v>
      </c>
      <c r="AR17" s="245">
        <v>333</v>
      </c>
      <c r="AS17" s="246">
        <v>303</v>
      </c>
      <c r="AT17" s="245">
        <v>0</v>
      </c>
      <c r="AU17" s="245">
        <v>0</v>
      </c>
      <c r="AV17" s="245">
        <v>4318.67</v>
      </c>
      <c r="AW17" s="246">
        <v>3435.73</v>
      </c>
    </row>
    <row r="18" spans="1:49" ht="16.5" thickBot="1" x14ac:dyDescent="0.3">
      <c r="A18" s="130" t="s">
        <v>37</v>
      </c>
      <c r="B18" s="248">
        <f t="shared" ref="B18:U18" si="4">SUM(B16:B17)</f>
        <v>206648</v>
      </c>
      <c r="C18" s="248">
        <f t="shared" si="4"/>
        <v>51</v>
      </c>
      <c r="D18" s="248">
        <f t="shared" si="4"/>
        <v>3297.51</v>
      </c>
      <c r="E18" s="248">
        <f t="shared" si="4"/>
        <v>2431.16</v>
      </c>
      <c r="F18" s="248">
        <f t="shared" si="4"/>
        <v>104677</v>
      </c>
      <c r="G18" s="248">
        <f t="shared" si="4"/>
        <v>0</v>
      </c>
      <c r="H18" s="248">
        <f t="shared" si="4"/>
        <v>640.17999999999995</v>
      </c>
      <c r="I18" s="248">
        <f t="shared" si="4"/>
        <v>651.4</v>
      </c>
      <c r="J18" s="248">
        <f t="shared" si="4"/>
        <v>311325</v>
      </c>
      <c r="K18" s="248">
        <f t="shared" si="4"/>
        <v>51</v>
      </c>
      <c r="L18" s="248">
        <f t="shared" si="4"/>
        <v>3937.69</v>
      </c>
      <c r="M18" s="248">
        <f t="shared" si="4"/>
        <v>3082.56</v>
      </c>
      <c r="N18" s="248">
        <f t="shared" si="4"/>
        <v>90303</v>
      </c>
      <c r="O18" s="248">
        <f t="shared" si="4"/>
        <v>838</v>
      </c>
      <c r="P18" s="248">
        <f t="shared" si="4"/>
        <v>353.61</v>
      </c>
      <c r="Q18" s="248">
        <f t="shared" si="4"/>
        <v>290</v>
      </c>
      <c r="R18" s="248">
        <f t="shared" si="4"/>
        <v>401628</v>
      </c>
      <c r="S18" s="248">
        <f t="shared" si="4"/>
        <v>889</v>
      </c>
      <c r="T18" s="248">
        <f t="shared" si="4"/>
        <v>4291.3</v>
      </c>
      <c r="U18" s="248">
        <f t="shared" si="4"/>
        <v>3372.62</v>
      </c>
      <c r="V18" s="248">
        <v>173232</v>
      </c>
      <c r="W18" s="249">
        <v>0</v>
      </c>
      <c r="X18" s="249">
        <v>2414</v>
      </c>
      <c r="Y18" s="250">
        <v>1810</v>
      </c>
      <c r="Z18" s="248">
        <v>574860</v>
      </c>
      <c r="AA18" s="249">
        <v>971</v>
      </c>
      <c r="AB18" s="248">
        <v>6706</v>
      </c>
      <c r="AC18" s="250">
        <v>5182</v>
      </c>
      <c r="AD18" s="248">
        <f t="shared" ref="AD18:AH18" si="5">SUM(AD16:AD17)</f>
        <v>195470</v>
      </c>
      <c r="AE18" s="248">
        <f t="shared" si="5"/>
        <v>72</v>
      </c>
      <c r="AF18" s="248">
        <f t="shared" si="5"/>
        <v>2992.39</v>
      </c>
      <c r="AG18" s="250">
        <f t="shared" si="5"/>
        <v>2431.16</v>
      </c>
      <c r="AH18" s="293">
        <f t="shared" si="5"/>
        <v>102177</v>
      </c>
      <c r="AI18" s="248">
        <v>0</v>
      </c>
      <c r="AJ18" s="248">
        <v>993</v>
      </c>
      <c r="AK18" s="250">
        <v>962</v>
      </c>
      <c r="AL18" s="293">
        <v>297647</v>
      </c>
      <c r="AM18" s="248">
        <v>72</v>
      </c>
      <c r="AN18" s="248">
        <v>3985.87</v>
      </c>
      <c r="AO18" s="250">
        <v>3132.95</v>
      </c>
      <c r="AP18" s="248">
        <v>86874</v>
      </c>
      <c r="AQ18" s="248">
        <v>1239</v>
      </c>
      <c r="AR18" s="248">
        <v>333</v>
      </c>
      <c r="AS18" s="250">
        <v>303</v>
      </c>
      <c r="AT18" s="248">
        <v>384521</v>
      </c>
      <c r="AU18" s="248">
        <v>0</v>
      </c>
      <c r="AV18" s="248">
        <v>4318.67</v>
      </c>
      <c r="AW18" s="248"/>
    </row>
    <row r="19" spans="1:49" ht="18.75" x14ac:dyDescent="0.25">
      <c r="A19" s="175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49" ht="16.5" thickBot="1" x14ac:dyDescent="0.3">
      <c r="A20" s="82" t="s">
        <v>39</v>
      </c>
      <c r="B20" s="251">
        <v>0</v>
      </c>
      <c r="C20" s="251">
        <v>240</v>
      </c>
      <c r="D20" s="251">
        <v>124726</v>
      </c>
      <c r="E20" s="252">
        <v>0</v>
      </c>
      <c r="F20" s="251">
        <v>0</v>
      </c>
      <c r="G20" s="251">
        <v>131</v>
      </c>
      <c r="H20" s="251">
        <v>62948</v>
      </c>
      <c r="I20" s="252">
        <v>0</v>
      </c>
      <c r="J20" s="225">
        <f t="shared" ref="J20:L20" si="6">B20+F20</f>
        <v>0</v>
      </c>
      <c r="K20" s="223">
        <f t="shared" si="6"/>
        <v>371</v>
      </c>
      <c r="L20" s="223">
        <f t="shared" si="6"/>
        <v>187674</v>
      </c>
      <c r="M20" s="224">
        <f>E20+I20</f>
        <v>0</v>
      </c>
      <c r="N20" s="251">
        <v>0</v>
      </c>
      <c r="O20" s="251">
        <v>73</v>
      </c>
      <c r="P20" s="251">
        <v>35166</v>
      </c>
      <c r="Q20" s="252">
        <v>0</v>
      </c>
      <c r="R20" s="251">
        <v>0</v>
      </c>
      <c r="S20" s="251">
        <v>444</v>
      </c>
      <c r="T20" s="251">
        <v>222840</v>
      </c>
      <c r="U20" s="252">
        <v>0</v>
      </c>
      <c r="V20" s="253">
        <v>0</v>
      </c>
      <c r="W20" s="253">
        <v>239</v>
      </c>
      <c r="X20" s="251">
        <v>111474</v>
      </c>
      <c r="Y20" s="254">
        <v>0</v>
      </c>
      <c r="Z20" s="253">
        <v>0</v>
      </c>
      <c r="AA20" s="253">
        <v>683</v>
      </c>
      <c r="AB20" s="251">
        <v>334314</v>
      </c>
      <c r="AC20" s="254">
        <v>0</v>
      </c>
      <c r="AD20" s="251">
        <v>0</v>
      </c>
      <c r="AE20" s="251">
        <v>258</v>
      </c>
      <c r="AF20" s="251">
        <v>118207</v>
      </c>
      <c r="AG20" s="252">
        <v>0</v>
      </c>
      <c r="AH20" s="225">
        <v>0</v>
      </c>
      <c r="AI20" s="223">
        <v>248</v>
      </c>
      <c r="AJ20" s="223">
        <v>65105</v>
      </c>
      <c r="AK20" s="224">
        <v>0</v>
      </c>
      <c r="AL20" s="300">
        <v>0</v>
      </c>
      <c r="AM20" s="301">
        <v>506</v>
      </c>
      <c r="AN20" s="301">
        <v>183312</v>
      </c>
      <c r="AO20" s="302">
        <v>0</v>
      </c>
      <c r="AP20" s="251">
        <v>0</v>
      </c>
      <c r="AQ20" s="251">
        <v>217</v>
      </c>
      <c r="AR20" s="251">
        <v>35264</v>
      </c>
      <c r="AS20" s="252">
        <v>0</v>
      </c>
      <c r="AT20" s="251">
        <v>0</v>
      </c>
      <c r="AU20" s="251">
        <v>723</v>
      </c>
      <c r="AV20" s="251">
        <v>218576</v>
      </c>
      <c r="AW20" s="252">
        <v>0</v>
      </c>
    </row>
    <row r="21" spans="1:49" ht="16.5" thickBot="1" x14ac:dyDescent="0.3">
      <c r="A21" s="79" t="s">
        <v>43</v>
      </c>
      <c r="B21" s="255">
        <f t="shared" ref="B21:U21" si="7">B20</f>
        <v>0</v>
      </c>
      <c r="C21" s="255">
        <f t="shared" si="7"/>
        <v>240</v>
      </c>
      <c r="D21" s="255">
        <f t="shared" si="7"/>
        <v>124726</v>
      </c>
      <c r="E21" s="255">
        <f t="shared" si="7"/>
        <v>0</v>
      </c>
      <c r="F21" s="255">
        <f t="shared" si="7"/>
        <v>0</v>
      </c>
      <c r="G21" s="255">
        <f t="shared" si="7"/>
        <v>131</v>
      </c>
      <c r="H21" s="255">
        <f t="shared" si="7"/>
        <v>62948</v>
      </c>
      <c r="I21" s="255">
        <f t="shared" si="7"/>
        <v>0</v>
      </c>
      <c r="J21" s="255">
        <f t="shared" si="7"/>
        <v>0</v>
      </c>
      <c r="K21" s="255">
        <f t="shared" si="7"/>
        <v>371</v>
      </c>
      <c r="L21" s="255">
        <f t="shared" si="7"/>
        <v>187674</v>
      </c>
      <c r="M21" s="255">
        <f t="shared" si="7"/>
        <v>0</v>
      </c>
      <c r="N21" s="255">
        <f t="shared" si="7"/>
        <v>0</v>
      </c>
      <c r="O21" s="255">
        <f t="shared" si="7"/>
        <v>73</v>
      </c>
      <c r="P21" s="255">
        <f t="shared" si="7"/>
        <v>35166</v>
      </c>
      <c r="Q21" s="255">
        <f t="shared" si="7"/>
        <v>0</v>
      </c>
      <c r="R21" s="255">
        <f t="shared" si="7"/>
        <v>0</v>
      </c>
      <c r="S21" s="255">
        <f t="shared" si="7"/>
        <v>444</v>
      </c>
      <c r="T21" s="255">
        <f t="shared" si="7"/>
        <v>222840</v>
      </c>
      <c r="U21" s="255">
        <f t="shared" si="7"/>
        <v>0</v>
      </c>
      <c r="V21" s="256">
        <v>0</v>
      </c>
      <c r="W21" s="256">
        <v>239</v>
      </c>
      <c r="X21" s="256">
        <v>111474</v>
      </c>
      <c r="Y21" s="257">
        <v>0</v>
      </c>
      <c r="Z21" s="256">
        <v>0</v>
      </c>
      <c r="AA21" s="256">
        <v>683</v>
      </c>
      <c r="AB21" s="255">
        <v>334314</v>
      </c>
      <c r="AC21" s="257">
        <v>0</v>
      </c>
      <c r="AD21" s="255">
        <f t="shared" ref="AD21:AG21" si="8">AD20</f>
        <v>0</v>
      </c>
      <c r="AE21" s="255">
        <f t="shared" si="8"/>
        <v>258</v>
      </c>
      <c r="AF21" s="255">
        <f t="shared" si="8"/>
        <v>118207</v>
      </c>
      <c r="AG21" s="294">
        <f t="shared" si="8"/>
        <v>0</v>
      </c>
      <c r="AH21" s="298">
        <v>0</v>
      </c>
      <c r="AI21" s="255">
        <v>248</v>
      </c>
      <c r="AJ21" s="255">
        <v>65105</v>
      </c>
      <c r="AK21" s="294">
        <v>0</v>
      </c>
      <c r="AL21" s="298">
        <v>0</v>
      </c>
      <c r="AM21" s="255">
        <v>506</v>
      </c>
      <c r="AN21" s="255">
        <v>183312</v>
      </c>
      <c r="AO21" s="294">
        <v>0</v>
      </c>
      <c r="AP21" s="255">
        <v>0</v>
      </c>
      <c r="AQ21" s="255">
        <v>217</v>
      </c>
      <c r="AR21" s="255">
        <v>35264</v>
      </c>
      <c r="AS21" s="294">
        <v>0</v>
      </c>
      <c r="AT21" s="255">
        <v>0</v>
      </c>
      <c r="AU21" s="255">
        <v>723</v>
      </c>
      <c r="AV21" s="255">
        <v>218576</v>
      </c>
      <c r="AW21" s="255">
        <v>0</v>
      </c>
    </row>
    <row r="22" spans="1:49" ht="32.25" thickBot="1" x14ac:dyDescent="0.3">
      <c r="A22" s="131" t="s">
        <v>98</v>
      </c>
      <c r="B22" s="258">
        <f t="shared" ref="B22:U22" si="9">B14+B18+B21</f>
        <v>2572500</v>
      </c>
      <c r="C22" s="258">
        <f t="shared" si="9"/>
        <v>734</v>
      </c>
      <c r="D22" s="258">
        <f t="shared" si="9"/>
        <v>128023.51</v>
      </c>
      <c r="E22" s="258">
        <f t="shared" si="9"/>
        <v>2431.16</v>
      </c>
      <c r="F22" s="258">
        <f t="shared" si="9"/>
        <v>1238213</v>
      </c>
      <c r="G22" s="258">
        <f t="shared" si="9"/>
        <v>337</v>
      </c>
      <c r="H22" s="258">
        <f t="shared" si="9"/>
        <v>63588.18</v>
      </c>
      <c r="I22" s="258">
        <f t="shared" si="9"/>
        <v>651.4</v>
      </c>
      <c r="J22" s="258">
        <f t="shared" si="9"/>
        <v>3810713</v>
      </c>
      <c r="K22" s="258">
        <f t="shared" si="9"/>
        <v>1071</v>
      </c>
      <c r="L22" s="258">
        <f t="shared" si="9"/>
        <v>191611.69</v>
      </c>
      <c r="M22" s="258">
        <f t="shared" si="9"/>
        <v>3082.56</v>
      </c>
      <c r="N22" s="258">
        <f t="shared" si="9"/>
        <v>934405</v>
      </c>
      <c r="O22" s="258">
        <f t="shared" si="9"/>
        <v>3376</v>
      </c>
      <c r="P22" s="258">
        <f t="shared" si="9"/>
        <v>35519.61</v>
      </c>
      <c r="Q22" s="258">
        <f t="shared" si="9"/>
        <v>290</v>
      </c>
      <c r="R22" s="258">
        <f t="shared" si="9"/>
        <v>4745118</v>
      </c>
      <c r="S22" s="258">
        <f t="shared" si="9"/>
        <v>4448</v>
      </c>
      <c r="T22" s="258">
        <f t="shared" si="9"/>
        <v>227131.3</v>
      </c>
      <c r="U22" s="258">
        <f t="shared" si="9"/>
        <v>3372.62</v>
      </c>
      <c r="V22" s="258">
        <v>2191929</v>
      </c>
      <c r="W22" s="259">
        <v>331</v>
      </c>
      <c r="X22" s="259">
        <v>113888</v>
      </c>
      <c r="Y22" s="260">
        <v>1810</v>
      </c>
      <c r="Z22" s="258">
        <v>6937047</v>
      </c>
      <c r="AA22" s="258">
        <v>4779</v>
      </c>
      <c r="AB22" s="258">
        <v>341020</v>
      </c>
      <c r="AC22" s="260">
        <v>5182</v>
      </c>
      <c r="AD22" s="259">
        <f t="shared" ref="AD22:AG22" si="10">AD14+AD18+AD21</f>
        <v>2533656</v>
      </c>
      <c r="AE22" s="258">
        <f t="shared" si="10"/>
        <v>802</v>
      </c>
      <c r="AF22" s="258">
        <f>AF14+AF18+AF21</f>
        <v>121199.39</v>
      </c>
      <c r="AG22" s="260">
        <f t="shared" si="10"/>
        <v>2431.16</v>
      </c>
      <c r="AH22" s="258">
        <v>1318237</v>
      </c>
      <c r="AI22" s="258">
        <v>271</v>
      </c>
      <c r="AJ22" s="258">
        <v>66098.48</v>
      </c>
      <c r="AK22" s="260">
        <v>962</v>
      </c>
      <c r="AL22" s="285">
        <v>3853878</v>
      </c>
      <c r="AM22" s="285">
        <v>1072</v>
      </c>
      <c r="AN22" s="285">
        <v>187297.87</v>
      </c>
      <c r="AO22" s="306">
        <v>3132.95</v>
      </c>
      <c r="AP22" s="258">
        <v>735963</v>
      </c>
      <c r="AQ22" s="258">
        <v>1844</v>
      </c>
      <c r="AR22" s="258">
        <v>35596.800000000003</v>
      </c>
      <c r="AS22" s="260">
        <v>303</v>
      </c>
      <c r="AT22" s="258">
        <v>4589841</v>
      </c>
      <c r="AU22" s="258">
        <v>2916</v>
      </c>
      <c r="AV22" s="258">
        <v>222894.67</v>
      </c>
      <c r="AW22" s="258">
        <v>3435.73</v>
      </c>
    </row>
    <row r="23" spans="1:49" ht="15.75" x14ac:dyDescent="0.25">
      <c r="A23" s="132" t="s">
        <v>91</v>
      </c>
      <c r="B23" s="261">
        <v>0</v>
      </c>
      <c r="C23" s="261">
        <v>138979</v>
      </c>
      <c r="D23" s="261">
        <v>0</v>
      </c>
      <c r="E23" s="262">
        <v>0</v>
      </c>
      <c r="F23" s="263">
        <v>0</v>
      </c>
      <c r="G23" s="261">
        <v>72377</v>
      </c>
      <c r="H23" s="261">
        <v>0</v>
      </c>
      <c r="I23" s="262">
        <v>0</v>
      </c>
      <c r="J23" s="263">
        <v>0</v>
      </c>
      <c r="K23" s="263">
        <v>211356</v>
      </c>
      <c r="L23" s="261">
        <v>0</v>
      </c>
      <c r="M23" s="262">
        <v>0</v>
      </c>
      <c r="N23" s="261">
        <v>0</v>
      </c>
      <c r="O23" s="261">
        <v>37195</v>
      </c>
      <c r="P23" s="261">
        <v>0</v>
      </c>
      <c r="Q23" s="262">
        <v>0</v>
      </c>
      <c r="R23" s="261">
        <v>0</v>
      </c>
      <c r="S23" s="261">
        <v>248551</v>
      </c>
      <c r="T23" s="261">
        <v>0</v>
      </c>
      <c r="U23" s="262">
        <v>0</v>
      </c>
      <c r="V23" s="264">
        <v>0</v>
      </c>
      <c r="W23" s="265">
        <v>121821</v>
      </c>
      <c r="X23" s="264">
        <v>0</v>
      </c>
      <c r="Y23" s="266">
        <v>0</v>
      </c>
      <c r="Z23" s="267">
        <v>0</v>
      </c>
      <c r="AA23" s="261">
        <v>370372</v>
      </c>
      <c r="AB23" s="267">
        <v>0</v>
      </c>
      <c r="AC23" s="268">
        <v>0</v>
      </c>
      <c r="AD23" s="265">
        <v>0</v>
      </c>
      <c r="AE23" s="265">
        <v>127205</v>
      </c>
      <c r="AF23" s="261">
        <v>0</v>
      </c>
      <c r="AG23" s="262">
        <v>0</v>
      </c>
      <c r="AH23" s="295"/>
      <c r="AI23" s="310">
        <v>70166</v>
      </c>
      <c r="AJ23" s="297"/>
      <c r="AK23" s="296"/>
      <c r="AL23" s="303"/>
      <c r="AM23" s="311">
        <v>197371</v>
      </c>
      <c r="AN23" s="304"/>
      <c r="AO23" s="305"/>
      <c r="AP23" s="261"/>
      <c r="AQ23" s="261">
        <v>35029</v>
      </c>
      <c r="AR23" s="261"/>
      <c r="AS23" s="262"/>
      <c r="AT23" s="261"/>
      <c r="AU23" s="261">
        <v>232400</v>
      </c>
      <c r="AV23" s="261"/>
      <c r="AW23" s="262"/>
    </row>
  </sheetData>
  <mergeCells count="15">
    <mergeCell ref="AP3:AS3"/>
    <mergeCell ref="AT3:AW3"/>
    <mergeCell ref="AD2:AW2"/>
    <mergeCell ref="AI3:AJ3"/>
    <mergeCell ref="AM3:AN3"/>
    <mergeCell ref="AD3:AG3"/>
    <mergeCell ref="A2:A4"/>
    <mergeCell ref="B2:AC2"/>
    <mergeCell ref="B3:E3"/>
    <mergeCell ref="F3:I3"/>
    <mergeCell ref="J3:M3"/>
    <mergeCell ref="N3:Q3"/>
    <mergeCell ref="R3:U3"/>
    <mergeCell ref="V3:Y3"/>
    <mergeCell ref="Z3:A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Себровский Денис Николаевич</cp:lastModifiedBy>
  <cp:lastPrinted>2020-10-23T13:38:44Z</cp:lastPrinted>
  <dcterms:created xsi:type="dcterms:W3CDTF">2019-05-24T06:43:52Z</dcterms:created>
  <dcterms:modified xsi:type="dcterms:W3CDTF">2022-10-25T08:53:12Z</dcterms:modified>
</cp:coreProperties>
</file>