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1\4 кв\Производство\"/>
    </mc:Choice>
  </mc:AlternateContent>
  <bookViews>
    <workbookView xWindow="0" yWindow="0" windowWidth="600" windowHeight="0" tabRatio="599" activeTab="3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0" l="1"/>
  <c r="T21" i="10"/>
  <c r="S21" i="10"/>
  <c r="R21" i="10"/>
  <c r="Q21" i="10"/>
  <c r="P21" i="10"/>
  <c r="O21" i="10"/>
  <c r="N21" i="10"/>
  <c r="I21" i="10"/>
  <c r="H21" i="10"/>
  <c r="G21" i="10"/>
  <c r="F21" i="10"/>
  <c r="E21" i="10"/>
  <c r="D21" i="10"/>
  <c r="C21" i="10"/>
  <c r="B21" i="10"/>
  <c r="M20" i="10"/>
  <c r="M21" i="10" s="1"/>
  <c r="L20" i="10"/>
  <c r="L21" i="10" s="1"/>
  <c r="K20" i="10"/>
  <c r="K21" i="10" s="1"/>
  <c r="J20" i="10"/>
  <c r="J21" i="10" s="1"/>
  <c r="U18" i="10"/>
  <c r="T18" i="10"/>
  <c r="S18" i="10"/>
  <c r="R18" i="10"/>
  <c r="Q18" i="10"/>
  <c r="P18" i="10"/>
  <c r="O18" i="10"/>
  <c r="N18" i="10"/>
  <c r="I18" i="10"/>
  <c r="H18" i="10"/>
  <c r="G18" i="10"/>
  <c r="F18" i="10"/>
  <c r="E18" i="10"/>
  <c r="D18" i="10"/>
  <c r="C18" i="10"/>
  <c r="B18" i="10"/>
  <c r="M17" i="10"/>
  <c r="L17" i="10"/>
  <c r="K17" i="10"/>
  <c r="J17" i="10"/>
  <c r="M16" i="10"/>
  <c r="M18" i="10" s="1"/>
  <c r="L16" i="10"/>
  <c r="L18" i="10" s="1"/>
  <c r="K16" i="10"/>
  <c r="K18" i="10" s="1"/>
  <c r="J16" i="10"/>
  <c r="J18" i="10" s="1"/>
  <c r="U14" i="10"/>
  <c r="U22" i="10" s="1"/>
  <c r="T14" i="10"/>
  <c r="T22" i="10" s="1"/>
  <c r="S14" i="10"/>
  <c r="S22" i="10" s="1"/>
  <c r="R14" i="10"/>
  <c r="R22" i="10" s="1"/>
  <c r="Q14" i="10"/>
  <c r="Q22" i="10" s="1"/>
  <c r="P14" i="10"/>
  <c r="P22" i="10" s="1"/>
  <c r="O14" i="10"/>
  <c r="O22" i="10" s="1"/>
  <c r="N14" i="10"/>
  <c r="N22" i="10" s="1"/>
  <c r="I14" i="10"/>
  <c r="I22" i="10" s="1"/>
  <c r="H14" i="10"/>
  <c r="H22" i="10" s="1"/>
  <c r="G14" i="10"/>
  <c r="G22" i="10" s="1"/>
  <c r="F14" i="10"/>
  <c r="F22" i="10" s="1"/>
  <c r="E14" i="10"/>
  <c r="E22" i="10" s="1"/>
  <c r="D14" i="10"/>
  <c r="D22" i="10" s="1"/>
  <c r="C14" i="10"/>
  <c r="C22" i="10" s="1"/>
  <c r="B14" i="10"/>
  <c r="B22" i="10" s="1"/>
  <c r="M13" i="10"/>
  <c r="L13" i="10"/>
  <c r="K13" i="10"/>
  <c r="J13" i="10"/>
  <c r="M12" i="10"/>
  <c r="L12" i="10"/>
  <c r="K12" i="10"/>
  <c r="J12" i="10"/>
  <c r="M11" i="10"/>
  <c r="L11" i="10"/>
  <c r="K11" i="10"/>
  <c r="J11" i="10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M6" i="10"/>
  <c r="M14" i="10" s="1"/>
  <c r="M22" i="10" s="1"/>
  <c r="L6" i="10"/>
  <c r="L14" i="10" s="1"/>
  <c r="L22" i="10" s="1"/>
  <c r="K6" i="10"/>
  <c r="K14" i="10" s="1"/>
  <c r="K22" i="10" s="1"/>
  <c r="J6" i="10"/>
  <c r="J14" i="10" s="1"/>
  <c r="J22" i="10" s="1"/>
  <c r="O11" i="6" l="1"/>
  <c r="AL30" i="1" l="1"/>
  <c r="M7" i="6" l="1"/>
  <c r="M6" i="6"/>
  <c r="M5" i="6"/>
  <c r="M8" i="6" l="1"/>
  <c r="AD22" i="1" l="1"/>
  <c r="AE22" i="1"/>
  <c r="AF22" i="1"/>
  <c r="AL25" i="3" l="1"/>
  <c r="AL5" i="3"/>
  <c r="AG5" i="3"/>
  <c r="K8" i="6" l="1"/>
  <c r="K9" i="6" l="1"/>
  <c r="K16" i="6"/>
  <c r="J18" i="6"/>
  <c r="H5" i="6"/>
  <c r="L16" i="6" l="1"/>
  <c r="M16" i="6" s="1"/>
  <c r="M18" i="6" s="1"/>
  <c r="H9" i="6"/>
  <c r="S5" i="1" l="1"/>
  <c r="N5" i="1"/>
  <c r="I5" i="1"/>
  <c r="E5" i="1"/>
  <c r="J5" i="1" l="1"/>
  <c r="O5" i="1"/>
  <c r="T5" i="1" s="1"/>
  <c r="AB5" i="1" l="1"/>
  <c r="AB6" i="1"/>
  <c r="AB7" i="1"/>
  <c r="AB8" i="1"/>
  <c r="AB9" i="1"/>
  <c r="AB10" i="1"/>
  <c r="AB11" i="1"/>
  <c r="AB12" i="1"/>
  <c r="AB13" i="1"/>
  <c r="AB14" i="1"/>
  <c r="AB15" i="1"/>
  <c r="Y16" i="1"/>
  <c r="Z16" i="1"/>
  <c r="AA16" i="1"/>
  <c r="AB18" i="1"/>
  <c r="AB19" i="1"/>
  <c r="AB20" i="1"/>
  <c r="AB21" i="1"/>
  <c r="Y22" i="1"/>
  <c r="Z22" i="1"/>
  <c r="AA22" i="1"/>
  <c r="AB24" i="1"/>
  <c r="AB25" i="1"/>
  <c r="AB26" i="1"/>
  <c r="AB27" i="1"/>
  <c r="Y28" i="1"/>
  <c r="Z28" i="1"/>
  <c r="AA28" i="1"/>
  <c r="AB30" i="1"/>
  <c r="Y35" i="1"/>
  <c r="Z35" i="1"/>
  <c r="AA35" i="1"/>
  <c r="Y36" i="1"/>
  <c r="Z36" i="1"/>
  <c r="AA36" i="1"/>
  <c r="AB36" i="1" l="1"/>
  <c r="AA32" i="1"/>
  <c r="AA33" i="1" s="1"/>
  <c r="AB35" i="1"/>
  <c r="Z32" i="1"/>
  <c r="Z33" i="1" s="1"/>
  <c r="AB28" i="1"/>
  <c r="Y32" i="1"/>
  <c r="Y33" i="1" s="1"/>
  <c r="AB16" i="1"/>
  <c r="AB22" i="1"/>
  <c r="AB32" i="1" l="1"/>
  <c r="AG25" i="3"/>
  <c r="AB25" i="3"/>
  <c r="X25" i="3"/>
  <c r="AK23" i="3"/>
  <c r="AJ23" i="3"/>
  <c r="AI23" i="3"/>
  <c r="AF23" i="3"/>
  <c r="AE23" i="3"/>
  <c r="AD23" i="3"/>
  <c r="AA23" i="3"/>
  <c r="Z23" i="3"/>
  <c r="Y23" i="3"/>
  <c r="W23" i="3"/>
  <c r="V23" i="3"/>
  <c r="U23" i="3"/>
  <c r="AL22" i="3"/>
  <c r="AG22" i="3"/>
  <c r="AB22" i="3"/>
  <c r="X22" i="3"/>
  <c r="AL21" i="3"/>
  <c r="AG21" i="3"/>
  <c r="AB21" i="3"/>
  <c r="X21" i="3"/>
  <c r="AK19" i="3"/>
  <c r="AJ19" i="3"/>
  <c r="AI19" i="3"/>
  <c r="AF19" i="3"/>
  <c r="AE19" i="3"/>
  <c r="AD19" i="3"/>
  <c r="AA19" i="3"/>
  <c r="Z19" i="3"/>
  <c r="Y19" i="3"/>
  <c r="W19" i="3"/>
  <c r="V19" i="3"/>
  <c r="U19" i="3"/>
  <c r="AL18" i="3"/>
  <c r="AG18" i="3"/>
  <c r="AB18" i="3"/>
  <c r="X18" i="3"/>
  <c r="AL17" i="3"/>
  <c r="AG17" i="3"/>
  <c r="AB17" i="3"/>
  <c r="X17" i="3"/>
  <c r="AL16" i="3"/>
  <c r="AG16" i="3"/>
  <c r="AB16" i="3"/>
  <c r="X16" i="3"/>
  <c r="AK14" i="3"/>
  <c r="AJ14" i="3"/>
  <c r="AI14" i="3"/>
  <c r="AF14" i="3"/>
  <c r="AE14" i="3"/>
  <c r="AD14" i="3"/>
  <c r="AD27" i="3" s="1"/>
  <c r="AA14" i="3"/>
  <c r="Z14" i="3"/>
  <c r="Y14" i="3"/>
  <c r="W14" i="3"/>
  <c r="V14" i="3"/>
  <c r="U14" i="3"/>
  <c r="AL13" i="3"/>
  <c r="AG13" i="3"/>
  <c r="AB13" i="3"/>
  <c r="X13" i="3"/>
  <c r="AL12" i="3"/>
  <c r="AG12" i="3"/>
  <c r="AB12" i="3"/>
  <c r="X12" i="3"/>
  <c r="AL11" i="3"/>
  <c r="AG11" i="3"/>
  <c r="AB11" i="3"/>
  <c r="X11" i="3"/>
  <c r="AL10" i="3"/>
  <c r="AG10" i="3"/>
  <c r="AB10" i="3"/>
  <c r="X10" i="3"/>
  <c r="AL9" i="3"/>
  <c r="AG9" i="3"/>
  <c r="AB9" i="3"/>
  <c r="X9" i="3"/>
  <c r="AL8" i="3"/>
  <c r="AG8" i="3"/>
  <c r="AB8" i="3"/>
  <c r="X8" i="3"/>
  <c r="AL7" i="3"/>
  <c r="AG7" i="3"/>
  <c r="AB7" i="3"/>
  <c r="X7" i="3"/>
  <c r="AL6" i="3"/>
  <c r="AG6" i="3"/>
  <c r="AB6" i="3"/>
  <c r="X6" i="3"/>
  <c r="AB5" i="3"/>
  <c r="X5" i="3"/>
  <c r="O14" i="7"/>
  <c r="N14" i="7"/>
  <c r="M14" i="7"/>
  <c r="L14" i="7"/>
  <c r="K14" i="7"/>
  <c r="J14" i="7"/>
  <c r="I14" i="7"/>
  <c r="N7" i="7"/>
  <c r="L7" i="7"/>
  <c r="J7" i="7"/>
  <c r="I7" i="7"/>
  <c r="O6" i="7"/>
  <c r="M6" i="7"/>
  <c r="K6" i="7"/>
  <c r="O5" i="7"/>
  <c r="M5" i="7"/>
  <c r="K5" i="7"/>
  <c r="O18" i="6"/>
  <c r="N18" i="6"/>
  <c r="L18" i="6"/>
  <c r="K18" i="6"/>
  <c r="I18" i="6"/>
  <c r="N11" i="6"/>
  <c r="J11" i="6"/>
  <c r="I11" i="6"/>
  <c r="O10" i="6"/>
  <c r="M10" i="6"/>
  <c r="K10" i="6"/>
  <c r="O9" i="6"/>
  <c r="M9" i="6"/>
  <c r="O7" i="6"/>
  <c r="K7" i="6"/>
  <c r="K6" i="6"/>
  <c r="O5" i="6"/>
  <c r="K5" i="6"/>
  <c r="AK36" i="1"/>
  <c r="AJ36" i="1"/>
  <c r="AI36" i="1"/>
  <c r="AF36" i="1"/>
  <c r="AE36" i="1"/>
  <c r="AD36" i="1"/>
  <c r="W36" i="1"/>
  <c r="V36" i="1"/>
  <c r="U36" i="1"/>
  <c r="AK35" i="1"/>
  <c r="AJ35" i="1"/>
  <c r="AI35" i="1"/>
  <c r="AF35" i="1"/>
  <c r="AE35" i="1"/>
  <c r="AD35" i="1"/>
  <c r="W35" i="1"/>
  <c r="V35" i="1"/>
  <c r="U35" i="1"/>
  <c r="AG30" i="1"/>
  <c r="X30" i="1"/>
  <c r="AK28" i="1"/>
  <c r="AJ28" i="1"/>
  <c r="AI28" i="1"/>
  <c r="AF28" i="1"/>
  <c r="AE28" i="1"/>
  <c r="AD28" i="1"/>
  <c r="W28" i="1"/>
  <c r="V28" i="1"/>
  <c r="U28" i="1"/>
  <c r="AL27" i="1"/>
  <c r="AG27" i="1"/>
  <c r="X27" i="1"/>
  <c r="AL26" i="1"/>
  <c r="AG26" i="1"/>
  <c r="X26" i="1"/>
  <c r="AL25" i="1"/>
  <c r="AG25" i="1"/>
  <c r="X25" i="1"/>
  <c r="AL24" i="1"/>
  <c r="AG24" i="1"/>
  <c r="X24" i="1"/>
  <c r="AK22" i="1"/>
  <c r="AJ22" i="1"/>
  <c r="AI22" i="1"/>
  <c r="W22" i="1"/>
  <c r="V22" i="1"/>
  <c r="U22" i="1"/>
  <c r="AL21" i="1"/>
  <c r="AG21" i="1"/>
  <c r="X21" i="1"/>
  <c r="AL20" i="1"/>
  <c r="AG20" i="1"/>
  <c r="X20" i="1"/>
  <c r="AL19" i="1"/>
  <c r="AG19" i="1"/>
  <c r="X19" i="1"/>
  <c r="AL18" i="1"/>
  <c r="AG18" i="1"/>
  <c r="X18" i="1"/>
  <c r="AK16" i="1"/>
  <c r="AJ16" i="1"/>
  <c r="AI16" i="1"/>
  <c r="AF16" i="1"/>
  <c r="AE16" i="1"/>
  <c r="AD16" i="1"/>
  <c r="W16" i="1"/>
  <c r="V16" i="1"/>
  <c r="U16" i="1"/>
  <c r="AL15" i="1"/>
  <c r="AG15" i="1"/>
  <c r="X15" i="1"/>
  <c r="AL14" i="1"/>
  <c r="AG14" i="1"/>
  <c r="X14" i="1"/>
  <c r="AL13" i="1"/>
  <c r="AG13" i="1"/>
  <c r="X13" i="1"/>
  <c r="AL12" i="1"/>
  <c r="AG12" i="1"/>
  <c r="X12" i="1"/>
  <c r="AC12" i="1" s="1"/>
  <c r="AL11" i="1"/>
  <c r="AG11" i="1"/>
  <c r="X11" i="1"/>
  <c r="AL10" i="1"/>
  <c r="AG10" i="1"/>
  <c r="X10" i="1"/>
  <c r="AL9" i="1"/>
  <c r="AG9" i="1"/>
  <c r="X9" i="1"/>
  <c r="AL8" i="1"/>
  <c r="AG8" i="1"/>
  <c r="X8" i="1"/>
  <c r="AL7" i="1"/>
  <c r="AG7" i="1"/>
  <c r="X7" i="1"/>
  <c r="AL6" i="1"/>
  <c r="AG6" i="1"/>
  <c r="X6" i="1"/>
  <c r="AC6" i="1" s="1"/>
  <c r="AL5" i="1"/>
  <c r="AG5" i="1"/>
  <c r="X5" i="1"/>
  <c r="AH5" i="3" l="1"/>
  <c r="AG23" i="3"/>
  <c r="AJ27" i="3"/>
  <c r="AJ28" i="3" s="1"/>
  <c r="AH18" i="1"/>
  <c r="AG16" i="1"/>
  <c r="AL16" i="1"/>
  <c r="K7" i="7"/>
  <c r="AB33" i="1"/>
  <c r="AE27" i="3"/>
  <c r="AE28" i="3" s="1"/>
  <c r="AK27" i="3"/>
  <c r="AK28" i="3" s="1"/>
  <c r="AI27" i="3"/>
  <c r="AI28" i="3" s="1"/>
  <c r="AB19" i="3"/>
  <c r="AM18" i="3"/>
  <c r="Y27" i="3"/>
  <c r="Y28" i="3" s="1"/>
  <c r="AA27" i="3"/>
  <c r="AA28" i="3" s="1"/>
  <c r="AC16" i="3"/>
  <c r="AG28" i="1"/>
  <c r="AH13" i="3"/>
  <c r="AL19" i="3"/>
  <c r="AC6" i="3"/>
  <c r="AL23" i="3"/>
  <c r="U32" i="1"/>
  <c r="U33" i="1" s="1"/>
  <c r="AE32" i="1"/>
  <c r="AE33" i="1" s="1"/>
  <c r="AH25" i="1"/>
  <c r="K11" i="6"/>
  <c r="X23" i="3"/>
  <c r="W32" i="1"/>
  <c r="W33" i="1" s="1"/>
  <c r="AC18" i="1"/>
  <c r="U27" i="3"/>
  <c r="U28" i="3" s="1"/>
  <c r="AF27" i="3"/>
  <c r="AF28" i="3" s="1"/>
  <c r="AG19" i="3"/>
  <c r="AB23" i="3"/>
  <c r="AM22" i="3"/>
  <c r="X19" i="3"/>
  <c r="AC21" i="3"/>
  <c r="W27" i="3"/>
  <c r="W28" i="3" s="1"/>
  <c r="AM16" i="3"/>
  <c r="AC25" i="3"/>
  <c r="AH25" i="3"/>
  <c r="AM25" i="3"/>
  <c r="AM17" i="3"/>
  <c r="AM6" i="3"/>
  <c r="AH12" i="3"/>
  <c r="AD28" i="3"/>
  <c r="Z27" i="3"/>
  <c r="Z28" i="3" s="1"/>
  <c r="AH6" i="3"/>
  <c r="AM8" i="3"/>
  <c r="AH9" i="3"/>
  <c r="AH10" i="3"/>
  <c r="AM11" i="3"/>
  <c r="AM12" i="3"/>
  <c r="AM10" i="3"/>
  <c r="AM13" i="3"/>
  <c r="V27" i="3"/>
  <c r="V28" i="3" s="1"/>
  <c r="AC10" i="3"/>
  <c r="AB14" i="3"/>
  <c r="AM5" i="3"/>
  <c r="AC5" i="3"/>
  <c r="AG14" i="3"/>
  <c r="AL14" i="3"/>
  <c r="AM7" i="3"/>
  <c r="AH7" i="3"/>
  <c r="AC9" i="3"/>
  <c r="AM9" i="3"/>
  <c r="AH11" i="3"/>
  <c r="AC13" i="3"/>
  <c r="X14" i="3"/>
  <c r="AH17" i="3"/>
  <c r="AH21" i="3"/>
  <c r="AH8" i="3"/>
  <c r="AH18" i="3"/>
  <c r="AH22" i="3"/>
  <c r="AC8" i="3"/>
  <c r="AC12" i="3"/>
  <c r="AH16" i="3"/>
  <c r="AC18" i="3"/>
  <c r="AC22" i="3"/>
  <c r="AC7" i="3"/>
  <c r="AC11" i="3"/>
  <c r="AC17" i="3"/>
  <c r="AM21" i="3"/>
  <c r="M7" i="7"/>
  <c r="O7" i="7"/>
  <c r="AK32" i="1"/>
  <c r="AK33" i="1" s="1"/>
  <c r="AL28" i="1"/>
  <c r="AI32" i="1"/>
  <c r="AI33" i="1" s="1"/>
  <c r="AL22" i="1"/>
  <c r="AL36" i="1"/>
  <c r="AD32" i="1"/>
  <c r="AD33" i="1" s="1"/>
  <c r="AH21" i="1"/>
  <c r="AG22" i="1"/>
  <c r="AF32" i="1"/>
  <c r="AF33" i="1" s="1"/>
  <c r="AH30" i="1"/>
  <c r="AM30" i="1" s="1"/>
  <c r="AC26" i="1"/>
  <c r="AC27" i="1"/>
  <c r="AH26" i="1"/>
  <c r="AH27" i="1"/>
  <c r="AC19" i="1"/>
  <c r="V32" i="1"/>
  <c r="V33" i="1" s="1"/>
  <c r="AC21" i="1"/>
  <c r="AC8" i="1"/>
  <c r="AC10" i="1"/>
  <c r="AC15" i="1"/>
  <c r="AC11" i="1"/>
  <c r="AC14" i="1"/>
  <c r="AC7" i="1"/>
  <c r="AH12" i="1"/>
  <c r="AG35" i="1"/>
  <c r="AC9" i="1"/>
  <c r="AC5" i="1"/>
  <c r="AL35" i="1"/>
  <c r="X28" i="1"/>
  <c r="AC24" i="1"/>
  <c r="AH20" i="1"/>
  <c r="AC13" i="1"/>
  <c r="AH19" i="1"/>
  <c r="AH24" i="1"/>
  <c r="AH6" i="1"/>
  <c r="AG36" i="1"/>
  <c r="AJ32" i="1"/>
  <c r="AJ33" i="1" s="1"/>
  <c r="X22" i="1"/>
  <c r="X35" i="1"/>
  <c r="X16" i="1"/>
  <c r="X36" i="1"/>
  <c r="AC20" i="1"/>
  <c r="AC25" i="1"/>
  <c r="AC30" i="1"/>
  <c r="S22" i="3"/>
  <c r="AM25" i="1" l="1"/>
  <c r="AM18" i="1"/>
  <c r="AM21" i="1"/>
  <c r="AC23" i="3"/>
  <c r="AH9" i="1"/>
  <c r="AH13" i="1"/>
  <c r="AH8" i="1"/>
  <c r="AH15" i="1"/>
  <c r="AH14" i="1"/>
  <c r="AH7" i="1"/>
  <c r="X27" i="3"/>
  <c r="AM19" i="3"/>
  <c r="AC19" i="3"/>
  <c r="AH22" i="1"/>
  <c r="AB27" i="3"/>
  <c r="AB28" i="3" s="1"/>
  <c r="AL27" i="3"/>
  <c r="AC14" i="3"/>
  <c r="AH14" i="3"/>
  <c r="AM14" i="3"/>
  <c r="AG27" i="3"/>
  <c r="AM23" i="3"/>
  <c r="AH19" i="3"/>
  <c r="AH23" i="3"/>
  <c r="AL32" i="1"/>
  <c r="AM26" i="1"/>
  <c r="AG33" i="1"/>
  <c r="AM20" i="1"/>
  <c r="AG32" i="1"/>
  <c r="AM12" i="1"/>
  <c r="AC28" i="1"/>
  <c r="AM27" i="1"/>
  <c r="X32" i="1"/>
  <c r="X33" i="1" s="1"/>
  <c r="AH11" i="1"/>
  <c r="AH10" i="1"/>
  <c r="AM6" i="1"/>
  <c r="AC22" i="1"/>
  <c r="AM24" i="1"/>
  <c r="AH28" i="1"/>
  <c r="AL33" i="1"/>
  <c r="AH5" i="1"/>
  <c r="AC35" i="1"/>
  <c r="AC16" i="1"/>
  <c r="AM9" i="1"/>
  <c r="AM19" i="1"/>
  <c r="AC36" i="1"/>
  <c r="AM22" i="1" l="1"/>
  <c r="AM8" i="1"/>
  <c r="AM7" i="1"/>
  <c r="AM13" i="1"/>
  <c r="AM14" i="1"/>
  <c r="AM15" i="1"/>
  <c r="AC27" i="3"/>
  <c r="AC28" i="3" s="1"/>
  <c r="AH36" i="1"/>
  <c r="X28" i="3"/>
  <c r="AM11" i="1"/>
  <c r="AG28" i="3"/>
  <c r="AH27" i="3"/>
  <c r="AM27" i="3"/>
  <c r="AL28" i="3"/>
  <c r="AM10" i="1"/>
  <c r="AC32" i="1"/>
  <c r="AH16" i="1"/>
  <c r="AM28" i="1"/>
  <c r="AH35" i="1"/>
  <c r="AM5" i="1"/>
  <c r="S25" i="3"/>
  <c r="S24" i="1"/>
  <c r="S25" i="1"/>
  <c r="S26" i="1"/>
  <c r="S27" i="1"/>
  <c r="AM36" i="1" l="1"/>
  <c r="AH28" i="3"/>
  <c r="AM28" i="3"/>
  <c r="AM16" i="1"/>
  <c r="AM35" i="1"/>
  <c r="AH32" i="1"/>
  <c r="AC33" i="1"/>
  <c r="AH33" i="1" l="1"/>
  <c r="AM32" i="1"/>
  <c r="D5" i="7"/>
  <c r="N30" i="1"/>
  <c r="N27" i="1"/>
  <c r="N26" i="1"/>
  <c r="N25" i="1"/>
  <c r="N24" i="1"/>
  <c r="N21" i="1"/>
  <c r="N20" i="1"/>
  <c r="N19" i="1"/>
  <c r="N18" i="1"/>
  <c r="N15" i="1"/>
  <c r="N14" i="1"/>
  <c r="N13" i="1"/>
  <c r="N12" i="1"/>
  <c r="N11" i="1"/>
  <c r="N10" i="1"/>
  <c r="N9" i="1"/>
  <c r="N8" i="1"/>
  <c r="N7" i="1"/>
  <c r="N6" i="1"/>
  <c r="AM33" i="1" l="1"/>
  <c r="F16" i="1" l="1"/>
  <c r="G28" i="1"/>
  <c r="H28" i="1"/>
  <c r="H22" i="1"/>
  <c r="G22" i="1"/>
  <c r="F22" i="1"/>
  <c r="F28" i="1"/>
  <c r="D28" i="1"/>
  <c r="C28" i="1"/>
  <c r="B28" i="1"/>
  <c r="D16" i="1"/>
  <c r="C16" i="1"/>
  <c r="B16" i="1"/>
  <c r="D22" i="1"/>
  <c r="C22" i="1"/>
  <c r="B22" i="1"/>
  <c r="I19" i="1"/>
  <c r="F32" i="1" l="1"/>
  <c r="I28" i="1"/>
  <c r="D18" i="6" l="1"/>
  <c r="E17" i="3" l="1"/>
  <c r="E18" i="3"/>
  <c r="B35" i="1"/>
  <c r="E6" i="1"/>
  <c r="H14" i="7" l="1"/>
  <c r="G14" i="7"/>
  <c r="E14" i="7"/>
  <c r="D14" i="7"/>
  <c r="C14" i="7"/>
  <c r="B14" i="7"/>
  <c r="G7" i="7"/>
  <c r="E7" i="7"/>
  <c r="C7" i="7"/>
  <c r="B7" i="7"/>
  <c r="H6" i="7"/>
  <c r="F6" i="7"/>
  <c r="D6" i="7"/>
  <c r="H5" i="7"/>
  <c r="F5" i="7"/>
  <c r="H18" i="6"/>
  <c r="G18" i="6"/>
  <c r="F18" i="6"/>
  <c r="E18" i="6"/>
  <c r="C18" i="6"/>
  <c r="B18" i="6"/>
  <c r="G11" i="6"/>
  <c r="C11" i="6"/>
  <c r="B11" i="6"/>
  <c r="H10" i="6"/>
  <c r="F10" i="6"/>
  <c r="D10" i="6"/>
  <c r="F9" i="6"/>
  <c r="D9" i="6"/>
  <c r="D7" i="6"/>
  <c r="H6" i="6"/>
  <c r="F6" i="6"/>
  <c r="D6" i="6"/>
  <c r="F5" i="6"/>
  <c r="D5" i="6"/>
  <c r="N25" i="3"/>
  <c r="I25" i="3"/>
  <c r="E25" i="3"/>
  <c r="R23" i="3"/>
  <c r="Q23" i="3"/>
  <c r="P23" i="3"/>
  <c r="M23" i="3"/>
  <c r="L23" i="3"/>
  <c r="K23" i="3"/>
  <c r="H23" i="3"/>
  <c r="G23" i="3"/>
  <c r="F23" i="3"/>
  <c r="D23" i="3"/>
  <c r="C23" i="3"/>
  <c r="B23" i="3"/>
  <c r="N22" i="3"/>
  <c r="I22" i="3"/>
  <c r="E22" i="3"/>
  <c r="S21" i="3"/>
  <c r="S23" i="3" s="1"/>
  <c r="N21" i="3"/>
  <c r="I21" i="3"/>
  <c r="E21" i="3"/>
  <c r="R19" i="3"/>
  <c r="Q19" i="3"/>
  <c r="P19" i="3"/>
  <c r="M19" i="3"/>
  <c r="L19" i="3"/>
  <c r="K19" i="3"/>
  <c r="H19" i="3"/>
  <c r="G19" i="3"/>
  <c r="F19" i="3"/>
  <c r="D19" i="3"/>
  <c r="C19" i="3"/>
  <c r="B19" i="3"/>
  <c r="S18" i="3"/>
  <c r="N18" i="3"/>
  <c r="I18" i="3"/>
  <c r="S17" i="3"/>
  <c r="N17" i="3"/>
  <c r="I17" i="3"/>
  <c r="J17" i="3" s="1"/>
  <c r="S16" i="3"/>
  <c r="N16" i="3"/>
  <c r="I16" i="3"/>
  <c r="E16" i="3"/>
  <c r="E19" i="3" s="1"/>
  <c r="R14" i="3"/>
  <c r="Q14" i="3"/>
  <c r="P14" i="3"/>
  <c r="M14" i="3"/>
  <c r="L14" i="3"/>
  <c r="K14" i="3"/>
  <c r="H14" i="3"/>
  <c r="G14" i="3"/>
  <c r="F14" i="3"/>
  <c r="D14" i="3"/>
  <c r="C14" i="3"/>
  <c r="B14" i="3"/>
  <c r="S13" i="3"/>
  <c r="N13" i="3"/>
  <c r="I13" i="3"/>
  <c r="E13" i="3"/>
  <c r="S12" i="3"/>
  <c r="N12" i="3"/>
  <c r="I12" i="3"/>
  <c r="E12" i="3"/>
  <c r="S11" i="3"/>
  <c r="N11" i="3"/>
  <c r="I11" i="3"/>
  <c r="E11" i="3"/>
  <c r="S10" i="3"/>
  <c r="N10" i="3"/>
  <c r="I10" i="3"/>
  <c r="E10" i="3"/>
  <c r="S9" i="3"/>
  <c r="N9" i="3"/>
  <c r="I9" i="3"/>
  <c r="E9" i="3"/>
  <c r="S8" i="3"/>
  <c r="N8" i="3"/>
  <c r="I8" i="3"/>
  <c r="E8" i="3"/>
  <c r="S7" i="3"/>
  <c r="N7" i="3"/>
  <c r="I7" i="3"/>
  <c r="E7" i="3"/>
  <c r="S6" i="3"/>
  <c r="N6" i="3"/>
  <c r="I6" i="3"/>
  <c r="E6" i="3"/>
  <c r="S5" i="3"/>
  <c r="N5" i="3"/>
  <c r="I5" i="3"/>
  <c r="E5" i="3"/>
  <c r="R36" i="1"/>
  <c r="Q36" i="1"/>
  <c r="P36" i="1"/>
  <c r="M36" i="1"/>
  <c r="L36" i="1"/>
  <c r="K36" i="1"/>
  <c r="H36" i="1"/>
  <c r="G36" i="1"/>
  <c r="F36" i="1"/>
  <c r="D36" i="1"/>
  <c r="C36" i="1"/>
  <c r="B36" i="1"/>
  <c r="R35" i="1"/>
  <c r="Q35" i="1"/>
  <c r="P35" i="1"/>
  <c r="M35" i="1"/>
  <c r="L35" i="1"/>
  <c r="K35" i="1"/>
  <c r="H35" i="1"/>
  <c r="G35" i="1"/>
  <c r="F35" i="1"/>
  <c r="D35" i="1"/>
  <c r="C35" i="1"/>
  <c r="S30" i="1"/>
  <c r="I30" i="1"/>
  <c r="E30" i="1"/>
  <c r="R28" i="1"/>
  <c r="Q28" i="1"/>
  <c r="P28" i="1"/>
  <c r="M28" i="1"/>
  <c r="L28" i="1"/>
  <c r="K28" i="1"/>
  <c r="I27" i="1"/>
  <c r="E27" i="1"/>
  <c r="I26" i="1"/>
  <c r="E26" i="1"/>
  <c r="I25" i="1"/>
  <c r="E25" i="1"/>
  <c r="I24" i="1"/>
  <c r="E24" i="1"/>
  <c r="R22" i="1"/>
  <c r="Q22" i="1"/>
  <c r="P22" i="1"/>
  <c r="M22" i="1"/>
  <c r="L22" i="1"/>
  <c r="K22" i="1"/>
  <c r="S21" i="1"/>
  <c r="I21" i="1"/>
  <c r="E21" i="1"/>
  <c r="S20" i="1"/>
  <c r="I20" i="1"/>
  <c r="E20" i="1"/>
  <c r="S19" i="1"/>
  <c r="E19" i="1"/>
  <c r="S18" i="1"/>
  <c r="I18" i="1"/>
  <c r="E18" i="1"/>
  <c r="R16" i="1"/>
  <c r="Q16" i="1"/>
  <c r="P16" i="1"/>
  <c r="M16" i="1"/>
  <c r="L16" i="1"/>
  <c r="K16" i="1"/>
  <c r="H16" i="1"/>
  <c r="G16" i="1"/>
  <c r="S15" i="1"/>
  <c r="I15" i="1"/>
  <c r="E15" i="1"/>
  <c r="S14" i="1"/>
  <c r="I14" i="1"/>
  <c r="E14" i="1"/>
  <c r="S13" i="1"/>
  <c r="I13" i="1"/>
  <c r="E13" i="1"/>
  <c r="S12" i="1"/>
  <c r="I12" i="1"/>
  <c r="E12" i="1"/>
  <c r="S11" i="1"/>
  <c r="I11" i="1"/>
  <c r="E11" i="1"/>
  <c r="S10" i="1"/>
  <c r="I10" i="1"/>
  <c r="E10" i="1"/>
  <c r="S9" i="1"/>
  <c r="I9" i="1"/>
  <c r="E9" i="1"/>
  <c r="S8" i="1"/>
  <c r="I8" i="1"/>
  <c r="E8" i="1"/>
  <c r="S7" i="1"/>
  <c r="I7" i="1"/>
  <c r="E7" i="1"/>
  <c r="S6" i="1"/>
  <c r="I6" i="1"/>
  <c r="N16" i="1" l="1"/>
  <c r="N22" i="1"/>
  <c r="N28" i="1"/>
  <c r="P32" i="1"/>
  <c r="L32" i="1"/>
  <c r="L33" i="1" s="1"/>
  <c r="S36" i="1"/>
  <c r="J10" i="1"/>
  <c r="J6" i="1"/>
  <c r="J8" i="1"/>
  <c r="I22" i="1"/>
  <c r="G32" i="1"/>
  <c r="G33" i="1" s="1"/>
  <c r="H32" i="1"/>
  <c r="N19" i="3"/>
  <c r="I19" i="3"/>
  <c r="S14" i="3"/>
  <c r="O8" i="3"/>
  <c r="O9" i="3"/>
  <c r="D7" i="7"/>
  <c r="O5" i="3"/>
  <c r="O7" i="3"/>
  <c r="D27" i="3"/>
  <c r="D28" i="3" s="1"/>
  <c r="J25" i="1"/>
  <c r="J27" i="1"/>
  <c r="O21" i="1"/>
  <c r="O20" i="1"/>
  <c r="E16" i="1"/>
  <c r="P27" i="3"/>
  <c r="L27" i="3"/>
  <c r="S35" i="1"/>
  <c r="F7" i="7"/>
  <c r="H7" i="7"/>
  <c r="F14" i="7"/>
  <c r="D11" i="6"/>
  <c r="Q27" i="3"/>
  <c r="Q28" i="3" s="1"/>
  <c r="T22" i="3"/>
  <c r="K27" i="3"/>
  <c r="R27" i="3"/>
  <c r="S19" i="3"/>
  <c r="M27" i="3"/>
  <c r="M28" i="3" s="1"/>
  <c r="T17" i="3"/>
  <c r="N14" i="3"/>
  <c r="O11" i="3"/>
  <c r="O12" i="3"/>
  <c r="O13" i="3"/>
  <c r="O25" i="3"/>
  <c r="I23" i="3"/>
  <c r="T21" i="3"/>
  <c r="G27" i="3"/>
  <c r="J21" i="3"/>
  <c r="F27" i="3"/>
  <c r="F28" i="3" s="1"/>
  <c r="T18" i="3"/>
  <c r="H27" i="3"/>
  <c r="H28" i="3" s="1"/>
  <c r="T6" i="3"/>
  <c r="T10" i="3"/>
  <c r="T25" i="3"/>
  <c r="C27" i="3"/>
  <c r="C28" i="3" s="1"/>
  <c r="E23" i="3"/>
  <c r="T16" i="3"/>
  <c r="J16" i="3"/>
  <c r="B27" i="3"/>
  <c r="T12" i="3"/>
  <c r="T13" i="3"/>
  <c r="J5" i="3"/>
  <c r="J9" i="3"/>
  <c r="J13" i="3"/>
  <c r="T5" i="3"/>
  <c r="T9" i="3"/>
  <c r="T7" i="3"/>
  <c r="J7" i="3"/>
  <c r="E14" i="3"/>
  <c r="I14" i="3"/>
  <c r="T8" i="3"/>
  <c r="J8" i="3"/>
  <c r="N23" i="3"/>
  <c r="O6" i="3"/>
  <c r="O10" i="3"/>
  <c r="J12" i="3"/>
  <c r="O17" i="3"/>
  <c r="O22" i="3"/>
  <c r="J25" i="3"/>
  <c r="O18" i="3"/>
  <c r="J11" i="3"/>
  <c r="T11" i="3"/>
  <c r="O16" i="3"/>
  <c r="J18" i="3"/>
  <c r="O21" i="3"/>
  <c r="J6" i="3"/>
  <c r="J10" i="3"/>
  <c r="J22" i="3"/>
  <c r="N35" i="1"/>
  <c r="N36" i="1"/>
  <c r="J20" i="1"/>
  <c r="J14" i="1"/>
  <c r="I16" i="1"/>
  <c r="E28" i="1"/>
  <c r="O25" i="1"/>
  <c r="O27" i="1"/>
  <c r="Q32" i="1"/>
  <c r="Q33" i="1" s="1"/>
  <c r="O24" i="1"/>
  <c r="O26" i="1"/>
  <c r="J12" i="1"/>
  <c r="J15" i="1"/>
  <c r="D32" i="1"/>
  <c r="D33" i="1" s="1"/>
  <c r="M32" i="1"/>
  <c r="M33" i="1" s="1"/>
  <c r="R32" i="1"/>
  <c r="S28" i="1"/>
  <c r="J30" i="1"/>
  <c r="F33" i="1"/>
  <c r="B32" i="1"/>
  <c r="B33" i="1" s="1"/>
  <c r="E22" i="1"/>
  <c r="O18" i="1"/>
  <c r="J18" i="1"/>
  <c r="J19" i="1"/>
  <c r="K32" i="1"/>
  <c r="E35" i="1"/>
  <c r="J7" i="1"/>
  <c r="J9" i="1"/>
  <c r="J11" i="1"/>
  <c r="J13" i="1"/>
  <c r="E36" i="1"/>
  <c r="C32" i="1"/>
  <c r="C33" i="1" s="1"/>
  <c r="S16" i="1"/>
  <c r="S22" i="1"/>
  <c r="I35" i="1"/>
  <c r="I36" i="1"/>
  <c r="O19" i="1"/>
  <c r="J21" i="1"/>
  <c r="J24" i="1"/>
  <c r="J26" i="1"/>
  <c r="O30" i="1"/>
  <c r="B28" i="3" l="1"/>
  <c r="R28" i="3"/>
  <c r="S27" i="3"/>
  <c r="S28" i="3" s="1"/>
  <c r="P28" i="3"/>
  <c r="R33" i="1"/>
  <c r="O6" i="1"/>
  <c r="O10" i="1"/>
  <c r="P33" i="1"/>
  <c r="T26" i="1"/>
  <c r="T25" i="1"/>
  <c r="T27" i="1"/>
  <c r="O22" i="1"/>
  <c r="I27" i="3"/>
  <c r="N32" i="1"/>
  <c r="T18" i="1"/>
  <c r="T24" i="1"/>
  <c r="T20" i="1"/>
  <c r="T21" i="1"/>
  <c r="O12" i="1"/>
  <c r="O15" i="1"/>
  <c r="O14" i="1"/>
  <c r="O8" i="1"/>
  <c r="E32" i="1"/>
  <c r="I32" i="1"/>
  <c r="H33" i="1"/>
  <c r="J35" i="1"/>
  <c r="J36" i="1"/>
  <c r="G28" i="3"/>
  <c r="E27" i="3"/>
  <c r="K28" i="3"/>
  <c r="L28" i="3"/>
  <c r="N27" i="3"/>
  <c r="S32" i="1"/>
  <c r="J23" i="3"/>
  <c r="T23" i="3"/>
  <c r="J19" i="3"/>
  <c r="T19" i="3"/>
  <c r="J14" i="3"/>
  <c r="O19" i="3"/>
  <c r="O14" i="3"/>
  <c r="O23" i="3"/>
  <c r="T14" i="3"/>
  <c r="O28" i="1"/>
  <c r="J28" i="1"/>
  <c r="O7" i="1"/>
  <c r="J22" i="1"/>
  <c r="T30" i="1"/>
  <c r="O13" i="1"/>
  <c r="J16" i="1"/>
  <c r="O11" i="1"/>
  <c r="T19" i="1"/>
  <c r="K33" i="1"/>
  <c r="N33" i="1" s="1"/>
  <c r="O9" i="1"/>
  <c r="T10" i="1" l="1"/>
  <c r="S33" i="1"/>
  <c r="T6" i="1"/>
  <c r="N28" i="3"/>
  <c r="T28" i="1"/>
  <c r="T15" i="1"/>
  <c r="J27" i="3"/>
  <c r="J28" i="3" s="1"/>
  <c r="T22" i="1"/>
  <c r="T12" i="1"/>
  <c r="T14" i="1"/>
  <c r="T8" i="1"/>
  <c r="O16" i="1"/>
  <c r="J32" i="1"/>
  <c r="E28" i="3"/>
  <c r="E33" i="1"/>
  <c r="I28" i="3"/>
  <c r="O27" i="3"/>
  <c r="T27" i="3"/>
  <c r="T11" i="1"/>
  <c r="T7" i="1"/>
  <c r="I33" i="1"/>
  <c r="T9" i="1"/>
  <c r="O35" i="1"/>
  <c r="O36" i="1"/>
  <c r="T13" i="1"/>
  <c r="T36" i="1" l="1"/>
  <c r="T16" i="1"/>
  <c r="J33" i="1"/>
  <c r="T28" i="3"/>
  <c r="O28" i="3"/>
  <c r="T35" i="1"/>
  <c r="O32" i="1"/>
  <c r="T32" i="1" l="1"/>
  <c r="O33" i="1"/>
  <c r="T33" i="1" l="1"/>
  <c r="E11" i="6" l="1"/>
  <c r="F7" i="6"/>
  <c r="H7" i="6"/>
  <c r="H11" i="6" l="1"/>
  <c r="F11" i="6"/>
  <c r="L11" i="6"/>
  <c r="O6" i="6"/>
  <c r="M11" i="6" l="1"/>
</calcChain>
</file>

<file path=xl/sharedStrings.xml><?xml version="1.0" encoding="utf-8"?>
<sst xmlns="http://schemas.openxmlformats.org/spreadsheetml/2006/main" count="394" uniqueCount="98">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</sst>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6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</cellStyleXfs>
  <cellXfs count="302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0" fontId="6" fillId="0" borderId="48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7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0" fontId="6" fillId="0" borderId="23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23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4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5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1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8" xfId="1" applyFont="1" applyFill="1" applyBorder="1" applyAlignment="1">
      <alignment horizontal="left" vertical="center" wrapText="1"/>
    </xf>
    <xf numFmtId="0" fontId="17" fillId="4" borderId="60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6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6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6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4" fillId="4" borderId="67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7" xfId="1" applyFont="1" applyFill="1" applyBorder="1" applyAlignment="1">
      <alignment horizontal="center" vertical="center" wrapText="1"/>
    </xf>
    <xf numFmtId="0" fontId="14" fillId="4" borderId="69" xfId="1" applyFont="1" applyFill="1" applyBorder="1" applyAlignment="1">
      <alignment horizontal="center" vertical="center" wrapText="1"/>
    </xf>
    <xf numFmtId="3" fontId="9" fillId="5" borderId="19" xfId="0" applyNumberFormat="1" applyFont="1" applyFill="1" applyBorder="1" applyProtection="1"/>
    <xf numFmtId="0" fontId="4" fillId="4" borderId="54" xfId="1" applyFont="1" applyFill="1" applyBorder="1" applyAlignment="1">
      <alignment horizontal="center" vertical="center"/>
    </xf>
    <xf numFmtId="0" fontId="0" fillId="0" borderId="0" xfId="0"/>
    <xf numFmtId="3" fontId="0" fillId="3" borderId="19" xfId="0" applyNumberFormat="1" applyFill="1" applyBorder="1" applyAlignment="1" applyProtection="1"/>
    <xf numFmtId="3" fontId="9" fillId="3" borderId="0" xfId="0" applyNumberFormat="1" applyFont="1" applyFill="1" applyBorder="1"/>
    <xf numFmtId="0" fontId="4" fillId="4" borderId="54" xfId="1" applyFont="1" applyFill="1" applyBorder="1" applyAlignment="1">
      <alignment horizontal="center" vertical="center"/>
    </xf>
    <xf numFmtId="165" fontId="9" fillId="0" borderId="47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/>
    </xf>
    <xf numFmtId="3" fontId="9" fillId="0" borderId="48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3" fontId="9" fillId="0" borderId="49" xfId="0" applyNumberFormat="1" applyFont="1" applyBorder="1" applyAlignment="1">
      <alignment horizontal="center"/>
    </xf>
    <xf numFmtId="3" fontId="9" fillId="0" borderId="50" xfId="0" applyNumberFormat="1" applyFont="1" applyBorder="1" applyAlignment="1">
      <alignment horizontal="center"/>
    </xf>
    <xf numFmtId="3" fontId="9" fillId="0" borderId="71" xfId="0" applyNumberFormat="1" applyFont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1" fillId="3" borderId="19" xfId="0" applyNumberFormat="1" applyFont="1" applyFill="1" applyBorder="1" applyAlignment="1" applyProtection="1">
      <alignment horizontal="center"/>
    </xf>
    <xf numFmtId="3" fontId="9" fillId="3" borderId="0" xfId="2" applyNumberFormat="1" applyFont="1" applyFill="1" applyBorder="1" applyAlignment="1" applyProtection="1"/>
    <xf numFmtId="3" fontId="29" fillId="0" borderId="72" xfId="0" applyNumberFormat="1" applyFont="1" applyFill="1" applyBorder="1" applyAlignment="1"/>
    <xf numFmtId="3" fontId="9" fillId="3" borderId="11" xfId="2" applyNumberFormat="1" applyFont="1" applyFill="1" applyBorder="1" applyAlignment="1" applyProtection="1"/>
    <xf numFmtId="0" fontId="9" fillId="0" borderId="11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/>
    </xf>
    <xf numFmtId="0" fontId="9" fillId="0" borderId="48" xfId="0" applyNumberFormat="1" applyFont="1" applyBorder="1" applyAlignment="1">
      <alignment horizontal="center"/>
    </xf>
    <xf numFmtId="0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/>
    </xf>
    <xf numFmtId="0" fontId="1" fillId="5" borderId="21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5" borderId="47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165" fontId="9" fillId="0" borderId="47" xfId="0" applyNumberFormat="1" applyFont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70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3" fillId="4" borderId="5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4" xfId="1" applyFont="1" applyFill="1" applyBorder="1" applyAlignment="1">
      <alignment horizontal="center" vertical="center" wrapText="1"/>
    </xf>
    <xf numFmtId="0" fontId="4" fillId="4" borderId="54" xfId="1" applyFont="1" applyFill="1" applyBorder="1" applyAlignment="1">
      <alignment horizontal="center" vertical="center"/>
    </xf>
    <xf numFmtId="0" fontId="3" fillId="4" borderId="4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13" fillId="4" borderId="62" xfId="1" applyFont="1" applyFill="1" applyBorder="1" applyAlignment="1">
      <alignment horizontal="center" wrapText="1"/>
    </xf>
    <xf numFmtId="0" fontId="13" fillId="4" borderId="63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3" fillId="4" borderId="53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</cellXfs>
  <cellStyles count="24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2 3 2" xfId="21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Процентный 2 2" xfId="22"/>
    <cellStyle name="Финансовый 2" xfId="9"/>
    <cellStyle name="Финансовый 3" xfId="20"/>
    <cellStyle name="Финансовый 3 2" xfId="23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zoomScale="110" zoomScaleNormal="110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A32" sqref="A32"/>
    </sheetView>
  </sheetViews>
  <sheetFormatPr defaultColWidth="9.140625" defaultRowHeight="15" x14ac:dyDescent="0.25"/>
  <cols>
    <col min="1" max="1" width="50.85546875" style="43" bestFit="1" customWidth="1"/>
    <col min="2" max="2" width="12.5703125" style="43" customWidth="1"/>
    <col min="3" max="3" width="12.85546875" style="43" customWidth="1"/>
    <col min="4" max="4" width="12.7109375" style="43" customWidth="1"/>
    <col min="5" max="5" width="13" style="43" customWidth="1"/>
    <col min="6" max="6" width="12.85546875" style="43" customWidth="1"/>
    <col min="7" max="7" width="11.85546875" style="43" customWidth="1"/>
    <col min="8" max="8" width="12.7109375" style="43" customWidth="1"/>
    <col min="9" max="9" width="12.140625" style="43" customWidth="1"/>
    <col min="10" max="10" width="12.7109375" style="43" customWidth="1"/>
    <col min="11" max="11" width="13.5703125" style="43" customWidth="1"/>
    <col min="12" max="12" width="11.85546875" style="43" customWidth="1"/>
    <col min="13" max="13" width="11.42578125" style="43" customWidth="1"/>
    <col min="14" max="14" width="11.7109375" style="43" customWidth="1"/>
    <col min="15" max="15" width="12.85546875" style="43" customWidth="1"/>
    <col min="16" max="16" width="11.7109375" style="43" customWidth="1"/>
    <col min="17" max="17" width="12" style="43" customWidth="1"/>
    <col min="18" max="18" width="14.7109375" style="43" customWidth="1"/>
    <col min="19" max="19" width="13.140625" style="43" customWidth="1"/>
    <col min="20" max="20" width="15.28515625" style="43" customWidth="1"/>
    <col min="21" max="21" width="12.5703125" style="43" customWidth="1"/>
    <col min="22" max="22" width="12.85546875" style="43" customWidth="1"/>
    <col min="23" max="23" width="12.7109375" style="43" customWidth="1"/>
    <col min="24" max="24" width="13" style="43" customWidth="1"/>
    <col min="25" max="25" width="12.85546875" style="43" customWidth="1"/>
    <col min="26" max="26" width="11.85546875" style="43" customWidth="1"/>
    <col min="27" max="27" width="12.7109375" style="43" customWidth="1"/>
    <col min="28" max="28" width="12.140625" style="43" customWidth="1"/>
    <col min="29" max="29" width="12.7109375" style="43" customWidth="1"/>
    <col min="30" max="30" width="13.5703125" style="43" customWidth="1"/>
    <col min="31" max="31" width="11.85546875" style="43" customWidth="1"/>
    <col min="32" max="32" width="11.42578125" style="43" customWidth="1"/>
    <col min="33" max="33" width="11.7109375" style="43" customWidth="1"/>
    <col min="34" max="34" width="12.85546875" style="43" customWidth="1"/>
    <col min="35" max="35" width="11.7109375" style="43" customWidth="1"/>
    <col min="36" max="36" width="12" style="43" customWidth="1"/>
    <col min="37" max="37" width="14.7109375" style="43" customWidth="1"/>
    <col min="38" max="38" width="13.140625" style="43" customWidth="1"/>
    <col min="39" max="39" width="15.28515625" style="43" customWidth="1"/>
    <col min="40" max="16384" width="9.140625" style="43"/>
  </cols>
  <sheetData>
    <row r="1" spans="1:39" ht="2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</row>
    <row r="2" spans="1:39" ht="21" x14ac:dyDescent="0.25">
      <c r="A2" s="250"/>
      <c r="B2" s="252">
        <v>2020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  <c r="U2" s="252">
        <v>2021</v>
      </c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4"/>
    </row>
    <row r="3" spans="1:39" ht="15.75" x14ac:dyDescent="0.25">
      <c r="A3" s="251"/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1" t="s">
        <v>6</v>
      </c>
      <c r="H3" s="51" t="s">
        <v>7</v>
      </c>
      <c r="I3" s="50" t="s">
        <v>8</v>
      </c>
      <c r="J3" s="50" t="s">
        <v>9</v>
      </c>
      <c r="K3" s="50" t="s">
        <v>10</v>
      </c>
      <c r="L3" s="50" t="s">
        <v>11</v>
      </c>
      <c r="M3" s="50" t="s">
        <v>12</v>
      </c>
      <c r="N3" s="50" t="s">
        <v>13</v>
      </c>
      <c r="O3" s="50" t="s">
        <v>14</v>
      </c>
      <c r="P3" s="50" t="s">
        <v>15</v>
      </c>
      <c r="Q3" s="50" t="s">
        <v>16</v>
      </c>
      <c r="R3" s="50" t="s">
        <v>17</v>
      </c>
      <c r="S3" s="50" t="s">
        <v>18</v>
      </c>
      <c r="T3" s="54">
        <v>2020</v>
      </c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1" t="s">
        <v>6</v>
      </c>
      <c r="AA3" s="51" t="s">
        <v>7</v>
      </c>
      <c r="AB3" s="50" t="s">
        <v>8</v>
      </c>
      <c r="AC3" s="50" t="s">
        <v>9</v>
      </c>
      <c r="AD3" s="50" t="s">
        <v>10</v>
      </c>
      <c r="AE3" s="50" t="s">
        <v>11</v>
      </c>
      <c r="AF3" s="50" t="s">
        <v>12</v>
      </c>
      <c r="AG3" s="50" t="s">
        <v>13</v>
      </c>
      <c r="AH3" s="50" t="s">
        <v>14</v>
      </c>
      <c r="AI3" s="50" t="s">
        <v>15</v>
      </c>
      <c r="AJ3" s="50" t="s">
        <v>16</v>
      </c>
      <c r="AK3" s="50" t="s">
        <v>17</v>
      </c>
      <c r="AL3" s="50" t="s">
        <v>18</v>
      </c>
      <c r="AM3" s="54">
        <v>2021</v>
      </c>
    </row>
    <row r="4" spans="1:39" ht="18.75" x14ac:dyDescent="0.25">
      <c r="A4" s="28" t="s">
        <v>19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5"/>
      <c r="U4" s="29"/>
      <c r="V4" s="30"/>
      <c r="W4" s="30"/>
      <c r="X4" s="31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55"/>
    </row>
    <row r="5" spans="1:39" ht="15.75" x14ac:dyDescent="0.25">
      <c r="A5" s="8" t="s">
        <v>20</v>
      </c>
      <c r="B5" s="16">
        <v>64319.794999999998</v>
      </c>
      <c r="C5" s="16">
        <v>47043.514000000003</v>
      </c>
      <c r="D5" s="17">
        <v>66451.337</v>
      </c>
      <c r="E5" s="23">
        <f>SUM(B5:D5)</f>
        <v>177814.64600000001</v>
      </c>
      <c r="F5" s="16">
        <v>60742.993000000002</v>
      </c>
      <c r="G5" s="16">
        <v>18473.285</v>
      </c>
      <c r="H5" s="16">
        <v>75.457999999999998</v>
      </c>
      <c r="I5" s="23">
        <f>SUM(F5:H5)</f>
        <v>79291.736000000004</v>
      </c>
      <c r="J5" s="23">
        <f>E5+I5</f>
        <v>257106.38200000001</v>
      </c>
      <c r="K5" s="16">
        <v>177.14599999999999</v>
      </c>
      <c r="L5" s="16">
        <v>34.155000000000001</v>
      </c>
      <c r="M5" s="16">
        <v>25366.847000000002</v>
      </c>
      <c r="N5" s="23">
        <f>SUM(K5:M5)</f>
        <v>25578.148000000001</v>
      </c>
      <c r="O5" s="23">
        <f t="shared" ref="O5:O16" si="0">SUM(N5,J5)</f>
        <v>282684.53000000003</v>
      </c>
      <c r="P5" s="16">
        <v>49268.614999999998</v>
      </c>
      <c r="Q5" s="16">
        <v>54408.186000000002</v>
      </c>
      <c r="R5" s="16">
        <v>61560.381999999998</v>
      </c>
      <c r="S5" s="23">
        <f>SUM(P5:R5)</f>
        <v>165237.18300000002</v>
      </c>
      <c r="T5" s="23">
        <f t="shared" ref="T5:T16" si="1">SUM(S5,O5)</f>
        <v>447921.71300000005</v>
      </c>
      <c r="U5" s="16">
        <v>86383.751999999993</v>
      </c>
      <c r="V5" s="16">
        <v>79310.375</v>
      </c>
      <c r="W5" s="16">
        <v>81018.055999999997</v>
      </c>
      <c r="X5" s="23">
        <f>SUM(U5:W5)</f>
        <v>246712.18299999996</v>
      </c>
      <c r="Y5" s="16">
        <v>74028.747000000003</v>
      </c>
      <c r="Z5" s="16">
        <v>34038.658000000003</v>
      </c>
      <c r="AA5" s="16">
        <v>0</v>
      </c>
      <c r="AB5" s="23">
        <f>SUM(Y5:AA5)</f>
        <v>108067.405</v>
      </c>
      <c r="AC5" s="23">
        <f t="shared" ref="AC5:AC15" si="2">X5+AB5</f>
        <v>354779.58799999999</v>
      </c>
      <c r="AD5" s="16">
        <v>0</v>
      </c>
      <c r="AE5" s="16">
        <v>41.817</v>
      </c>
      <c r="AF5" s="16">
        <v>36946.434999999998</v>
      </c>
      <c r="AG5" s="23">
        <f>SUM(AD5:AF5)</f>
        <v>36988.252</v>
      </c>
      <c r="AH5" s="23">
        <f t="shared" ref="AH5:AH16" si="3">SUM(AG5,AC5)</f>
        <v>391767.83999999997</v>
      </c>
      <c r="AI5" s="211">
        <v>78918.436000000002</v>
      </c>
      <c r="AJ5" s="16">
        <v>59798.629000000001</v>
      </c>
      <c r="AK5" s="16">
        <v>65071.906999999999</v>
      </c>
      <c r="AL5" s="23">
        <f>SUM(AI5:AK5)</f>
        <v>203788.97200000001</v>
      </c>
      <c r="AM5" s="23">
        <f t="shared" ref="AM5:AM16" si="4">SUM(AL5,AH5)</f>
        <v>595556.81199999992</v>
      </c>
    </row>
    <row r="6" spans="1:39" ht="15.75" x14ac:dyDescent="0.25">
      <c r="A6" s="9" t="s">
        <v>21</v>
      </c>
      <c r="B6" s="18">
        <v>384017.71899999998</v>
      </c>
      <c r="C6" s="19">
        <v>299622.95</v>
      </c>
      <c r="D6" s="19">
        <v>324502.038</v>
      </c>
      <c r="E6" s="24">
        <f>SUM(B6:D6)</f>
        <v>1008142.7069999999</v>
      </c>
      <c r="F6" s="18">
        <v>198821.06400000001</v>
      </c>
      <c r="G6" s="19">
        <v>269720.10499999998</v>
      </c>
      <c r="H6" s="18">
        <v>162432.80600000001</v>
      </c>
      <c r="I6" s="24">
        <f t="shared" ref="I6:I13" si="5">SUM(F6:H6)</f>
        <v>630973.97499999998</v>
      </c>
      <c r="J6" s="24">
        <f t="shared" ref="J6:J15" si="6">E6+I6</f>
        <v>1639116.682</v>
      </c>
      <c r="K6" s="18">
        <v>155879.95499999999</v>
      </c>
      <c r="L6" s="19">
        <v>16823.703000000001</v>
      </c>
      <c r="M6" s="18">
        <v>86688.63</v>
      </c>
      <c r="N6" s="24">
        <f t="shared" ref="N6:N16" si="7">SUM(K6:M6)</f>
        <v>259392.288</v>
      </c>
      <c r="O6" s="24">
        <f t="shared" si="0"/>
        <v>1898508.97</v>
      </c>
      <c r="P6" s="18">
        <v>229770.057</v>
      </c>
      <c r="Q6" s="19">
        <v>267037.92700000003</v>
      </c>
      <c r="R6" s="18">
        <v>402601.84700000001</v>
      </c>
      <c r="S6" s="24">
        <f t="shared" ref="S6:S16" si="8">SUM(P6:R6)</f>
        <v>899409.83100000001</v>
      </c>
      <c r="T6" s="24">
        <f t="shared" si="1"/>
        <v>2797918.801</v>
      </c>
      <c r="U6" s="18">
        <v>429125.25699999998</v>
      </c>
      <c r="V6" s="18">
        <v>351525.36900000001</v>
      </c>
      <c r="W6" s="18">
        <v>370520.53</v>
      </c>
      <c r="X6" s="24">
        <f>SUM(U6:W6)</f>
        <v>1151171.156</v>
      </c>
      <c r="Y6" s="18">
        <v>224570.557</v>
      </c>
      <c r="Z6" s="19">
        <v>267334.484</v>
      </c>
      <c r="AA6" s="18">
        <v>203163.29800000001</v>
      </c>
      <c r="AB6" s="24">
        <f t="shared" ref="AB6:AB13" si="9">SUM(Y6:AA6)</f>
        <v>695068.33899999992</v>
      </c>
      <c r="AC6" s="24">
        <f t="shared" si="2"/>
        <v>1846239.4949999999</v>
      </c>
      <c r="AD6" s="18">
        <v>178731.86600000001</v>
      </c>
      <c r="AE6" s="19">
        <v>316900.91600000003</v>
      </c>
      <c r="AF6" s="18">
        <v>337562.14299999998</v>
      </c>
      <c r="AG6" s="24">
        <f t="shared" ref="AG6:AG16" si="10">SUM(AD6:AF6)</f>
        <v>833194.92500000005</v>
      </c>
      <c r="AH6" s="24">
        <f t="shared" si="3"/>
        <v>2679434.42</v>
      </c>
      <c r="AI6" s="209">
        <v>328123.08960000001</v>
      </c>
      <c r="AJ6" s="19">
        <v>298900.25599999999</v>
      </c>
      <c r="AK6" s="18">
        <v>431963.26400000002</v>
      </c>
      <c r="AL6" s="24">
        <f t="shared" ref="AL6:AL16" si="11">SUM(AI6:AK6)</f>
        <v>1058986.6096000001</v>
      </c>
      <c r="AM6" s="24">
        <f t="shared" si="4"/>
        <v>3738421.0296</v>
      </c>
    </row>
    <row r="7" spans="1:39" ht="15.75" x14ac:dyDescent="0.25">
      <c r="A7" s="9" t="s">
        <v>22</v>
      </c>
      <c r="B7" s="18">
        <v>88275.414000000004</v>
      </c>
      <c r="C7" s="18">
        <v>87757.460999999996</v>
      </c>
      <c r="D7" s="19">
        <v>92779.1</v>
      </c>
      <c r="E7" s="24">
        <f t="shared" ref="E7:E15" si="12">SUM(B7:D7)</f>
        <v>268811.97499999998</v>
      </c>
      <c r="F7" s="18">
        <v>86036.921000000002</v>
      </c>
      <c r="G7" s="18">
        <v>42166.444000000003</v>
      </c>
      <c r="H7" s="18">
        <v>15846.852000000001</v>
      </c>
      <c r="I7" s="24">
        <f t="shared" si="5"/>
        <v>144050.217</v>
      </c>
      <c r="J7" s="24">
        <f t="shared" si="6"/>
        <v>412862.19199999998</v>
      </c>
      <c r="K7" s="18">
        <v>14794.68</v>
      </c>
      <c r="L7" s="18">
        <v>13027.308000000001</v>
      </c>
      <c r="M7" s="18">
        <v>17935.572</v>
      </c>
      <c r="N7" s="24">
        <f t="shared" si="7"/>
        <v>45757.56</v>
      </c>
      <c r="O7" s="24">
        <f t="shared" si="0"/>
        <v>458619.75199999998</v>
      </c>
      <c r="P7" s="18">
        <v>45836.26</v>
      </c>
      <c r="Q7" s="18">
        <v>53085.292000000001</v>
      </c>
      <c r="R7" s="18">
        <v>62421.01</v>
      </c>
      <c r="S7" s="24">
        <f t="shared" si="8"/>
        <v>161342.56200000001</v>
      </c>
      <c r="T7" s="24">
        <f t="shared" si="1"/>
        <v>619962.31400000001</v>
      </c>
      <c r="U7" s="18">
        <v>80980.043000000005</v>
      </c>
      <c r="V7" s="18">
        <v>82426.720000000001</v>
      </c>
      <c r="W7" s="18">
        <v>84771.982999999993</v>
      </c>
      <c r="X7" s="24">
        <f t="shared" ref="X7:X15" si="13">SUM(U7:W7)</f>
        <v>248178.74599999998</v>
      </c>
      <c r="Y7" s="18">
        <v>72792.531000000003</v>
      </c>
      <c r="Z7" s="18">
        <v>45344.908000000003</v>
      </c>
      <c r="AA7" s="18">
        <v>23181.216</v>
      </c>
      <c r="AB7" s="24">
        <f t="shared" si="9"/>
        <v>141318.65500000003</v>
      </c>
      <c r="AC7" s="24">
        <f t="shared" si="2"/>
        <v>389497.40100000001</v>
      </c>
      <c r="AD7" s="18">
        <v>21963.84</v>
      </c>
      <c r="AE7" s="18">
        <v>22788.087</v>
      </c>
      <c r="AF7" s="18">
        <v>42169.245000000003</v>
      </c>
      <c r="AG7" s="24">
        <f t="shared" si="10"/>
        <v>86921.171999999991</v>
      </c>
      <c r="AH7" s="24">
        <f t="shared" si="3"/>
        <v>476418.57299999997</v>
      </c>
      <c r="AI7" s="210">
        <v>78812.710999999996</v>
      </c>
      <c r="AJ7" s="18">
        <v>81803.013999999996</v>
      </c>
      <c r="AK7" s="18">
        <v>99147.046000000002</v>
      </c>
      <c r="AL7" s="24">
        <f t="shared" si="11"/>
        <v>259762.77099999998</v>
      </c>
      <c r="AM7" s="24">
        <f t="shared" si="4"/>
        <v>736181.34399999992</v>
      </c>
    </row>
    <row r="8" spans="1:39" ht="15.75" x14ac:dyDescent="0.25">
      <c r="A8" s="9" t="s">
        <v>23</v>
      </c>
      <c r="B8" s="18">
        <v>178564.929</v>
      </c>
      <c r="C8" s="18">
        <v>194470.61499999999</v>
      </c>
      <c r="D8" s="19">
        <v>222057.16899999999</v>
      </c>
      <c r="E8" s="24">
        <f t="shared" si="12"/>
        <v>595092.71299999999</v>
      </c>
      <c r="F8" s="18">
        <v>182331.45699999999</v>
      </c>
      <c r="G8" s="18">
        <v>122878.219</v>
      </c>
      <c r="H8" s="18">
        <v>109747.458</v>
      </c>
      <c r="I8" s="24">
        <f t="shared" si="5"/>
        <v>414957.13399999996</v>
      </c>
      <c r="J8" s="24">
        <f t="shared" si="6"/>
        <v>1010049.847</v>
      </c>
      <c r="K8" s="18">
        <v>62081.756000000001</v>
      </c>
      <c r="L8" s="18">
        <v>123552.572</v>
      </c>
      <c r="M8" s="18">
        <v>126608.092</v>
      </c>
      <c r="N8" s="24">
        <f t="shared" si="7"/>
        <v>312242.42000000004</v>
      </c>
      <c r="O8" s="24">
        <f t="shared" si="0"/>
        <v>1322292.267</v>
      </c>
      <c r="P8" s="18">
        <v>107978.89599999999</v>
      </c>
      <c r="Q8" s="18">
        <v>198685.272</v>
      </c>
      <c r="R8" s="18">
        <v>209978.342</v>
      </c>
      <c r="S8" s="24">
        <f t="shared" si="8"/>
        <v>516642.51</v>
      </c>
      <c r="T8" s="24">
        <f t="shared" si="1"/>
        <v>1838934.777</v>
      </c>
      <c r="U8" s="18">
        <v>215780.32</v>
      </c>
      <c r="V8" s="18">
        <v>161360.649</v>
      </c>
      <c r="W8" s="18">
        <v>225078.56400000001</v>
      </c>
      <c r="X8" s="24">
        <f t="shared" si="13"/>
        <v>602219.53300000005</v>
      </c>
      <c r="Y8" s="18">
        <v>214996.31599999999</v>
      </c>
      <c r="Z8" s="18">
        <v>176941.861</v>
      </c>
      <c r="AA8" s="18">
        <v>53429.476000000002</v>
      </c>
      <c r="AB8" s="24">
        <f t="shared" si="9"/>
        <v>445367.65300000005</v>
      </c>
      <c r="AC8" s="24">
        <f t="shared" si="2"/>
        <v>1047587.1860000001</v>
      </c>
      <c r="AD8" s="18">
        <v>0</v>
      </c>
      <c r="AE8" s="18">
        <v>73176.811000000002</v>
      </c>
      <c r="AF8" s="18">
        <v>187097.285</v>
      </c>
      <c r="AG8" s="24">
        <f t="shared" si="10"/>
        <v>260274.09600000002</v>
      </c>
      <c r="AH8" s="24">
        <f t="shared" si="3"/>
        <v>1307861.2820000001</v>
      </c>
      <c r="AI8" s="209">
        <v>196550.04300000001</v>
      </c>
      <c r="AJ8" s="18">
        <v>179381.902</v>
      </c>
      <c r="AK8" s="18">
        <v>206415.30600000001</v>
      </c>
      <c r="AL8" s="24">
        <f t="shared" si="11"/>
        <v>582347.25100000005</v>
      </c>
      <c r="AM8" s="24">
        <f t="shared" si="4"/>
        <v>1890208.5330000003</v>
      </c>
    </row>
    <row r="9" spans="1:39" ht="15.75" x14ac:dyDescent="0.25">
      <c r="A9" s="9" t="s">
        <v>24</v>
      </c>
      <c r="B9" s="18">
        <v>125143.268</v>
      </c>
      <c r="C9" s="18">
        <v>118536.79</v>
      </c>
      <c r="D9" s="19">
        <v>133940.992</v>
      </c>
      <c r="E9" s="24">
        <f t="shared" si="12"/>
        <v>377621.05</v>
      </c>
      <c r="F9" s="18">
        <v>123774.567</v>
      </c>
      <c r="G9" s="18">
        <v>60898.091999999997</v>
      </c>
      <c r="H9" s="18">
        <v>31409.308000000001</v>
      </c>
      <c r="I9" s="24">
        <f t="shared" si="5"/>
        <v>216081.96699999998</v>
      </c>
      <c r="J9" s="24">
        <f t="shared" si="6"/>
        <v>593703.01699999999</v>
      </c>
      <c r="K9" s="18">
        <v>27447.724999999999</v>
      </c>
      <c r="L9" s="18">
        <v>17561.681</v>
      </c>
      <c r="M9" s="18">
        <v>36162.22</v>
      </c>
      <c r="N9" s="24">
        <f t="shared" si="7"/>
        <v>81171.626000000004</v>
      </c>
      <c r="O9" s="24">
        <f t="shared" si="0"/>
        <v>674874.64300000004</v>
      </c>
      <c r="P9" s="18">
        <v>81280.726999999999</v>
      </c>
      <c r="Q9" s="18">
        <v>74852.077000000005</v>
      </c>
      <c r="R9" s="18">
        <v>118853.97500000001</v>
      </c>
      <c r="S9" s="24">
        <f t="shared" si="8"/>
        <v>274986.77899999998</v>
      </c>
      <c r="T9" s="24">
        <f t="shared" si="1"/>
        <v>949861.42200000002</v>
      </c>
      <c r="U9" s="18">
        <v>122319.102</v>
      </c>
      <c r="V9" s="18">
        <v>111175.20600000001</v>
      </c>
      <c r="W9" s="18">
        <v>90835.846999999994</v>
      </c>
      <c r="X9" s="24">
        <f t="shared" si="13"/>
        <v>324330.15500000003</v>
      </c>
      <c r="Y9" s="18">
        <v>104883.83199999999</v>
      </c>
      <c r="Z9" s="18">
        <v>24722.625</v>
      </c>
      <c r="AA9" s="18">
        <v>24789.254000000001</v>
      </c>
      <c r="AB9" s="24">
        <f t="shared" si="9"/>
        <v>154395.71100000001</v>
      </c>
      <c r="AC9" s="24">
        <f t="shared" si="2"/>
        <v>478725.86600000004</v>
      </c>
      <c r="AD9" s="18">
        <v>22095.691999999999</v>
      </c>
      <c r="AE9" s="18">
        <v>25788.352999999999</v>
      </c>
      <c r="AF9" s="18">
        <v>40160.500999999997</v>
      </c>
      <c r="AG9" s="24">
        <f t="shared" si="10"/>
        <v>88044.546000000002</v>
      </c>
      <c r="AH9" s="24">
        <f t="shared" si="3"/>
        <v>566770.41200000001</v>
      </c>
      <c r="AI9" s="209">
        <v>53959.053</v>
      </c>
      <c r="AJ9" s="18">
        <v>58556.25</v>
      </c>
      <c r="AK9" s="18">
        <v>88387.058000000005</v>
      </c>
      <c r="AL9" s="24">
        <f t="shared" si="11"/>
        <v>200902.361</v>
      </c>
      <c r="AM9" s="24">
        <f t="shared" si="4"/>
        <v>767672.77300000004</v>
      </c>
    </row>
    <row r="10" spans="1:39" ht="15.75" x14ac:dyDescent="0.25">
      <c r="A10" s="9" t="s">
        <v>25</v>
      </c>
      <c r="B10" s="18">
        <v>85322.544999999998</v>
      </c>
      <c r="C10" s="18">
        <v>84053.251999999993</v>
      </c>
      <c r="D10" s="19">
        <v>79538.801999999996</v>
      </c>
      <c r="E10" s="24">
        <f t="shared" si="12"/>
        <v>248914.59899999999</v>
      </c>
      <c r="F10" s="18">
        <v>67454.047999999995</v>
      </c>
      <c r="G10" s="18">
        <v>30040.861000000001</v>
      </c>
      <c r="H10" s="18">
        <v>11996.121999999999</v>
      </c>
      <c r="I10" s="24">
        <f t="shared" si="5"/>
        <v>109491.031</v>
      </c>
      <c r="J10" s="24">
        <f t="shared" si="6"/>
        <v>358405.63</v>
      </c>
      <c r="K10" s="18">
        <v>6963.3019999999997</v>
      </c>
      <c r="L10" s="18">
        <v>69924.98</v>
      </c>
      <c r="M10" s="18">
        <v>78364.062000000005</v>
      </c>
      <c r="N10" s="24">
        <f t="shared" si="7"/>
        <v>155252.34399999998</v>
      </c>
      <c r="O10" s="24">
        <f t="shared" si="0"/>
        <v>513657.97399999999</v>
      </c>
      <c r="P10" s="18">
        <v>69390.316999999995</v>
      </c>
      <c r="Q10" s="18">
        <v>83130.497000000003</v>
      </c>
      <c r="R10" s="18">
        <v>95321.217999999993</v>
      </c>
      <c r="S10" s="24">
        <f t="shared" si="8"/>
        <v>247842.03200000001</v>
      </c>
      <c r="T10" s="24">
        <f t="shared" si="1"/>
        <v>761500.00600000005</v>
      </c>
      <c r="U10" s="18">
        <v>120612.13499999999</v>
      </c>
      <c r="V10" s="18">
        <v>89180.907999999996</v>
      </c>
      <c r="W10" s="18">
        <v>87212.960999999996</v>
      </c>
      <c r="X10" s="24">
        <f t="shared" si="13"/>
        <v>297006.00400000002</v>
      </c>
      <c r="Y10" s="18">
        <v>74967.31</v>
      </c>
      <c r="Z10" s="18">
        <v>74259.244999999995</v>
      </c>
      <c r="AA10" s="18">
        <v>29909.126</v>
      </c>
      <c r="AB10" s="24">
        <f t="shared" si="9"/>
        <v>179135.68099999998</v>
      </c>
      <c r="AC10" s="24">
        <f t="shared" si="2"/>
        <v>476141.685</v>
      </c>
      <c r="AD10" s="18">
        <v>11579.491</v>
      </c>
      <c r="AE10" s="18">
        <v>40149.400999999998</v>
      </c>
      <c r="AF10" s="18">
        <v>60243.892</v>
      </c>
      <c r="AG10" s="24">
        <f t="shared" si="10"/>
        <v>111972.784</v>
      </c>
      <c r="AH10" s="24">
        <f t="shared" si="3"/>
        <v>588114.46900000004</v>
      </c>
      <c r="AI10" s="209">
        <v>58659.586000000003</v>
      </c>
      <c r="AJ10" s="18">
        <v>94523.16</v>
      </c>
      <c r="AK10" s="18">
        <v>105305.652</v>
      </c>
      <c r="AL10" s="24">
        <f t="shared" si="11"/>
        <v>258488.39800000002</v>
      </c>
      <c r="AM10" s="24">
        <f t="shared" si="4"/>
        <v>846602.86700000009</v>
      </c>
    </row>
    <row r="11" spans="1:39" ht="15.75" x14ac:dyDescent="0.25">
      <c r="A11" s="9" t="s">
        <v>26</v>
      </c>
      <c r="B11" s="18">
        <v>219163.5</v>
      </c>
      <c r="C11" s="18">
        <v>212395.36</v>
      </c>
      <c r="D11" s="19">
        <v>199243.655</v>
      </c>
      <c r="E11" s="24">
        <f t="shared" si="12"/>
        <v>630802.51500000001</v>
      </c>
      <c r="F11" s="18">
        <v>183884.72</v>
      </c>
      <c r="G11" s="18">
        <v>136789.64000000001</v>
      </c>
      <c r="H11" s="18">
        <v>67301.399999999994</v>
      </c>
      <c r="I11" s="24">
        <f t="shared" si="5"/>
        <v>387975.76</v>
      </c>
      <c r="J11" s="24">
        <f t="shared" si="6"/>
        <v>1018778.275</v>
      </c>
      <c r="K11" s="18">
        <v>64198.96</v>
      </c>
      <c r="L11" s="18">
        <v>44912.24</v>
      </c>
      <c r="M11" s="18">
        <v>101797.16</v>
      </c>
      <c r="N11" s="24">
        <f t="shared" si="7"/>
        <v>210908.36</v>
      </c>
      <c r="O11" s="24">
        <f t="shared" si="0"/>
        <v>1229686.635</v>
      </c>
      <c r="P11" s="18">
        <v>142920.72</v>
      </c>
      <c r="Q11" s="18">
        <v>193283.4</v>
      </c>
      <c r="R11" s="18">
        <v>256301.82</v>
      </c>
      <c r="S11" s="24">
        <f t="shared" si="8"/>
        <v>592505.93999999994</v>
      </c>
      <c r="T11" s="24">
        <f t="shared" si="1"/>
        <v>1822192.575</v>
      </c>
      <c r="U11" s="18">
        <v>275467.53999999998</v>
      </c>
      <c r="V11" s="18">
        <v>252817.24</v>
      </c>
      <c r="W11" s="18">
        <v>244589.8</v>
      </c>
      <c r="X11" s="24">
        <f t="shared" si="13"/>
        <v>772874.58000000007</v>
      </c>
      <c r="Y11" s="18">
        <v>191722.8</v>
      </c>
      <c r="Z11" s="18">
        <v>134784.48000000001</v>
      </c>
      <c r="AA11" s="18">
        <v>83487.039999999994</v>
      </c>
      <c r="AB11" s="24">
        <f t="shared" si="9"/>
        <v>409994.32</v>
      </c>
      <c r="AC11" s="24">
        <f t="shared" si="2"/>
        <v>1182868.9000000001</v>
      </c>
      <c r="AD11" s="18">
        <v>54877.52</v>
      </c>
      <c r="AE11" s="18">
        <v>53816.36</v>
      </c>
      <c r="AF11" s="18">
        <v>141149.12</v>
      </c>
      <c r="AG11" s="24">
        <f t="shared" si="10"/>
        <v>249843</v>
      </c>
      <c r="AH11" s="24">
        <f t="shared" si="3"/>
        <v>1432711.9000000001</v>
      </c>
      <c r="AI11" s="209">
        <v>190137.71</v>
      </c>
      <c r="AJ11" s="18">
        <v>206252.88</v>
      </c>
      <c r="AK11" s="18">
        <v>273822.88</v>
      </c>
      <c r="AL11" s="24">
        <f t="shared" si="11"/>
        <v>670213.47</v>
      </c>
      <c r="AM11" s="24">
        <f t="shared" si="4"/>
        <v>2102925.37</v>
      </c>
    </row>
    <row r="12" spans="1:39" ht="15.75" x14ac:dyDescent="0.25">
      <c r="A12" s="9" t="s">
        <v>27</v>
      </c>
      <c r="B12" s="18">
        <v>426053.06</v>
      </c>
      <c r="C12" s="18">
        <v>372958.06599999999</v>
      </c>
      <c r="D12" s="19">
        <v>423868.44400000002</v>
      </c>
      <c r="E12" s="24">
        <f t="shared" si="12"/>
        <v>1222879.5699999998</v>
      </c>
      <c r="F12" s="18">
        <v>388140.87300000002</v>
      </c>
      <c r="G12" s="18">
        <v>272804.321</v>
      </c>
      <c r="H12" s="18">
        <v>125086.03200000001</v>
      </c>
      <c r="I12" s="24">
        <f t="shared" si="5"/>
        <v>786031.22600000002</v>
      </c>
      <c r="J12" s="24">
        <f t="shared" si="6"/>
        <v>2008910.7959999999</v>
      </c>
      <c r="K12" s="18">
        <v>132498.647</v>
      </c>
      <c r="L12" s="18">
        <v>261327.087</v>
      </c>
      <c r="M12" s="18">
        <v>280075.37699999998</v>
      </c>
      <c r="N12" s="24">
        <f t="shared" si="7"/>
        <v>673901.11100000003</v>
      </c>
      <c r="O12" s="24">
        <f t="shared" si="0"/>
        <v>2682811.9069999997</v>
      </c>
      <c r="P12" s="18">
        <v>299834.84499999997</v>
      </c>
      <c r="Q12" s="18">
        <v>423832.62599999999</v>
      </c>
      <c r="R12" s="18">
        <v>490192.58199999999</v>
      </c>
      <c r="S12" s="24">
        <f t="shared" si="8"/>
        <v>1213860.0529999998</v>
      </c>
      <c r="T12" s="24">
        <f t="shared" si="1"/>
        <v>3896671.9599999995</v>
      </c>
      <c r="U12" s="18">
        <v>563489.91500000004</v>
      </c>
      <c r="V12" s="18">
        <v>527692.10800000001</v>
      </c>
      <c r="W12" s="18">
        <v>573719.80599999998</v>
      </c>
      <c r="X12" s="24">
        <f t="shared" si="13"/>
        <v>1664901.8289999999</v>
      </c>
      <c r="Y12" s="18">
        <v>452433.32500000001</v>
      </c>
      <c r="Z12" s="18">
        <v>227734.451</v>
      </c>
      <c r="AA12" s="18">
        <v>131693.88</v>
      </c>
      <c r="AB12" s="24">
        <f t="shared" si="9"/>
        <v>811861.65600000008</v>
      </c>
      <c r="AC12" s="24">
        <f t="shared" si="2"/>
        <v>2476763.4849999999</v>
      </c>
      <c r="AD12" s="18">
        <v>69495.960000000006</v>
      </c>
      <c r="AE12" s="18">
        <v>210415.03</v>
      </c>
      <c r="AF12" s="18">
        <v>374284.23200000002</v>
      </c>
      <c r="AG12" s="24">
        <f t="shared" si="10"/>
        <v>654195.22200000007</v>
      </c>
      <c r="AH12" s="24">
        <f t="shared" si="3"/>
        <v>3130958.7069999999</v>
      </c>
      <c r="AI12" s="209">
        <v>413896.70500000002</v>
      </c>
      <c r="AJ12" s="18">
        <v>434953.28499999997</v>
      </c>
      <c r="AK12" s="18">
        <v>601578.48800000001</v>
      </c>
      <c r="AL12" s="24">
        <f t="shared" si="11"/>
        <v>1450428.4780000001</v>
      </c>
      <c r="AM12" s="24">
        <f t="shared" si="4"/>
        <v>4581387.1850000005</v>
      </c>
    </row>
    <row r="13" spans="1:39" ht="15.75" x14ac:dyDescent="0.25">
      <c r="A13" s="9" t="s">
        <v>28</v>
      </c>
      <c r="B13" s="18">
        <v>61701.014999999999</v>
      </c>
      <c r="C13" s="18">
        <v>56736.656999999999</v>
      </c>
      <c r="D13" s="19">
        <v>60144.152999999998</v>
      </c>
      <c r="E13" s="24">
        <f t="shared" si="12"/>
        <v>178581.82499999998</v>
      </c>
      <c r="F13" s="18">
        <v>58423.364999999998</v>
      </c>
      <c r="G13" s="18">
        <v>60844.760999999999</v>
      </c>
      <c r="H13" s="18">
        <v>57436.338000000003</v>
      </c>
      <c r="I13" s="24">
        <f t="shared" si="5"/>
        <v>176704.46399999998</v>
      </c>
      <c r="J13" s="24">
        <f t="shared" si="6"/>
        <v>355286.28899999999</v>
      </c>
      <c r="K13" s="18">
        <v>46322.319000000003</v>
      </c>
      <c r="L13" s="18">
        <v>41058.324000000001</v>
      </c>
      <c r="M13" s="18">
        <v>37794.027000000002</v>
      </c>
      <c r="N13" s="24">
        <f t="shared" si="7"/>
        <v>125174.67000000001</v>
      </c>
      <c r="O13" s="24">
        <f t="shared" si="0"/>
        <v>480460.95900000003</v>
      </c>
      <c r="P13" s="18">
        <v>38749.11</v>
      </c>
      <c r="Q13" s="18">
        <v>39913.605000000003</v>
      </c>
      <c r="R13" s="18">
        <v>40481.616000000002</v>
      </c>
      <c r="S13" s="24">
        <f t="shared" si="8"/>
        <v>119144.33100000001</v>
      </c>
      <c r="T13" s="24">
        <f t="shared" si="1"/>
        <v>599605.29</v>
      </c>
      <c r="U13" s="18">
        <v>34318.731</v>
      </c>
      <c r="V13" s="18">
        <v>35617.754999999997</v>
      </c>
      <c r="W13" s="18">
        <v>53400.023999999998</v>
      </c>
      <c r="X13" s="24">
        <f t="shared" si="13"/>
        <v>123336.51000000001</v>
      </c>
      <c r="Y13" s="18">
        <v>64108.508999999998</v>
      </c>
      <c r="Z13" s="18">
        <v>79021.815000000002</v>
      </c>
      <c r="AA13" s="18">
        <v>67009.803</v>
      </c>
      <c r="AB13" s="24">
        <f t="shared" si="9"/>
        <v>210140.12699999998</v>
      </c>
      <c r="AC13" s="24">
        <f t="shared" si="2"/>
        <v>333476.63699999999</v>
      </c>
      <c r="AD13" s="18">
        <v>47446.932000000001</v>
      </c>
      <c r="AE13" s="18">
        <v>42597.752999999997</v>
      </c>
      <c r="AF13" s="18">
        <v>37265.930999999997</v>
      </c>
      <c r="AG13" s="24">
        <f t="shared" si="10"/>
        <v>127310.61599999999</v>
      </c>
      <c r="AH13" s="24">
        <f t="shared" si="3"/>
        <v>460787.25299999997</v>
      </c>
      <c r="AI13" s="209">
        <v>40313.826000000001</v>
      </c>
      <c r="AJ13" s="18">
        <v>44139.267</v>
      </c>
      <c r="AK13" s="18">
        <v>38416.514999999999</v>
      </c>
      <c r="AL13" s="24">
        <f t="shared" si="11"/>
        <v>122869.60799999999</v>
      </c>
      <c r="AM13" s="24">
        <f t="shared" si="4"/>
        <v>583656.86099999992</v>
      </c>
    </row>
    <row r="14" spans="1:39" ht="15.75" x14ac:dyDescent="0.25">
      <c r="A14" s="9" t="s">
        <v>29</v>
      </c>
      <c r="B14" s="18">
        <v>94483.116999999998</v>
      </c>
      <c r="C14" s="18">
        <v>112060.102</v>
      </c>
      <c r="D14" s="19">
        <v>114352.606</v>
      </c>
      <c r="E14" s="24">
        <f t="shared" si="12"/>
        <v>320895.82499999995</v>
      </c>
      <c r="F14" s="18">
        <v>119968.4</v>
      </c>
      <c r="G14" s="18">
        <v>124387.433</v>
      </c>
      <c r="H14" s="18">
        <v>118433.16499999999</v>
      </c>
      <c r="I14" s="24">
        <f>SUM(F14:H14)</f>
        <v>362788.99799999996</v>
      </c>
      <c r="J14" s="24">
        <f t="shared" si="6"/>
        <v>683684.82299999986</v>
      </c>
      <c r="K14" s="18">
        <v>110399.095</v>
      </c>
      <c r="L14" s="18">
        <v>119678.696</v>
      </c>
      <c r="M14" s="18">
        <v>97961.918000000005</v>
      </c>
      <c r="N14" s="24">
        <f t="shared" si="7"/>
        <v>328039.70900000003</v>
      </c>
      <c r="O14" s="24">
        <f t="shared" si="0"/>
        <v>1011724.5319999999</v>
      </c>
      <c r="P14" s="18">
        <v>105220.86599999999</v>
      </c>
      <c r="Q14" s="18">
        <v>113457.825</v>
      </c>
      <c r="R14" s="18">
        <v>125511.007</v>
      </c>
      <c r="S14" s="24">
        <f t="shared" si="8"/>
        <v>344189.69799999997</v>
      </c>
      <c r="T14" s="24">
        <f t="shared" si="1"/>
        <v>1355914.23</v>
      </c>
      <c r="U14" s="18">
        <v>129966.792</v>
      </c>
      <c r="V14" s="18">
        <v>127290.291</v>
      </c>
      <c r="W14" s="18">
        <v>145435.94899999999</v>
      </c>
      <c r="X14" s="24">
        <f t="shared" si="13"/>
        <v>402693.03200000001</v>
      </c>
      <c r="Y14" s="18">
        <v>141325.29300000001</v>
      </c>
      <c r="Z14" s="18">
        <v>150587.35200000001</v>
      </c>
      <c r="AA14" s="18">
        <v>153285.68599999999</v>
      </c>
      <c r="AB14" s="24">
        <f>SUM(Y14:AA14)</f>
        <v>445198.33100000001</v>
      </c>
      <c r="AC14" s="24">
        <f t="shared" si="2"/>
        <v>847891.36300000001</v>
      </c>
      <c r="AD14" s="18">
        <v>143876.807</v>
      </c>
      <c r="AE14" s="18">
        <v>122505.08100000001</v>
      </c>
      <c r="AF14" s="18">
        <v>105208.07399999999</v>
      </c>
      <c r="AG14" s="24">
        <f t="shared" si="10"/>
        <v>371589.96200000006</v>
      </c>
      <c r="AH14" s="24">
        <f t="shared" si="3"/>
        <v>1219481.3250000002</v>
      </c>
      <c r="AI14" s="209">
        <v>110515.141</v>
      </c>
      <c r="AJ14" s="18">
        <v>103481.56</v>
      </c>
      <c r="AK14" s="18">
        <v>111595.947</v>
      </c>
      <c r="AL14" s="24">
        <f t="shared" si="11"/>
        <v>325592.64799999999</v>
      </c>
      <c r="AM14" s="24">
        <f t="shared" si="4"/>
        <v>1545073.9730000002</v>
      </c>
    </row>
    <row r="15" spans="1:39" ht="16.5" thickBot="1" x14ac:dyDescent="0.3">
      <c r="A15" s="10" t="s">
        <v>30</v>
      </c>
      <c r="B15" s="20">
        <v>138550.856</v>
      </c>
      <c r="C15" s="20">
        <v>132081.573</v>
      </c>
      <c r="D15" s="21">
        <v>151037.48000000001</v>
      </c>
      <c r="E15" s="24">
        <f t="shared" si="12"/>
        <v>421669.90899999999</v>
      </c>
      <c r="F15" s="20">
        <v>154877.342</v>
      </c>
      <c r="G15" s="20">
        <v>160458.465</v>
      </c>
      <c r="H15" s="18">
        <v>167986.58600000001</v>
      </c>
      <c r="I15" s="24">
        <f>SUM(F15:H15)</f>
        <v>483322.39300000004</v>
      </c>
      <c r="J15" s="24">
        <f t="shared" si="6"/>
        <v>904992.30200000003</v>
      </c>
      <c r="K15" s="20">
        <v>161912.59699999998</v>
      </c>
      <c r="L15" s="20">
        <v>148144.88200000001</v>
      </c>
      <c r="M15" s="18">
        <v>125756.618</v>
      </c>
      <c r="N15" s="24">
        <f t="shared" si="7"/>
        <v>435814.09700000001</v>
      </c>
      <c r="O15" s="24">
        <f t="shared" si="0"/>
        <v>1340806.399</v>
      </c>
      <c r="P15" s="20">
        <v>128011.976</v>
      </c>
      <c r="Q15" s="20">
        <v>112365.298</v>
      </c>
      <c r="R15" s="18">
        <v>109901.98699999999</v>
      </c>
      <c r="S15" s="24">
        <f t="shared" si="8"/>
        <v>350279.26099999994</v>
      </c>
      <c r="T15" s="24">
        <f t="shared" si="1"/>
        <v>1691085.66</v>
      </c>
      <c r="U15" s="20">
        <v>122801.31299999999</v>
      </c>
      <c r="V15" s="20">
        <v>111580.409</v>
      </c>
      <c r="W15" s="20">
        <v>125115.98699999999</v>
      </c>
      <c r="X15" s="24">
        <f t="shared" si="13"/>
        <v>359497.70900000003</v>
      </c>
      <c r="Y15" s="20">
        <v>154865.65400000001</v>
      </c>
      <c r="Z15" s="20">
        <v>165797.39199999999</v>
      </c>
      <c r="AA15" s="18">
        <v>153214.57400000002</v>
      </c>
      <c r="AB15" s="24">
        <f>SUM(Y15:AA15)</f>
        <v>473877.62</v>
      </c>
      <c r="AC15" s="24">
        <f t="shared" si="2"/>
        <v>833375.32900000003</v>
      </c>
      <c r="AD15" s="20">
        <v>138038.59999999998</v>
      </c>
      <c r="AE15" s="20">
        <v>108016.38900000001</v>
      </c>
      <c r="AF15" s="18">
        <v>96206.874000000011</v>
      </c>
      <c r="AG15" s="24">
        <f t="shared" si="10"/>
        <v>342261.86300000001</v>
      </c>
      <c r="AH15" s="24">
        <f t="shared" si="3"/>
        <v>1175637.192</v>
      </c>
      <c r="AI15" s="20">
        <v>100328.387</v>
      </c>
      <c r="AJ15" s="20">
        <v>109443.338</v>
      </c>
      <c r="AK15" s="18">
        <v>106555.94500000001</v>
      </c>
      <c r="AL15" s="24">
        <f t="shared" si="11"/>
        <v>316327.67000000004</v>
      </c>
      <c r="AM15" s="24">
        <f t="shared" si="4"/>
        <v>1491964.8620000002</v>
      </c>
    </row>
    <row r="16" spans="1:39" ht="16.5" thickBot="1" x14ac:dyDescent="0.3">
      <c r="A16" s="11" t="s">
        <v>31</v>
      </c>
      <c r="B16" s="22">
        <f t="shared" ref="B16:J16" si="14">SUM(B5:B15)</f>
        <v>1865595.2179999999</v>
      </c>
      <c r="C16" s="22">
        <f t="shared" si="14"/>
        <v>1717716.3399999999</v>
      </c>
      <c r="D16" s="22">
        <f t="shared" si="14"/>
        <v>1867915.7759999998</v>
      </c>
      <c r="E16" s="25">
        <f t="shared" si="14"/>
        <v>5451227.3339999998</v>
      </c>
      <c r="F16" s="22">
        <f t="shared" si="14"/>
        <v>1624455.75</v>
      </c>
      <c r="G16" s="22">
        <f t="shared" si="14"/>
        <v>1299461.6259999999</v>
      </c>
      <c r="H16" s="22">
        <f t="shared" si="14"/>
        <v>867751.52500000002</v>
      </c>
      <c r="I16" s="25">
        <f t="shared" si="14"/>
        <v>3791668.9010000005</v>
      </c>
      <c r="J16" s="25">
        <f t="shared" si="14"/>
        <v>9242896.2349999994</v>
      </c>
      <c r="K16" s="22">
        <f>SUM(K5:K15)</f>
        <v>782676.18200000003</v>
      </c>
      <c r="L16" s="22">
        <f>SUM(L5:L15)</f>
        <v>856045.62800000003</v>
      </c>
      <c r="M16" s="22">
        <f>SUM(M5:M15)</f>
        <v>1014510.523</v>
      </c>
      <c r="N16" s="25">
        <f t="shared" si="7"/>
        <v>2653232.3330000001</v>
      </c>
      <c r="O16" s="25">
        <f t="shared" si="0"/>
        <v>11896128.568</v>
      </c>
      <c r="P16" s="22">
        <f>SUM(P5:P15)</f>
        <v>1298262.389</v>
      </c>
      <c r="Q16" s="22">
        <f>SUM(Q5:Q15)</f>
        <v>1614052.0049999999</v>
      </c>
      <c r="R16" s="22">
        <f>SUM(R5:R15)</f>
        <v>1973125.7859999998</v>
      </c>
      <c r="S16" s="25">
        <f t="shared" si="8"/>
        <v>4885440.18</v>
      </c>
      <c r="T16" s="25">
        <f t="shared" si="1"/>
        <v>16781568.748</v>
      </c>
      <c r="U16" s="22">
        <f t="shared" ref="U16:AC16" si="15">SUM(U5:U15)</f>
        <v>2181244.9</v>
      </c>
      <c r="V16" s="22">
        <f t="shared" si="15"/>
        <v>1929977.0299999998</v>
      </c>
      <c r="W16" s="22">
        <f t="shared" si="15"/>
        <v>2081699.5069999998</v>
      </c>
      <c r="X16" s="25">
        <f t="shared" si="15"/>
        <v>6192921.4369999999</v>
      </c>
      <c r="Y16" s="22">
        <f t="shared" si="15"/>
        <v>1770694.8740000003</v>
      </c>
      <c r="Z16" s="22">
        <f t="shared" si="15"/>
        <v>1380567.2709999999</v>
      </c>
      <c r="AA16" s="22">
        <f t="shared" si="15"/>
        <v>923163.353</v>
      </c>
      <c r="AB16" s="25">
        <f t="shared" si="15"/>
        <v>4074425.4979999997</v>
      </c>
      <c r="AC16" s="25">
        <f t="shared" si="15"/>
        <v>10267346.935000001</v>
      </c>
      <c r="AD16" s="22">
        <f>SUM(AD5:AD15)</f>
        <v>688106.7080000001</v>
      </c>
      <c r="AE16" s="22">
        <f>SUM(AE5:AE15)</f>
        <v>1016195.998</v>
      </c>
      <c r="AF16" s="22">
        <f>SUM(AF5:AF15)</f>
        <v>1458293.7320000003</v>
      </c>
      <c r="AG16" s="25">
        <f t="shared" si="10"/>
        <v>3162596.4380000005</v>
      </c>
      <c r="AH16" s="25">
        <f t="shared" si="3"/>
        <v>13429943.373000002</v>
      </c>
      <c r="AI16" s="208">
        <f>SUM(AI5:AI15)</f>
        <v>1650214.6876000001</v>
      </c>
      <c r="AJ16" s="22">
        <f>SUM(AJ5:AJ15)</f>
        <v>1671233.541</v>
      </c>
      <c r="AK16" s="22">
        <f>SUM(AK5:AK15)</f>
        <v>2128260.0079999994</v>
      </c>
      <c r="AL16" s="25">
        <f t="shared" si="11"/>
        <v>5449708.2365999995</v>
      </c>
      <c r="AM16" s="25">
        <f t="shared" si="4"/>
        <v>18879651.6096</v>
      </c>
    </row>
    <row r="17" spans="1:39" ht="18.75" x14ac:dyDescent="0.25">
      <c r="A17" s="40" t="s">
        <v>32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42"/>
      <c r="P17" s="33"/>
      <c r="Q17" s="33"/>
      <c r="R17" s="33"/>
      <c r="S17" s="33"/>
      <c r="T17" s="41"/>
      <c r="U17" s="33"/>
      <c r="V17" s="33"/>
      <c r="W17" s="33"/>
      <c r="X17" s="32"/>
      <c r="Y17" s="33"/>
      <c r="Z17" s="33"/>
      <c r="AA17" s="33"/>
      <c r="AB17" s="32"/>
      <c r="AC17" s="33"/>
      <c r="AD17" s="33"/>
      <c r="AE17" s="33"/>
      <c r="AF17" s="33"/>
      <c r="AG17" s="33"/>
      <c r="AH17" s="42"/>
      <c r="AI17" s="33"/>
      <c r="AJ17" s="33"/>
      <c r="AK17" s="33"/>
      <c r="AL17" s="33"/>
      <c r="AM17" s="41"/>
    </row>
    <row r="18" spans="1:39" ht="15.75" x14ac:dyDescent="0.25">
      <c r="A18" s="8" t="s">
        <v>33</v>
      </c>
      <c r="B18" s="16">
        <v>133806.61499999999</v>
      </c>
      <c r="C18" s="17">
        <v>123903.00599999999</v>
      </c>
      <c r="D18" s="17">
        <v>110769.18799999999</v>
      </c>
      <c r="E18" s="23">
        <f>SUM(B18:D18)</f>
        <v>368478.80900000001</v>
      </c>
      <c r="F18" s="16">
        <v>95651.356</v>
      </c>
      <c r="G18" s="16">
        <v>80589.468999999997</v>
      </c>
      <c r="H18" s="17">
        <v>49064.601999999999</v>
      </c>
      <c r="I18" s="23">
        <f>SUM(F18:H18)</f>
        <v>225305.42700000003</v>
      </c>
      <c r="J18" s="23">
        <f>E18+I18</f>
        <v>593784.23600000003</v>
      </c>
      <c r="K18" s="16">
        <v>45853.635000000002</v>
      </c>
      <c r="L18" s="16">
        <v>46016.976000000002</v>
      </c>
      <c r="M18" s="17">
        <v>71892.19</v>
      </c>
      <c r="N18" s="23">
        <f t="shared" ref="N18:N22" si="16">SUM(K18:M18)</f>
        <v>163762.80100000001</v>
      </c>
      <c r="O18" s="23">
        <f>E18+I18+N18</f>
        <v>757547.03700000001</v>
      </c>
      <c r="P18" s="16">
        <v>83319.557000000001</v>
      </c>
      <c r="Q18" s="16">
        <v>106638.49099999999</v>
      </c>
      <c r="R18" s="17">
        <v>138531.67199999999</v>
      </c>
      <c r="S18" s="23">
        <f>SUM(P18:R18)</f>
        <v>328489.71999999997</v>
      </c>
      <c r="T18" s="23">
        <f>SUM(S18,O18)</f>
        <v>1086036.757</v>
      </c>
      <c r="U18" s="16">
        <v>152628.731</v>
      </c>
      <c r="V18" s="17">
        <v>148341.75399999999</v>
      </c>
      <c r="W18" s="17">
        <v>135957.595</v>
      </c>
      <c r="X18" s="23">
        <f>SUM(U18:W18)</f>
        <v>436928.07999999996</v>
      </c>
      <c r="Y18" s="16">
        <v>97870.173999999999</v>
      </c>
      <c r="Z18" s="16">
        <v>85344.315000000002</v>
      </c>
      <c r="AA18" s="17">
        <v>55916.343999999997</v>
      </c>
      <c r="AB18" s="23">
        <f>SUM(Y18:AA18)</f>
        <v>239130.83299999998</v>
      </c>
      <c r="AC18" s="23">
        <f>X18+AB18</f>
        <v>676058.91299999994</v>
      </c>
      <c r="AD18" s="16">
        <v>48539.845999999998</v>
      </c>
      <c r="AE18" s="16">
        <v>78855.745999999999</v>
      </c>
      <c r="AF18" s="17">
        <v>88877.917000000001</v>
      </c>
      <c r="AG18" s="23">
        <f t="shared" ref="AG18:AG22" si="17">SUM(AD18:AF18)</f>
        <v>216273.50900000002</v>
      </c>
      <c r="AH18" s="23">
        <f>X18+AB18+AG18</f>
        <v>892332.42200000002</v>
      </c>
      <c r="AI18" s="16">
        <v>97698.964999999997</v>
      </c>
      <c r="AJ18" s="16">
        <v>129202.84299999999</v>
      </c>
      <c r="AK18" s="17">
        <v>162460.85399999999</v>
      </c>
      <c r="AL18" s="23">
        <f>SUM(AI18:AK18)</f>
        <v>389362.66200000001</v>
      </c>
      <c r="AM18" s="23">
        <f>SUM(AL18,AH18)</f>
        <v>1281695.084</v>
      </c>
    </row>
    <row r="19" spans="1:39" ht="15.75" x14ac:dyDescent="0.25">
      <c r="A19" s="9" t="s">
        <v>34</v>
      </c>
      <c r="B19" s="18">
        <v>85366.425000000003</v>
      </c>
      <c r="C19" s="18">
        <v>73968.433999999994</v>
      </c>
      <c r="D19" s="19">
        <v>89111.187000000005</v>
      </c>
      <c r="E19" s="24">
        <f>SUM(B19:D19)</f>
        <v>248446.046</v>
      </c>
      <c r="F19" s="18">
        <v>86095.221000000005</v>
      </c>
      <c r="G19" s="18">
        <v>92331.915999999997</v>
      </c>
      <c r="H19" s="19">
        <v>89890.042000000001</v>
      </c>
      <c r="I19" s="24">
        <f>SUM(F19:H19)</f>
        <v>268317.179</v>
      </c>
      <c r="J19" s="24">
        <f>E19+I19</f>
        <v>516763.22499999998</v>
      </c>
      <c r="K19" s="18">
        <v>81663.081000000006</v>
      </c>
      <c r="L19" s="18">
        <v>69266.23</v>
      </c>
      <c r="M19" s="19">
        <v>76040.592999999993</v>
      </c>
      <c r="N19" s="24">
        <f t="shared" si="16"/>
        <v>226969.90399999998</v>
      </c>
      <c r="O19" s="24">
        <f>E19+I19+N19</f>
        <v>743733.12899999996</v>
      </c>
      <c r="P19" s="18">
        <v>86994.695999999996</v>
      </c>
      <c r="Q19" s="18">
        <v>91745.998999999996</v>
      </c>
      <c r="R19" s="19">
        <v>85405.527000000002</v>
      </c>
      <c r="S19" s="24">
        <f>SUM(P19:R19)</f>
        <v>264146.22200000001</v>
      </c>
      <c r="T19" s="24">
        <f>SUM(S19,O19)</f>
        <v>1007879.351</v>
      </c>
      <c r="U19" s="18">
        <v>90534.883000000002</v>
      </c>
      <c r="V19" s="18">
        <v>72612.376000000004</v>
      </c>
      <c r="W19" s="19">
        <v>80278.368000000002</v>
      </c>
      <c r="X19" s="24">
        <f>SUM(U19:W19)</f>
        <v>243425.62700000004</v>
      </c>
      <c r="Y19" s="18">
        <v>90144.342999999993</v>
      </c>
      <c r="Z19" s="18">
        <v>91422.990999999995</v>
      </c>
      <c r="AA19" s="19">
        <v>80051.657999999996</v>
      </c>
      <c r="AB19" s="24">
        <f>SUM(Y19:AA19)</f>
        <v>261618.99199999997</v>
      </c>
      <c r="AC19" s="24">
        <f>X19+AB19</f>
        <v>505044.61900000001</v>
      </c>
      <c r="AD19" s="18">
        <v>62243.767</v>
      </c>
      <c r="AE19" s="18">
        <v>63901.72</v>
      </c>
      <c r="AF19" s="19">
        <v>72906.512000000002</v>
      </c>
      <c r="AG19" s="24">
        <f t="shared" si="17"/>
        <v>199051.99900000001</v>
      </c>
      <c r="AH19" s="24">
        <f>X19+AB19+AG19</f>
        <v>704096.61800000002</v>
      </c>
      <c r="AI19" s="18">
        <v>75758.027000000002</v>
      </c>
      <c r="AJ19" s="18">
        <v>67073.044999999998</v>
      </c>
      <c r="AK19" s="19">
        <v>76480.625</v>
      </c>
      <c r="AL19" s="24">
        <f>SUM(AI19:AK19)</f>
        <v>219311.69699999999</v>
      </c>
      <c r="AM19" s="24">
        <f>SUM(AL19,AH19)</f>
        <v>923408.31499999994</v>
      </c>
    </row>
    <row r="20" spans="1:39" ht="15.75" x14ac:dyDescent="0.25">
      <c r="A20" s="9" t="s">
        <v>35</v>
      </c>
      <c r="B20" s="18">
        <v>129134.342</v>
      </c>
      <c r="C20" s="18">
        <v>127799.928</v>
      </c>
      <c r="D20" s="19">
        <v>130658.769</v>
      </c>
      <c r="E20" s="24">
        <f>SUM(B20:D20)</f>
        <v>387593.03899999999</v>
      </c>
      <c r="F20" s="18">
        <v>124007.683</v>
      </c>
      <c r="G20" s="18">
        <v>184162.861</v>
      </c>
      <c r="H20" s="19">
        <v>149879.31200000001</v>
      </c>
      <c r="I20" s="24">
        <f>SUM(F20:H20)</f>
        <v>458049.85600000003</v>
      </c>
      <c r="J20" s="24">
        <f>E20+I20</f>
        <v>845642.89500000002</v>
      </c>
      <c r="K20" s="18">
        <v>112389.749</v>
      </c>
      <c r="L20" s="18">
        <v>107997.814</v>
      </c>
      <c r="M20" s="19">
        <v>84753.278999999995</v>
      </c>
      <c r="N20" s="24">
        <f t="shared" si="16"/>
        <v>305140.842</v>
      </c>
      <c r="O20" s="24">
        <f>E20+I20+N20</f>
        <v>1150783.737</v>
      </c>
      <c r="P20" s="18">
        <v>112076.07799999999</v>
      </c>
      <c r="Q20" s="18">
        <v>173262.90400000001</v>
      </c>
      <c r="R20" s="19">
        <v>151349.73499999999</v>
      </c>
      <c r="S20" s="24">
        <f>SUM(P20:R20)</f>
        <v>436688.717</v>
      </c>
      <c r="T20" s="24">
        <f>SUM(S20,O20)</f>
        <v>1587472.4539999999</v>
      </c>
      <c r="U20" s="18">
        <v>130535.481</v>
      </c>
      <c r="V20" s="18">
        <v>116024.031</v>
      </c>
      <c r="W20" s="19">
        <v>88975.365000000005</v>
      </c>
      <c r="X20" s="24">
        <f>SUM(U20:W20)</f>
        <v>335534.87699999998</v>
      </c>
      <c r="Y20" s="18">
        <v>150147.91800000001</v>
      </c>
      <c r="Z20" s="18">
        <v>168796.85699999999</v>
      </c>
      <c r="AA20" s="19">
        <v>142931.78899999999</v>
      </c>
      <c r="AB20" s="24">
        <f>SUM(Y20:AA20)</f>
        <v>461876.56400000001</v>
      </c>
      <c r="AC20" s="24">
        <f>X20+AB20</f>
        <v>797411.44099999999</v>
      </c>
      <c r="AD20" s="18">
        <v>104883.50900000001</v>
      </c>
      <c r="AE20" s="18">
        <v>98286.422000000006</v>
      </c>
      <c r="AF20" s="19">
        <v>105788.056</v>
      </c>
      <c r="AG20" s="24">
        <f t="shared" si="17"/>
        <v>308957.98700000002</v>
      </c>
      <c r="AH20" s="24">
        <f>X20+AB20+AG20</f>
        <v>1106369.4280000001</v>
      </c>
      <c r="AI20" s="18">
        <v>115418.59</v>
      </c>
      <c r="AJ20" s="18">
        <v>138722.01999999999</v>
      </c>
      <c r="AK20" s="19">
        <v>124492.018</v>
      </c>
      <c r="AL20" s="24">
        <f>SUM(AI20:AK20)</f>
        <v>378632.62799999997</v>
      </c>
      <c r="AM20" s="24">
        <f>SUM(AL20,AH20)</f>
        <v>1485002.0560000001</v>
      </c>
    </row>
    <row r="21" spans="1:39" ht="16.5" thickBot="1" x14ac:dyDescent="0.3">
      <c r="A21" s="9" t="s">
        <v>36</v>
      </c>
      <c r="B21" s="18">
        <v>29791.488000000001</v>
      </c>
      <c r="C21" s="18">
        <v>29250.937000000002</v>
      </c>
      <c r="D21" s="19">
        <v>33551.565000000002</v>
      </c>
      <c r="E21" s="24">
        <f>SUM(B21:D21)</f>
        <v>92593.99</v>
      </c>
      <c r="F21" s="18">
        <v>33608.275999999998</v>
      </c>
      <c r="G21" s="18">
        <v>36153.569000000003</v>
      </c>
      <c r="H21" s="19">
        <v>32831.084000000003</v>
      </c>
      <c r="I21" s="24">
        <f>SUM(F21:H21)</f>
        <v>102592.929</v>
      </c>
      <c r="J21" s="24">
        <f>E21+I21</f>
        <v>195186.91899999999</v>
      </c>
      <c r="K21" s="18">
        <v>24504.443999999996</v>
      </c>
      <c r="L21" s="18">
        <v>28324.57</v>
      </c>
      <c r="M21" s="19">
        <v>29211.929</v>
      </c>
      <c r="N21" s="24">
        <f t="shared" si="16"/>
        <v>82040.942999999999</v>
      </c>
      <c r="O21" s="24">
        <f>E21+I21+N21</f>
        <v>277227.86199999996</v>
      </c>
      <c r="P21" s="18">
        <v>30668.49</v>
      </c>
      <c r="Q21" s="18">
        <v>36113.589</v>
      </c>
      <c r="R21" s="19">
        <v>36028.370000000003</v>
      </c>
      <c r="S21" s="24">
        <f>SUM(P21:R21)</f>
        <v>102810.44899999999</v>
      </c>
      <c r="T21" s="24">
        <f>SUM(S21,O21)</f>
        <v>380038.31099999999</v>
      </c>
      <c r="U21" s="18">
        <v>30601.308000000001</v>
      </c>
      <c r="V21" s="18">
        <v>23363.868999999999</v>
      </c>
      <c r="W21" s="19">
        <v>25632.797999999999</v>
      </c>
      <c r="X21" s="24">
        <f>SUM(U21:W21)</f>
        <v>79597.974999999991</v>
      </c>
      <c r="Y21" s="18">
        <v>31165.165000000001</v>
      </c>
      <c r="Z21" s="18">
        <v>34739.050999999999</v>
      </c>
      <c r="AA21" s="19">
        <v>37121.125</v>
      </c>
      <c r="AB21" s="24">
        <f>SUM(Y21:AA21)</f>
        <v>103025.341</v>
      </c>
      <c r="AC21" s="24">
        <f>X21+AB21</f>
        <v>182623.31599999999</v>
      </c>
      <c r="AD21" s="18">
        <v>23609.9</v>
      </c>
      <c r="AE21" s="18">
        <v>10507.7</v>
      </c>
      <c r="AF21" s="19">
        <v>13480.9</v>
      </c>
      <c r="AG21" s="24">
        <f t="shared" si="17"/>
        <v>47598.500000000007</v>
      </c>
      <c r="AH21" s="24">
        <f>X21+AB21+AG21</f>
        <v>230221.81599999999</v>
      </c>
      <c r="AI21" s="18">
        <v>11931.848</v>
      </c>
      <c r="AJ21" s="18">
        <v>20205.701000000001</v>
      </c>
      <c r="AK21" s="19">
        <v>20049.294999999998</v>
      </c>
      <c r="AL21" s="24">
        <f>SUM(AI21:AK21)</f>
        <v>52186.843999999997</v>
      </c>
      <c r="AM21" s="24">
        <f>SUM(AL21,AH21)</f>
        <v>282408.65999999997</v>
      </c>
    </row>
    <row r="22" spans="1:39" ht="16.5" thickBot="1" x14ac:dyDescent="0.3">
      <c r="A22" s="11" t="s">
        <v>37</v>
      </c>
      <c r="B22" s="22">
        <f t="shared" ref="B22:J22" si="18">SUM(B18:B21)</f>
        <v>378098.87</v>
      </c>
      <c r="C22" s="22">
        <f t="shared" si="18"/>
        <v>354922.30499999999</v>
      </c>
      <c r="D22" s="22">
        <f t="shared" si="18"/>
        <v>364090.70899999997</v>
      </c>
      <c r="E22" s="25">
        <f t="shared" si="18"/>
        <v>1097111.8840000001</v>
      </c>
      <c r="F22" s="22">
        <f t="shared" si="18"/>
        <v>339362.53600000002</v>
      </c>
      <c r="G22" s="22">
        <f t="shared" si="18"/>
        <v>393237.81500000006</v>
      </c>
      <c r="H22" s="22">
        <f t="shared" si="18"/>
        <v>321665.04000000004</v>
      </c>
      <c r="I22" s="25">
        <f t="shared" si="18"/>
        <v>1054265.3910000001</v>
      </c>
      <c r="J22" s="25">
        <f t="shared" si="18"/>
        <v>2151377.2750000004</v>
      </c>
      <c r="K22" s="22">
        <f>SUM(K18:K21)</f>
        <v>264410.90900000004</v>
      </c>
      <c r="L22" s="22">
        <f>SUM(L18:L21)</f>
        <v>251605.59000000003</v>
      </c>
      <c r="M22" s="22">
        <f>SUM(M18:M21)</f>
        <v>261897.99099999998</v>
      </c>
      <c r="N22" s="25">
        <f t="shared" si="16"/>
        <v>777914.49</v>
      </c>
      <c r="O22" s="25">
        <f>SUM(O18:O21)</f>
        <v>2929291.7649999997</v>
      </c>
      <c r="P22" s="22">
        <f>SUM(P18:P21)</f>
        <v>313058.821</v>
      </c>
      <c r="Q22" s="22">
        <f>SUM(Q18:Q21)</f>
        <v>407760.98299999995</v>
      </c>
      <c r="R22" s="22">
        <f>SUM(R18:R21)</f>
        <v>411315.304</v>
      </c>
      <c r="S22" s="25">
        <f>SUM(S18:S21)</f>
        <v>1132135.108</v>
      </c>
      <c r="T22" s="25">
        <f>SUM(S22,O22)</f>
        <v>4061426.8729999997</v>
      </c>
      <c r="U22" s="22">
        <f t="shared" ref="U22:AC22" si="19">SUM(U18:U21)</f>
        <v>404300.40299999999</v>
      </c>
      <c r="V22" s="22">
        <f t="shared" si="19"/>
        <v>360342.03</v>
      </c>
      <c r="W22" s="22">
        <f t="shared" si="19"/>
        <v>330844.12599999999</v>
      </c>
      <c r="X22" s="25">
        <f t="shared" si="19"/>
        <v>1095486.5589999999</v>
      </c>
      <c r="Y22" s="22">
        <f t="shared" si="19"/>
        <v>369327.6</v>
      </c>
      <c r="Z22" s="22">
        <f t="shared" si="19"/>
        <v>380303.21399999992</v>
      </c>
      <c r="AA22" s="22">
        <f t="shared" si="19"/>
        <v>316020.91599999997</v>
      </c>
      <c r="AB22" s="25">
        <f t="shared" si="19"/>
        <v>1065651.73</v>
      </c>
      <c r="AC22" s="25">
        <f t="shared" si="19"/>
        <v>2161138.2889999999</v>
      </c>
      <c r="AD22" s="22">
        <f>SUM(AD18:AD21)</f>
        <v>239277.022</v>
      </c>
      <c r="AE22" s="22">
        <f>SUM(AE18:AE21)</f>
        <v>251551.58800000005</v>
      </c>
      <c r="AF22" s="22">
        <f>SUM(AF18:AF21)</f>
        <v>281053.38500000001</v>
      </c>
      <c r="AG22" s="25">
        <f t="shared" si="17"/>
        <v>771881.99500000011</v>
      </c>
      <c r="AH22" s="25">
        <f>SUM(AH18:AH21)</f>
        <v>2933020.2840000005</v>
      </c>
      <c r="AI22" s="22">
        <f>SUM(AI18:AI21)</f>
        <v>300807.43</v>
      </c>
      <c r="AJ22" s="22">
        <f>SUM(AJ18:AJ21)</f>
        <v>355203.60899999994</v>
      </c>
      <c r="AK22" s="22">
        <f>SUM(AK18:AK21)</f>
        <v>383482.79199999996</v>
      </c>
      <c r="AL22" s="25">
        <f>SUM(AL18:AL21)</f>
        <v>1039493.831</v>
      </c>
      <c r="AM22" s="25">
        <f>SUM(AL22,AH22)</f>
        <v>3972514.1150000002</v>
      </c>
    </row>
    <row r="23" spans="1:39" ht="18.75" x14ac:dyDescent="0.3">
      <c r="A23" s="44" t="s">
        <v>38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4"/>
      <c r="Q23" s="39"/>
      <c r="R23" s="34"/>
      <c r="S23" s="34"/>
      <c r="T23" s="45"/>
      <c r="U23" s="34"/>
      <c r="V23" s="39"/>
      <c r="W23" s="34"/>
      <c r="X23" s="34"/>
      <c r="Y23" s="34"/>
      <c r="Z23" s="39"/>
      <c r="AA23" s="34"/>
      <c r="AB23" s="34"/>
      <c r="AC23" s="34"/>
      <c r="AD23" s="34"/>
      <c r="AE23" s="39"/>
      <c r="AF23" s="34"/>
      <c r="AG23" s="34"/>
      <c r="AH23" s="34"/>
      <c r="AI23" s="34"/>
      <c r="AJ23" s="39"/>
      <c r="AK23" s="34"/>
      <c r="AL23" s="34"/>
      <c r="AM23" s="45"/>
    </row>
    <row r="24" spans="1:39" ht="15.75" x14ac:dyDescent="0.25">
      <c r="A24" s="8" t="s">
        <v>39</v>
      </c>
      <c r="B24" s="16">
        <v>55030.476000000002</v>
      </c>
      <c r="C24" s="16">
        <v>52948.915999999997</v>
      </c>
      <c r="D24" s="16">
        <v>51871.548000000003</v>
      </c>
      <c r="E24" s="23">
        <f>SUM(B24:D24)</f>
        <v>159850.94</v>
      </c>
      <c r="F24" s="16">
        <v>40117.953999999998</v>
      </c>
      <c r="G24" s="16">
        <v>27912.445</v>
      </c>
      <c r="H24" s="16">
        <v>9926.9050000000007</v>
      </c>
      <c r="I24" s="23">
        <f>SUM(F24:H24)</f>
        <v>77957.304000000004</v>
      </c>
      <c r="J24" s="23">
        <f>E24+I24</f>
        <v>237808.24400000001</v>
      </c>
      <c r="K24" s="16">
        <v>9287.5049999999992</v>
      </c>
      <c r="L24" s="16">
        <v>9418.94</v>
      </c>
      <c r="M24" s="16">
        <v>19650.848999999998</v>
      </c>
      <c r="N24" s="23">
        <f t="shared" ref="N24:N28" si="20">SUM(K24:M24)</f>
        <v>38357.293999999994</v>
      </c>
      <c r="O24" s="23">
        <f>E24+I24+N24</f>
        <v>276165.538</v>
      </c>
      <c r="P24" s="16">
        <v>35375.027000000002</v>
      </c>
      <c r="Q24" s="16">
        <v>55000.908000000003</v>
      </c>
      <c r="R24" s="16">
        <v>58803.06</v>
      </c>
      <c r="S24" s="23">
        <f>SUM(P24:R24)</f>
        <v>149178.995</v>
      </c>
      <c r="T24" s="23">
        <f>SUM(S24,O24)</f>
        <v>425344.533</v>
      </c>
      <c r="U24" s="16">
        <v>59166.341999999997</v>
      </c>
      <c r="V24" s="16">
        <v>54827.741999999998</v>
      </c>
      <c r="W24" s="16">
        <v>54830.309000000001</v>
      </c>
      <c r="X24" s="23">
        <f>SUM(U24:W24)</f>
        <v>168824.39300000001</v>
      </c>
      <c r="Y24" s="16">
        <v>35610.288</v>
      </c>
      <c r="Z24" s="16">
        <v>33681.714999999997</v>
      </c>
      <c r="AA24" s="16">
        <v>11033.35</v>
      </c>
      <c r="AB24" s="23">
        <f>SUM(Y24:AA24)</f>
        <v>80325.353000000003</v>
      </c>
      <c r="AC24" s="23">
        <f>X24+AB24</f>
        <v>249149.74600000001</v>
      </c>
      <c r="AD24" s="16">
        <v>9094.7749999999996</v>
      </c>
      <c r="AE24" s="16">
        <v>9173.1450000000004</v>
      </c>
      <c r="AF24" s="16">
        <v>19021.611000000001</v>
      </c>
      <c r="AG24" s="23">
        <f t="shared" ref="AG24:AG28" si="21">SUM(AD24:AF24)</f>
        <v>37289.531000000003</v>
      </c>
      <c r="AH24" s="23">
        <f>X24+AB24+AG24</f>
        <v>286439.277</v>
      </c>
      <c r="AI24" s="16">
        <v>36246.366000000002</v>
      </c>
      <c r="AJ24" s="16">
        <v>54738.502999999997</v>
      </c>
      <c r="AK24" s="16">
        <v>72179.650999999998</v>
      </c>
      <c r="AL24" s="23">
        <f>SUM(AI24:AK24)</f>
        <v>163164.52000000002</v>
      </c>
      <c r="AM24" s="23">
        <f>SUM(AL24,AH24)</f>
        <v>449603.79700000002</v>
      </c>
    </row>
    <row r="25" spans="1:39" ht="15.75" x14ac:dyDescent="0.25">
      <c r="A25" s="9" t="s">
        <v>40</v>
      </c>
      <c r="B25" s="18">
        <v>294549.47100000002</v>
      </c>
      <c r="C25" s="18">
        <v>226516.05100000001</v>
      </c>
      <c r="D25" s="19">
        <v>286043.95299999998</v>
      </c>
      <c r="E25" s="24">
        <f>SUM(B25:D25)</f>
        <v>807109.47499999998</v>
      </c>
      <c r="F25" s="18">
        <v>295436.495</v>
      </c>
      <c r="G25" s="18">
        <v>277281.641</v>
      </c>
      <c r="H25" s="19">
        <v>301760.57900000003</v>
      </c>
      <c r="I25" s="24">
        <f>SUM(F25:H25)</f>
        <v>874478.71499999997</v>
      </c>
      <c r="J25" s="24">
        <f>E25+I25</f>
        <v>1681588.19</v>
      </c>
      <c r="K25" s="18">
        <v>254377.234</v>
      </c>
      <c r="L25" s="18">
        <v>215538.68599999999</v>
      </c>
      <c r="M25" s="19">
        <v>205293.88800000001</v>
      </c>
      <c r="N25" s="24">
        <f t="shared" si="20"/>
        <v>675209.80799999996</v>
      </c>
      <c r="O25" s="24">
        <f>E25+I25+N25</f>
        <v>2356797.9979999997</v>
      </c>
      <c r="P25" s="18">
        <v>227012.348</v>
      </c>
      <c r="Q25" s="18">
        <v>285974.45500000002</v>
      </c>
      <c r="R25" s="19">
        <v>299101.85200000001</v>
      </c>
      <c r="S25" s="24">
        <f>SUM(P25:R25)</f>
        <v>812088.65500000003</v>
      </c>
      <c r="T25" s="24">
        <f>SUM(S25,O25)</f>
        <v>3168886.6529999999</v>
      </c>
      <c r="U25" s="18">
        <v>320746.71399999998</v>
      </c>
      <c r="V25" s="18">
        <v>267600.67499999999</v>
      </c>
      <c r="W25" s="19">
        <v>255460.19899999999</v>
      </c>
      <c r="X25" s="24">
        <f>SUM(U25:W25)</f>
        <v>843807.58799999999</v>
      </c>
      <c r="Y25" s="18">
        <v>316457.78000000003</v>
      </c>
      <c r="Z25" s="18">
        <v>307842.28499999997</v>
      </c>
      <c r="AA25" s="19">
        <v>279331.66499999998</v>
      </c>
      <c r="AB25" s="24">
        <f>SUM(Y25:AA25)</f>
        <v>903631.73</v>
      </c>
      <c r="AC25" s="24">
        <f>X25+AB25</f>
        <v>1747439.318</v>
      </c>
      <c r="AD25" s="18">
        <v>281853.03200000001</v>
      </c>
      <c r="AE25" s="18">
        <v>293690.95899999997</v>
      </c>
      <c r="AF25" s="19">
        <v>255419.24799999999</v>
      </c>
      <c r="AG25" s="24">
        <f t="shared" si="21"/>
        <v>830963.23899999994</v>
      </c>
      <c r="AH25" s="24">
        <f>X25+AB25+AG25</f>
        <v>2578402.557</v>
      </c>
      <c r="AI25" s="18">
        <v>276212.68</v>
      </c>
      <c r="AJ25" s="18">
        <v>240666.29</v>
      </c>
      <c r="AK25" s="19">
        <v>326561.853</v>
      </c>
      <c r="AL25" s="24">
        <f>SUM(AI25:AK25)</f>
        <v>843440.82299999997</v>
      </c>
      <c r="AM25" s="24">
        <f>SUM(AL25,AH25)</f>
        <v>3421843.38</v>
      </c>
    </row>
    <row r="26" spans="1:39" ht="15.75" x14ac:dyDescent="0.25">
      <c r="A26" s="9" t="s">
        <v>41</v>
      </c>
      <c r="B26" s="18">
        <v>76973.914999999994</v>
      </c>
      <c r="C26" s="18">
        <v>81179.691999999995</v>
      </c>
      <c r="D26" s="19">
        <v>81467.06</v>
      </c>
      <c r="E26" s="24">
        <f>SUM(B26:D26)</f>
        <v>239620.66699999999</v>
      </c>
      <c r="F26" s="18">
        <v>68593.214000000007</v>
      </c>
      <c r="G26" s="18">
        <v>81003.585000000006</v>
      </c>
      <c r="H26" s="19">
        <v>100090.868</v>
      </c>
      <c r="I26" s="24">
        <f>SUM(F26:H26)</f>
        <v>249687.66700000002</v>
      </c>
      <c r="J26" s="24">
        <f>E26+I26</f>
        <v>489308.33400000003</v>
      </c>
      <c r="K26" s="18">
        <v>108970.44899999999</v>
      </c>
      <c r="L26" s="18">
        <v>86743.360000000001</v>
      </c>
      <c r="M26" s="19">
        <v>73294.959000000003</v>
      </c>
      <c r="N26" s="24">
        <f t="shared" si="20"/>
        <v>269008.76800000004</v>
      </c>
      <c r="O26" s="24">
        <f>E26+I26+N26</f>
        <v>758317.10200000007</v>
      </c>
      <c r="P26" s="18">
        <v>71701.490000000005</v>
      </c>
      <c r="Q26" s="18">
        <v>69092.322</v>
      </c>
      <c r="R26" s="19">
        <v>68729.304999999993</v>
      </c>
      <c r="S26" s="24">
        <f>SUM(P26:R26)</f>
        <v>209523.117</v>
      </c>
      <c r="T26" s="24">
        <f>SUM(S26,O26)</f>
        <v>967840.21900000004</v>
      </c>
      <c r="U26" s="18">
        <v>75288.293000000005</v>
      </c>
      <c r="V26" s="18">
        <v>70105.106</v>
      </c>
      <c r="W26" s="19">
        <v>81360.247000000003</v>
      </c>
      <c r="X26" s="24">
        <f>SUM(U26:W26)</f>
        <v>226753.64600000001</v>
      </c>
      <c r="Y26" s="18">
        <v>68651.588000000003</v>
      </c>
      <c r="Z26" s="18">
        <v>63925.440000000002</v>
      </c>
      <c r="AA26" s="19">
        <v>85547.614000000001</v>
      </c>
      <c r="AB26" s="24">
        <f>SUM(Y26:AA26)</f>
        <v>218124.64199999999</v>
      </c>
      <c r="AC26" s="24">
        <f>X26+AB26</f>
        <v>444878.288</v>
      </c>
      <c r="AD26" s="18">
        <v>78537.471000000005</v>
      </c>
      <c r="AE26" s="18">
        <v>78160.880999999994</v>
      </c>
      <c r="AF26" s="19">
        <v>72097.717999999993</v>
      </c>
      <c r="AG26" s="24">
        <f t="shared" si="21"/>
        <v>228796.07</v>
      </c>
      <c r="AH26" s="24">
        <f>X26+AB26+AG26</f>
        <v>673674.35800000001</v>
      </c>
      <c r="AI26" s="18">
        <v>75335.899000000005</v>
      </c>
      <c r="AJ26" s="18">
        <v>92649.212</v>
      </c>
      <c r="AK26" s="19">
        <v>82986.173999999999</v>
      </c>
      <c r="AL26" s="24">
        <f>SUM(AI26:AK26)</f>
        <v>250971.285</v>
      </c>
      <c r="AM26" s="24">
        <f>SUM(AL26,AH26)</f>
        <v>924645.64300000004</v>
      </c>
    </row>
    <row r="27" spans="1:39" ht="16.5" thickBot="1" x14ac:dyDescent="0.3">
      <c r="A27" s="9" t="s">
        <v>42</v>
      </c>
      <c r="B27" s="18">
        <v>171495.67800000001</v>
      </c>
      <c r="C27" s="18">
        <v>133863.83900000001</v>
      </c>
      <c r="D27" s="19">
        <v>194602.58299999998</v>
      </c>
      <c r="E27" s="24">
        <f>SUM(B27:D27)</f>
        <v>499962.1</v>
      </c>
      <c r="F27" s="18">
        <v>208275.99400000001</v>
      </c>
      <c r="G27" s="18">
        <v>188765.27899999998</v>
      </c>
      <c r="H27" s="19">
        <v>327993.80099999998</v>
      </c>
      <c r="I27" s="24">
        <f>SUM(F27:H27)</f>
        <v>725035.07400000002</v>
      </c>
      <c r="J27" s="24">
        <f>E27+I27</f>
        <v>1224997.1740000001</v>
      </c>
      <c r="K27" s="18">
        <v>261258.08899999998</v>
      </c>
      <c r="L27" s="18">
        <v>207987.34</v>
      </c>
      <c r="M27" s="19">
        <v>192254.424</v>
      </c>
      <c r="N27" s="24">
        <f t="shared" si="20"/>
        <v>661499.853</v>
      </c>
      <c r="O27" s="24">
        <f>E27+I27+N27</f>
        <v>1886497.0270000002</v>
      </c>
      <c r="P27" s="18">
        <v>231162.30099999998</v>
      </c>
      <c r="Q27" s="18">
        <v>163166.973</v>
      </c>
      <c r="R27" s="19">
        <v>209250.59100000001</v>
      </c>
      <c r="S27" s="24">
        <f>SUM(P27:R27)</f>
        <v>603579.86499999999</v>
      </c>
      <c r="T27" s="24">
        <f>SUM(S27,O27)</f>
        <v>2490076.892</v>
      </c>
      <c r="U27" s="18">
        <v>176101.378</v>
      </c>
      <c r="V27" s="18">
        <v>221168.97700000001</v>
      </c>
      <c r="W27" s="19">
        <v>236655.791</v>
      </c>
      <c r="X27" s="24">
        <f>SUM(U27:W27)</f>
        <v>633926.14599999995</v>
      </c>
      <c r="Y27" s="18">
        <v>208811.30800000002</v>
      </c>
      <c r="Z27" s="18">
        <v>203944.36199999999</v>
      </c>
      <c r="AA27" s="19">
        <v>263874.11599999998</v>
      </c>
      <c r="AB27" s="24">
        <f>SUM(Y27:AA27)</f>
        <v>676629.78600000008</v>
      </c>
      <c r="AC27" s="24">
        <f>X27+AB27</f>
        <v>1310555.932</v>
      </c>
      <c r="AD27" s="18">
        <v>230404.7</v>
      </c>
      <c r="AE27" s="18">
        <v>207993.3</v>
      </c>
      <c r="AF27" s="19">
        <v>163577.1</v>
      </c>
      <c r="AG27" s="24">
        <f t="shared" si="21"/>
        <v>601975.1</v>
      </c>
      <c r="AH27" s="24">
        <f>X27+AB27+AG27</f>
        <v>1912531.0320000001</v>
      </c>
      <c r="AI27" s="18">
        <v>171212.95699999999</v>
      </c>
      <c r="AJ27" s="18">
        <v>195715.48800000001</v>
      </c>
      <c r="AK27" s="19">
        <v>192627.40599999999</v>
      </c>
      <c r="AL27" s="24">
        <f>SUM(AI27:AK27)</f>
        <v>559555.85100000002</v>
      </c>
      <c r="AM27" s="24">
        <f>SUM(AL27,AH27)</f>
        <v>2472086.8830000004</v>
      </c>
    </row>
    <row r="28" spans="1:39" ht="16.5" thickBot="1" x14ac:dyDescent="0.3">
      <c r="A28" s="11" t="s">
        <v>43</v>
      </c>
      <c r="B28" s="22">
        <f t="shared" ref="B28:H28" si="22">SUM(B24:B27)</f>
        <v>598049.54</v>
      </c>
      <c r="C28" s="22">
        <f t="shared" si="22"/>
        <v>494508.49800000002</v>
      </c>
      <c r="D28" s="22">
        <f t="shared" si="22"/>
        <v>613985.14399999997</v>
      </c>
      <c r="E28" s="25">
        <f t="shared" si="22"/>
        <v>1706543.182</v>
      </c>
      <c r="F28" s="22">
        <f t="shared" si="22"/>
        <v>612423.65700000012</v>
      </c>
      <c r="G28" s="22">
        <f t="shared" si="22"/>
        <v>574962.94999999995</v>
      </c>
      <c r="H28" s="22">
        <f t="shared" si="22"/>
        <v>739772.15300000005</v>
      </c>
      <c r="I28" s="25">
        <f>SUM(F28:H28)</f>
        <v>1927158.7600000002</v>
      </c>
      <c r="J28" s="25">
        <f>E28+I28</f>
        <v>3633701.9420000003</v>
      </c>
      <c r="K28" s="22">
        <f>SUM(K24:K27)</f>
        <v>633893.277</v>
      </c>
      <c r="L28" s="22">
        <f>SUM(L24:L27)</f>
        <v>519688.326</v>
      </c>
      <c r="M28" s="22">
        <f>SUM(M24:M27)</f>
        <v>490494.12</v>
      </c>
      <c r="N28" s="25">
        <f t="shared" si="20"/>
        <v>1644075.7230000002</v>
      </c>
      <c r="O28" s="25">
        <f>SUM(O24:O27)</f>
        <v>5277777.665</v>
      </c>
      <c r="P28" s="22">
        <f>SUM(P24:P27)</f>
        <v>565251.16599999997</v>
      </c>
      <c r="Q28" s="22">
        <f>SUM(Q24:Q27)</f>
        <v>573234.65800000005</v>
      </c>
      <c r="R28" s="22">
        <f>SUM(R24:R27)</f>
        <v>635884.80799999996</v>
      </c>
      <c r="S28" s="25">
        <f>SUM(P28:R28)</f>
        <v>1774370.632</v>
      </c>
      <c r="T28" s="25">
        <f>SUM(S28,O28)</f>
        <v>7052148.2970000003</v>
      </c>
      <c r="U28" s="22">
        <f t="shared" ref="U28:AA28" si="23">SUM(U24:U27)</f>
        <v>631302.72699999996</v>
      </c>
      <c r="V28" s="22">
        <f t="shared" si="23"/>
        <v>613702.5</v>
      </c>
      <c r="W28" s="22">
        <f t="shared" si="23"/>
        <v>628306.54599999997</v>
      </c>
      <c r="X28" s="25">
        <f t="shared" si="23"/>
        <v>1873311.773</v>
      </c>
      <c r="Y28" s="22">
        <f t="shared" si="23"/>
        <v>629530.96400000004</v>
      </c>
      <c r="Z28" s="22">
        <f t="shared" si="23"/>
        <v>609393.80200000003</v>
      </c>
      <c r="AA28" s="22">
        <f t="shared" si="23"/>
        <v>639786.74499999988</v>
      </c>
      <c r="AB28" s="25">
        <f>SUM(Y28:AA28)</f>
        <v>1878711.5109999999</v>
      </c>
      <c r="AC28" s="25">
        <f>X28+AB28</f>
        <v>3752023.284</v>
      </c>
      <c r="AD28" s="22">
        <f>SUM(AD24:AD27)</f>
        <v>599889.97800000012</v>
      </c>
      <c r="AE28" s="22">
        <f>SUM(AE24:AE27)</f>
        <v>589018.28499999992</v>
      </c>
      <c r="AF28" s="22">
        <f>SUM(AF24:AF27)</f>
        <v>510115.67700000003</v>
      </c>
      <c r="AG28" s="25">
        <f t="shared" si="21"/>
        <v>1699023.94</v>
      </c>
      <c r="AH28" s="25">
        <f>SUM(AH24:AH27)</f>
        <v>5451047.2239999995</v>
      </c>
      <c r="AI28" s="22">
        <f>SUM(AI24:AI27)</f>
        <v>559007.902</v>
      </c>
      <c r="AJ28" s="22">
        <f>SUM(AJ24:AJ27)</f>
        <v>583769.49300000002</v>
      </c>
      <c r="AK28" s="22">
        <f>SUM(AK24:AK27)</f>
        <v>674355.08400000003</v>
      </c>
      <c r="AL28" s="25">
        <f>SUM(AI28:AK28)</f>
        <v>1817132.4790000001</v>
      </c>
      <c r="AM28" s="25">
        <f>SUM(AL28,AH28)</f>
        <v>7268179.7029999997</v>
      </c>
    </row>
    <row r="29" spans="1:39" ht="15.75" thickBot="1" x14ac:dyDescent="0.3">
      <c r="A29" s="46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7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47"/>
    </row>
    <row r="30" spans="1:39" ht="16.5" thickBot="1" x14ac:dyDescent="0.3">
      <c r="A30" s="12" t="s">
        <v>87</v>
      </c>
      <c r="B30" s="6">
        <v>2479.7620000000002</v>
      </c>
      <c r="C30" s="6">
        <v>2375.364</v>
      </c>
      <c r="D30" s="6">
        <v>2444.2919999999999</v>
      </c>
      <c r="E30" s="26">
        <f>SUM(B30:D30)</f>
        <v>7299.4179999999997</v>
      </c>
      <c r="F30" s="6">
        <v>2308.201</v>
      </c>
      <c r="G30" s="6">
        <v>0</v>
      </c>
      <c r="H30" s="6">
        <v>0</v>
      </c>
      <c r="I30" s="26">
        <f>SUM(F30:H30)</f>
        <v>2308.201</v>
      </c>
      <c r="J30" s="26">
        <f>E30+I30</f>
        <v>9607.6189999999988</v>
      </c>
      <c r="K30" s="6">
        <v>0</v>
      </c>
      <c r="L30" s="6">
        <v>0</v>
      </c>
      <c r="M30" s="6">
        <v>0</v>
      </c>
      <c r="N30" s="26">
        <f>SUM(K30:M30)</f>
        <v>0</v>
      </c>
      <c r="O30" s="26">
        <f>E30+I30+N30</f>
        <v>9607.6189999999988</v>
      </c>
      <c r="P30" s="6">
        <v>2252.172</v>
      </c>
      <c r="Q30" s="6">
        <v>2296.518</v>
      </c>
      <c r="R30" s="6">
        <v>2464.6480000000001</v>
      </c>
      <c r="S30" s="26">
        <f>SUM(P30:R30)</f>
        <v>7013.3380000000006</v>
      </c>
      <c r="T30" s="26">
        <f>SUM(S30,O30)</f>
        <v>16620.956999999999</v>
      </c>
      <c r="U30" s="6">
        <v>2599.9290000000001</v>
      </c>
      <c r="V30" s="6">
        <v>2352.6260000000002</v>
      </c>
      <c r="W30" s="6">
        <v>2600.6579999999999</v>
      </c>
      <c r="X30" s="26">
        <f>SUM(U30:W30)</f>
        <v>7553.2129999999997</v>
      </c>
      <c r="Y30" s="6">
        <v>2253.77</v>
      </c>
      <c r="Z30" s="6">
        <v>0</v>
      </c>
      <c r="AA30" s="6">
        <v>0</v>
      </c>
      <c r="AB30" s="26">
        <f>SUM(Y30:AA30)</f>
        <v>2253.77</v>
      </c>
      <c r="AC30" s="26">
        <f>X30+AB30</f>
        <v>9806.9830000000002</v>
      </c>
      <c r="AD30" s="6">
        <v>0</v>
      </c>
      <c r="AE30" s="6">
        <v>0</v>
      </c>
      <c r="AF30" s="6">
        <v>0</v>
      </c>
      <c r="AG30" s="26">
        <f>SUM(AD30:AF30)</f>
        <v>0</v>
      </c>
      <c r="AH30" s="26">
        <f>X30+AB30+AG30</f>
        <v>9806.9830000000002</v>
      </c>
      <c r="AI30" s="176">
        <v>2288.1869999999999</v>
      </c>
      <c r="AJ30" s="176">
        <v>2080.6239999999998</v>
      </c>
      <c r="AK30" s="176">
        <v>2623.8960000000002</v>
      </c>
      <c r="AL30" s="26">
        <f>SUM(AI30:AK30)</f>
        <v>6992.7070000000003</v>
      </c>
      <c r="AM30" s="26">
        <f>SUM(AL30,AH30)</f>
        <v>16799.690000000002</v>
      </c>
    </row>
    <row r="31" spans="1:39" ht="15.75" thickBot="1" x14ac:dyDescent="0.3">
      <c r="A31" s="46"/>
      <c r="B31" s="35"/>
      <c r="C31" s="35"/>
      <c r="D31" s="35"/>
      <c r="E31" s="35"/>
      <c r="F31" s="35"/>
      <c r="G31" s="35"/>
      <c r="H31" s="35"/>
      <c r="I31" s="179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7"/>
      <c r="U31" s="35"/>
      <c r="V31" s="35"/>
      <c r="W31" s="35"/>
      <c r="X31" s="35"/>
      <c r="Y31" s="35"/>
      <c r="Z31" s="35"/>
      <c r="AA31" s="35"/>
      <c r="AB31" s="179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47"/>
    </row>
    <row r="32" spans="1:39" ht="16.5" thickBot="1" x14ac:dyDescent="0.3">
      <c r="A32" s="13" t="s">
        <v>88</v>
      </c>
      <c r="B32" s="36">
        <f t="shared" ref="B32:H32" si="24">B16+B22+B28</f>
        <v>2841743.628</v>
      </c>
      <c r="C32" s="36">
        <f t="shared" si="24"/>
        <v>2567147.1429999997</v>
      </c>
      <c r="D32" s="36">
        <f t="shared" si="24"/>
        <v>2845991.6289999997</v>
      </c>
      <c r="E32" s="27">
        <f t="shared" si="24"/>
        <v>8254882.4000000004</v>
      </c>
      <c r="F32" s="36">
        <f t="shared" si="24"/>
        <v>2576241.943</v>
      </c>
      <c r="G32" s="36">
        <f t="shared" si="24"/>
        <v>2267662.3909999998</v>
      </c>
      <c r="H32" s="36">
        <f t="shared" si="24"/>
        <v>1929188.7179999999</v>
      </c>
      <c r="I32" s="27">
        <f>SUM(F32:H32)</f>
        <v>6773093.0519999992</v>
      </c>
      <c r="J32" s="27">
        <f>J16+J22+J28</f>
        <v>15027975.452</v>
      </c>
      <c r="K32" s="36">
        <f>K16+K22+K28</f>
        <v>1680980.368</v>
      </c>
      <c r="L32" s="36">
        <f>L16+L22+L28</f>
        <v>1627339.5440000002</v>
      </c>
      <c r="M32" s="36">
        <f>M16+M22+M28</f>
        <v>1766902.6340000001</v>
      </c>
      <c r="N32" s="27">
        <f t="shared" ref="N32:N33" si="25">SUM(K32:M32)</f>
        <v>5075222.5460000001</v>
      </c>
      <c r="O32" s="27">
        <f>J32+N32</f>
        <v>20103197.998</v>
      </c>
      <c r="P32" s="36">
        <f>P16+P22+P28</f>
        <v>2176572.3760000002</v>
      </c>
      <c r="Q32" s="36">
        <f>Q16+Q22+Q28</f>
        <v>2595047.6459999997</v>
      </c>
      <c r="R32" s="36">
        <f>R16+R22+R28</f>
        <v>3020325.898</v>
      </c>
      <c r="S32" s="27">
        <f>SUM(P32:R32)</f>
        <v>7791945.9199999999</v>
      </c>
      <c r="T32" s="27">
        <f>SUM(S32,O32)</f>
        <v>27895143.917999998</v>
      </c>
      <c r="U32" s="36">
        <f t="shared" ref="U32:AA32" si="26">U16+U22+U28</f>
        <v>3216848.03</v>
      </c>
      <c r="V32" s="36">
        <f t="shared" si="26"/>
        <v>2904021.5599999996</v>
      </c>
      <c r="W32" s="36">
        <f t="shared" si="26"/>
        <v>3040850.179</v>
      </c>
      <c r="X32" s="27">
        <f t="shared" si="26"/>
        <v>9161719.7689999994</v>
      </c>
      <c r="Y32" s="36">
        <f t="shared" si="26"/>
        <v>2769553.4380000005</v>
      </c>
      <c r="Z32" s="36">
        <f t="shared" si="26"/>
        <v>2370264.287</v>
      </c>
      <c r="AA32" s="36">
        <f t="shared" si="26"/>
        <v>1878971.0139999997</v>
      </c>
      <c r="AB32" s="27">
        <f>SUM(Y32:AA32)</f>
        <v>7018788.7390000001</v>
      </c>
      <c r="AC32" s="27">
        <f>AC16+AC22+AC28</f>
        <v>16180508.507999999</v>
      </c>
      <c r="AD32" s="36">
        <f>AD16+AD22+AD28</f>
        <v>1527273.7080000001</v>
      </c>
      <c r="AE32" s="36">
        <f>AE16+AE22+AE28</f>
        <v>1856765.871</v>
      </c>
      <c r="AF32" s="36">
        <f>AF16+AF22+AF28</f>
        <v>2249462.7940000002</v>
      </c>
      <c r="AG32" s="27">
        <f t="shared" ref="AG32:AG33" si="27">SUM(AD32:AF32)</f>
        <v>5633502.3729999997</v>
      </c>
      <c r="AH32" s="27">
        <f>AC32+AG32</f>
        <v>21814010.880999997</v>
      </c>
      <c r="AI32" s="36">
        <f>AI16+AI22+AI28</f>
        <v>2510030.0196000002</v>
      </c>
      <c r="AJ32" s="36">
        <f>AJ16+AJ22+AJ28</f>
        <v>2610206.6430000002</v>
      </c>
      <c r="AK32" s="36">
        <f>AK16+AK22+AK28</f>
        <v>3186097.8839999996</v>
      </c>
      <c r="AL32" s="27">
        <f>SUM(AI32:AK32)</f>
        <v>8306334.5466</v>
      </c>
      <c r="AM32" s="27">
        <f>SUM(AL32,AH32)</f>
        <v>30120345.427599996</v>
      </c>
    </row>
    <row r="33" spans="1:39" ht="16.5" thickBot="1" x14ac:dyDescent="0.3">
      <c r="A33" s="13" t="s">
        <v>89</v>
      </c>
      <c r="B33" s="37">
        <f>B32+B30</f>
        <v>2844223.39</v>
      </c>
      <c r="C33" s="37">
        <f t="shared" ref="C33:H33" si="28">C32+C30</f>
        <v>2569522.5069999998</v>
      </c>
      <c r="D33" s="37">
        <f t="shared" si="28"/>
        <v>2848435.9209999996</v>
      </c>
      <c r="E33" s="27">
        <f t="shared" si="28"/>
        <v>8262181.818</v>
      </c>
      <c r="F33" s="37">
        <f t="shared" si="28"/>
        <v>2578550.1439999999</v>
      </c>
      <c r="G33" s="37">
        <f t="shared" si="28"/>
        <v>2267662.3909999998</v>
      </c>
      <c r="H33" s="37">
        <f t="shared" si="28"/>
        <v>1929188.7179999999</v>
      </c>
      <c r="I33" s="27">
        <f>I32+I30</f>
        <v>6775401.2529999996</v>
      </c>
      <c r="J33" s="27">
        <f>J32+J30</f>
        <v>15037583.071</v>
      </c>
      <c r="K33" s="37">
        <f>K32+K30</f>
        <v>1680980.368</v>
      </c>
      <c r="L33" s="37">
        <f>L32+L30</f>
        <v>1627339.5440000002</v>
      </c>
      <c r="M33" s="37">
        <f>M32+M30</f>
        <v>1766902.6340000001</v>
      </c>
      <c r="N33" s="27">
        <f t="shared" si="25"/>
        <v>5075222.5460000001</v>
      </c>
      <c r="O33" s="27">
        <f>O32+O30</f>
        <v>20112805.616999999</v>
      </c>
      <c r="P33" s="37">
        <f>P30+P32</f>
        <v>2178824.548</v>
      </c>
      <c r="Q33" s="37">
        <f>Q30+Q32</f>
        <v>2597344.1639999999</v>
      </c>
      <c r="R33" s="37">
        <f>R30+R32</f>
        <v>3022790.5460000001</v>
      </c>
      <c r="S33" s="27">
        <f>SUM(P33:R33)</f>
        <v>7798959.2579999994</v>
      </c>
      <c r="T33" s="27">
        <f>SUM(S33,O33)</f>
        <v>27911764.875</v>
      </c>
      <c r="U33" s="37">
        <f>U32+U30</f>
        <v>3219447.9589999998</v>
      </c>
      <c r="V33" s="37">
        <f t="shared" ref="V33:AA33" si="29">V32+V30</f>
        <v>2906374.1859999998</v>
      </c>
      <c r="W33" s="37">
        <f t="shared" si="29"/>
        <v>3043450.8369999998</v>
      </c>
      <c r="X33" s="27">
        <f t="shared" si="29"/>
        <v>9169272.9819999989</v>
      </c>
      <c r="Y33" s="37">
        <f t="shared" si="29"/>
        <v>2771807.2080000006</v>
      </c>
      <c r="Z33" s="37">
        <f t="shared" si="29"/>
        <v>2370264.287</v>
      </c>
      <c r="AA33" s="37">
        <f t="shared" si="29"/>
        <v>1878971.0139999997</v>
      </c>
      <c r="AB33" s="27">
        <f>AB32+AB30</f>
        <v>7021042.5089999996</v>
      </c>
      <c r="AC33" s="27">
        <f>AC32+AC30</f>
        <v>16190315.490999999</v>
      </c>
      <c r="AD33" s="37">
        <f>AD32+AD30</f>
        <v>1527273.7080000001</v>
      </c>
      <c r="AE33" s="37">
        <f>AE32+AE30</f>
        <v>1856765.871</v>
      </c>
      <c r="AF33" s="37">
        <f>AF32+AF30</f>
        <v>2249462.7940000002</v>
      </c>
      <c r="AG33" s="27">
        <f t="shared" si="27"/>
        <v>5633502.3729999997</v>
      </c>
      <c r="AH33" s="27">
        <f>AH32+AH30</f>
        <v>21823817.863999996</v>
      </c>
      <c r="AI33" s="37">
        <f>AI30+AI32</f>
        <v>2512318.2066000002</v>
      </c>
      <c r="AJ33" s="37">
        <f>AJ30+AJ32</f>
        <v>2612287.267</v>
      </c>
      <c r="AK33" s="37">
        <f>AK30+AK32</f>
        <v>3188721.78</v>
      </c>
      <c r="AL33" s="27">
        <f>SUM(AI33:AK33)</f>
        <v>8313327.2535999995</v>
      </c>
      <c r="AM33" s="27">
        <f>SUM(AL33,AH33)</f>
        <v>30137145.117599994</v>
      </c>
    </row>
    <row r="34" spans="1:39" ht="15.75" x14ac:dyDescent="0.25">
      <c r="A34" s="4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6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56"/>
    </row>
    <row r="35" spans="1:39" ht="15.75" x14ac:dyDescent="0.25">
      <c r="A35" s="14" t="s">
        <v>44</v>
      </c>
      <c r="B35" s="15">
        <f t="shared" ref="B35:J35" si="30">B5+B6+B7+B8+B9+B10+B11+B12+B18+B24+B30</f>
        <v>1762177.0830000001</v>
      </c>
      <c r="C35" s="15">
        <f t="shared" si="30"/>
        <v>1596065.294</v>
      </c>
      <c r="D35" s="15">
        <f t="shared" si="30"/>
        <v>1707466.5649999999</v>
      </c>
      <c r="E35" s="53">
        <f t="shared" si="30"/>
        <v>5065708.9419999998</v>
      </c>
      <c r="F35" s="15">
        <f t="shared" si="30"/>
        <v>1429264.1539999999</v>
      </c>
      <c r="G35" s="15">
        <f t="shared" si="30"/>
        <v>1062272.8810000001</v>
      </c>
      <c r="H35" s="52">
        <f t="shared" si="30"/>
        <v>582886.94299999997</v>
      </c>
      <c r="I35" s="53">
        <f t="shared" si="30"/>
        <v>3074423.9780000001</v>
      </c>
      <c r="J35" s="53">
        <f t="shared" si="30"/>
        <v>8140132.9199999999</v>
      </c>
      <c r="K35" s="15">
        <f t="shared" ref="K35:T35" si="31">K5+K6+K7+K8+K9+K10+K11+K12+K18+K24+K30</f>
        <v>519183.31100000005</v>
      </c>
      <c r="L35" s="15">
        <f t="shared" si="31"/>
        <v>602599.64199999999</v>
      </c>
      <c r="M35" s="52">
        <f t="shared" si="31"/>
        <v>844540.99900000019</v>
      </c>
      <c r="N35" s="53">
        <f t="shared" si="31"/>
        <v>1966323.9519999998</v>
      </c>
      <c r="O35" s="53">
        <f t="shared" si="31"/>
        <v>10106456.872000001</v>
      </c>
      <c r="P35" s="15">
        <f t="shared" si="31"/>
        <v>1147227.193</v>
      </c>
      <c r="Q35" s="15">
        <f t="shared" si="31"/>
        <v>1512251.1939999999</v>
      </c>
      <c r="R35" s="52">
        <f t="shared" si="31"/>
        <v>1897030.5560000001</v>
      </c>
      <c r="S35" s="53">
        <f t="shared" si="31"/>
        <v>4556508.943</v>
      </c>
      <c r="T35" s="57">
        <f t="shared" si="31"/>
        <v>14662965.814999998</v>
      </c>
      <c r="U35" s="15">
        <f t="shared" ref="U35:AC35" si="32">U5+U6+U7+U8+U9+U10+U11+U12+U18+U24+U30</f>
        <v>2108553.0660000001</v>
      </c>
      <c r="V35" s="15">
        <f t="shared" si="32"/>
        <v>1861010.6969999999</v>
      </c>
      <c r="W35" s="15">
        <f t="shared" si="32"/>
        <v>1951136.1089999997</v>
      </c>
      <c r="X35" s="53">
        <f t="shared" si="32"/>
        <v>5920699.8720000014</v>
      </c>
      <c r="Y35" s="15">
        <f t="shared" si="32"/>
        <v>1546129.6500000001</v>
      </c>
      <c r="Z35" s="15">
        <f t="shared" si="32"/>
        <v>1104186.7420000001</v>
      </c>
      <c r="AA35" s="52">
        <f t="shared" si="32"/>
        <v>616602.98400000005</v>
      </c>
      <c r="AB35" s="53">
        <f t="shared" si="32"/>
        <v>3266919.3760000002</v>
      </c>
      <c r="AC35" s="53">
        <f t="shared" si="32"/>
        <v>9187619.2479999997</v>
      </c>
      <c r="AD35" s="15">
        <f t="shared" ref="AD35:AM35" si="33">AD5+AD6+AD7+AD8+AD9+AD10+AD11+AD12+AD18+AD24+AD30</f>
        <v>416378.99000000011</v>
      </c>
      <c r="AE35" s="15">
        <f t="shared" si="33"/>
        <v>831105.66600000008</v>
      </c>
      <c r="AF35" s="52">
        <f t="shared" si="33"/>
        <v>1327512.3810000001</v>
      </c>
      <c r="AG35" s="53">
        <f t="shared" si="33"/>
        <v>2574997.0370000005</v>
      </c>
      <c r="AH35" s="53">
        <f t="shared" si="33"/>
        <v>11762616.285000002</v>
      </c>
      <c r="AI35" s="15">
        <f t="shared" si="33"/>
        <v>1535290.8515999999</v>
      </c>
      <c r="AJ35" s="15">
        <f t="shared" si="33"/>
        <v>1600191.3460000001</v>
      </c>
      <c r="AK35" s="52">
        <f t="shared" si="33"/>
        <v>2108956.0019999999</v>
      </c>
      <c r="AL35" s="53">
        <f t="shared" si="33"/>
        <v>5244438.1995999999</v>
      </c>
      <c r="AM35" s="57">
        <f t="shared" si="33"/>
        <v>17007054.4846</v>
      </c>
    </row>
    <row r="36" spans="1:39" ht="15.75" x14ac:dyDescent="0.25">
      <c r="A36" s="58" t="s">
        <v>45</v>
      </c>
      <c r="B36" s="59">
        <f t="shared" ref="B36:I36" si="34">SUM(B13:B15,B19:B21,B25:B27)</f>
        <v>1082046.307</v>
      </c>
      <c r="C36" s="59">
        <f t="shared" si="34"/>
        <v>973457.21300000011</v>
      </c>
      <c r="D36" s="59">
        <f t="shared" si="34"/>
        <v>1140969.3560000001</v>
      </c>
      <c r="E36" s="61">
        <f t="shared" si="34"/>
        <v>3196472.8759999997</v>
      </c>
      <c r="F36" s="59">
        <f t="shared" si="34"/>
        <v>1149285.99</v>
      </c>
      <c r="G36" s="59">
        <f t="shared" si="34"/>
        <v>1205389.5099999998</v>
      </c>
      <c r="H36" s="60">
        <f t="shared" si="34"/>
        <v>1346301.7750000001</v>
      </c>
      <c r="I36" s="61">
        <f t="shared" si="34"/>
        <v>3700977.2749999999</v>
      </c>
      <c r="J36" s="61">
        <f t="shared" ref="J36:T36" si="35">SUM(J13:J15,J19:J21,J25:J27)</f>
        <v>6897450.1509999987</v>
      </c>
      <c r="K36" s="59">
        <f t="shared" si="35"/>
        <v>1161797.0569999998</v>
      </c>
      <c r="L36" s="59">
        <f t="shared" si="35"/>
        <v>1024739.902</v>
      </c>
      <c r="M36" s="60">
        <f t="shared" si="35"/>
        <v>922361.63500000001</v>
      </c>
      <c r="N36" s="61">
        <f t="shared" si="35"/>
        <v>3108898.594</v>
      </c>
      <c r="O36" s="61">
        <f t="shared" si="35"/>
        <v>10006348.744999999</v>
      </c>
      <c r="P36" s="59">
        <f t="shared" si="35"/>
        <v>1031597.355</v>
      </c>
      <c r="Q36" s="59">
        <f t="shared" si="35"/>
        <v>1085092.9700000002</v>
      </c>
      <c r="R36" s="60">
        <f t="shared" si="35"/>
        <v>1125759.99</v>
      </c>
      <c r="S36" s="61">
        <f t="shared" si="35"/>
        <v>3242450.3149999995</v>
      </c>
      <c r="T36" s="62">
        <f t="shared" si="35"/>
        <v>13248799.059999999</v>
      </c>
      <c r="U36" s="59">
        <f t="shared" ref="U36:AB36" si="36">SUM(U13:U15,U19:U21,U25:U27)</f>
        <v>1110894.8930000002</v>
      </c>
      <c r="V36" s="59">
        <f t="shared" si="36"/>
        <v>1045363.4890000001</v>
      </c>
      <c r="W36" s="59">
        <f t="shared" si="36"/>
        <v>1092314.7279999999</v>
      </c>
      <c r="X36" s="61">
        <f t="shared" si="36"/>
        <v>3248573.1100000003</v>
      </c>
      <c r="Y36" s="59">
        <f t="shared" si="36"/>
        <v>1225677.558</v>
      </c>
      <c r="Z36" s="59">
        <f t="shared" si="36"/>
        <v>1266077.5449999999</v>
      </c>
      <c r="AA36" s="60">
        <f t="shared" si="36"/>
        <v>1262368.03</v>
      </c>
      <c r="AB36" s="61">
        <f t="shared" si="36"/>
        <v>3754123.1330000004</v>
      </c>
      <c r="AC36" s="61">
        <f t="shared" ref="AC36:AM36" si="37">SUM(AC13:AC15,AC19:AC21,AC25:AC27)</f>
        <v>7002696.2429999998</v>
      </c>
      <c r="AD36" s="59">
        <f t="shared" si="37"/>
        <v>1110894.7180000001</v>
      </c>
      <c r="AE36" s="59">
        <f t="shared" si="37"/>
        <v>1025660.2050000001</v>
      </c>
      <c r="AF36" s="60">
        <f t="shared" si="37"/>
        <v>921950.41299999994</v>
      </c>
      <c r="AG36" s="61">
        <f t="shared" si="37"/>
        <v>3058505.3360000001</v>
      </c>
      <c r="AH36" s="61">
        <f t="shared" si="37"/>
        <v>10061201.579</v>
      </c>
      <c r="AI36" s="59">
        <f t="shared" si="37"/>
        <v>977027.35499999998</v>
      </c>
      <c r="AJ36" s="59">
        <f t="shared" si="37"/>
        <v>1012095.921</v>
      </c>
      <c r="AK36" s="60">
        <f t="shared" si="37"/>
        <v>1079765.7779999999</v>
      </c>
      <c r="AL36" s="61">
        <f t="shared" si="37"/>
        <v>3068889.0540000005</v>
      </c>
      <c r="AM36" s="62">
        <f t="shared" si="37"/>
        <v>13130090.633000001</v>
      </c>
    </row>
    <row r="37" spans="1:39" x14ac:dyDescent="0.25">
      <c r="K37" s="49"/>
      <c r="L37" s="49"/>
      <c r="O37" s="49"/>
      <c r="P37" s="49"/>
      <c r="Q37" s="49"/>
      <c r="R37" s="49"/>
      <c r="S37" s="49"/>
      <c r="T37" s="49"/>
      <c r="AD37" s="49"/>
      <c r="AE37" s="49"/>
      <c r="AH37" s="49"/>
      <c r="AI37" s="49"/>
      <c r="AJ37" s="49"/>
      <c r="AK37" s="49"/>
      <c r="AL37" s="49"/>
      <c r="AM37" s="49"/>
    </row>
    <row r="38" spans="1:39" x14ac:dyDescent="0.25">
      <c r="E38" s="49"/>
      <c r="F38" s="49"/>
      <c r="P38" s="49"/>
      <c r="Q38" s="49"/>
      <c r="R38" s="49"/>
      <c r="S38" s="49"/>
      <c r="T38" s="49"/>
    </row>
  </sheetData>
  <protectedRanges>
    <protectedRange password="CA04" sqref="AD2:AG2 Y15:Z15 Y16:Y20 Y22:Y34 Z19:Z34 AA16:AB34 AB15 Y2:AB14 Z16:Z17 U2:X36 B35:T36 H16:I34 A1:A36 I15 F2:I14 G16:G17 K2:N2 F15:G15 F16:F20 F22:F34 B2:E34 G19:G34 Y35:AM36" name="Диапазон1_3"/>
    <protectedRange password="CA04" sqref="AD3:AG3 AC3:AC34 J3:J34 K3:N3" name="Диапазон1_2_1"/>
  </protectedRanges>
  <mergeCells count="4">
    <mergeCell ref="A1:AM1"/>
    <mergeCell ref="A2:A3"/>
    <mergeCell ref="B2:T2"/>
    <mergeCell ref="U2:AM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showGridLines="0" zoomScaleNormal="100" workbookViewId="0">
      <pane xSplit="1" ySplit="3" topLeftCell="AL4" activePane="bottomRight" state="frozen"/>
      <selection pane="topRight" activeCell="B1" sqref="B1"/>
      <selection pane="bottomLeft" activeCell="A4" sqref="A4"/>
      <selection pane="bottomRight" activeCell="AO20" sqref="AO20"/>
    </sheetView>
  </sheetViews>
  <sheetFormatPr defaultRowHeight="15" x14ac:dyDescent="0.25"/>
  <cols>
    <col min="1" max="1" width="50.28515625" customWidth="1"/>
    <col min="2" max="14" width="10.7109375" style="178" customWidth="1"/>
    <col min="15" max="15" width="13" style="178" customWidth="1"/>
    <col min="16" max="33" width="10.7109375" style="178" customWidth="1"/>
    <col min="34" max="34" width="13" style="178" customWidth="1"/>
    <col min="35" max="39" width="10.7109375" style="178" customWidth="1"/>
    <col min="162" max="162" width="40.28515625" bestFit="1" customWidth="1"/>
    <col min="163" max="201" width="10.7109375" customWidth="1"/>
    <col min="202" max="202" width="11.42578125" bestFit="1" customWidth="1"/>
    <col min="203" max="203" width="9.5703125" bestFit="1" customWidth="1"/>
    <col min="204" max="204" width="12" bestFit="1" customWidth="1"/>
    <col min="418" max="418" width="40.28515625" bestFit="1" customWidth="1"/>
    <col min="419" max="457" width="10.7109375" customWidth="1"/>
    <col min="458" max="458" width="11.42578125" bestFit="1" customWidth="1"/>
    <col min="459" max="459" width="9.5703125" bestFit="1" customWidth="1"/>
    <col min="460" max="460" width="12" bestFit="1" customWidth="1"/>
    <col min="674" max="674" width="40.28515625" bestFit="1" customWidth="1"/>
    <col min="675" max="713" width="10.7109375" customWidth="1"/>
    <col min="714" max="714" width="11.42578125" bestFit="1" customWidth="1"/>
    <col min="715" max="715" width="9.5703125" bestFit="1" customWidth="1"/>
    <col min="716" max="716" width="12" bestFit="1" customWidth="1"/>
    <col min="930" max="930" width="40.28515625" bestFit="1" customWidth="1"/>
    <col min="931" max="969" width="10.7109375" customWidth="1"/>
    <col min="970" max="970" width="11.42578125" bestFit="1" customWidth="1"/>
    <col min="971" max="971" width="9.5703125" bestFit="1" customWidth="1"/>
    <col min="972" max="972" width="12" bestFit="1" customWidth="1"/>
    <col min="1186" max="1186" width="40.28515625" bestFit="1" customWidth="1"/>
    <col min="1187" max="1225" width="10.7109375" customWidth="1"/>
    <col min="1226" max="1226" width="11.42578125" bestFit="1" customWidth="1"/>
    <col min="1227" max="1227" width="9.5703125" bestFit="1" customWidth="1"/>
    <col min="1228" max="1228" width="12" bestFit="1" customWidth="1"/>
    <col min="1442" max="1442" width="40.28515625" bestFit="1" customWidth="1"/>
    <col min="1443" max="1481" width="10.7109375" customWidth="1"/>
    <col min="1482" max="1482" width="11.42578125" bestFit="1" customWidth="1"/>
    <col min="1483" max="1483" width="9.5703125" bestFit="1" customWidth="1"/>
    <col min="1484" max="1484" width="12" bestFit="1" customWidth="1"/>
    <col min="1698" max="1698" width="40.28515625" bestFit="1" customWidth="1"/>
    <col min="1699" max="1737" width="10.7109375" customWidth="1"/>
    <col min="1738" max="1738" width="11.42578125" bestFit="1" customWidth="1"/>
    <col min="1739" max="1739" width="9.5703125" bestFit="1" customWidth="1"/>
    <col min="1740" max="1740" width="12" bestFit="1" customWidth="1"/>
    <col min="1954" max="1954" width="40.28515625" bestFit="1" customWidth="1"/>
    <col min="1955" max="1993" width="10.7109375" customWidth="1"/>
    <col min="1994" max="1994" width="11.42578125" bestFit="1" customWidth="1"/>
    <col min="1995" max="1995" width="9.5703125" bestFit="1" customWidth="1"/>
    <col min="1996" max="1996" width="12" bestFit="1" customWidth="1"/>
    <col min="2210" max="2210" width="40.28515625" bestFit="1" customWidth="1"/>
    <col min="2211" max="2249" width="10.7109375" customWidth="1"/>
    <col min="2250" max="2250" width="11.42578125" bestFit="1" customWidth="1"/>
    <col min="2251" max="2251" width="9.5703125" bestFit="1" customWidth="1"/>
    <col min="2252" max="2252" width="12" bestFit="1" customWidth="1"/>
    <col min="2466" max="2466" width="40.28515625" bestFit="1" customWidth="1"/>
    <col min="2467" max="2505" width="10.7109375" customWidth="1"/>
    <col min="2506" max="2506" width="11.42578125" bestFit="1" customWidth="1"/>
    <col min="2507" max="2507" width="9.5703125" bestFit="1" customWidth="1"/>
    <col min="2508" max="2508" width="12" bestFit="1" customWidth="1"/>
    <col min="2722" max="2722" width="40.28515625" bestFit="1" customWidth="1"/>
    <col min="2723" max="2761" width="10.7109375" customWidth="1"/>
    <col min="2762" max="2762" width="11.42578125" bestFit="1" customWidth="1"/>
    <col min="2763" max="2763" width="9.5703125" bestFit="1" customWidth="1"/>
    <col min="2764" max="2764" width="12" bestFit="1" customWidth="1"/>
    <col min="2978" max="2978" width="40.28515625" bestFit="1" customWidth="1"/>
    <col min="2979" max="3017" width="10.7109375" customWidth="1"/>
    <col min="3018" max="3018" width="11.42578125" bestFit="1" customWidth="1"/>
    <col min="3019" max="3019" width="9.5703125" bestFit="1" customWidth="1"/>
    <col min="3020" max="3020" width="12" bestFit="1" customWidth="1"/>
    <col min="3234" max="3234" width="40.28515625" bestFit="1" customWidth="1"/>
    <col min="3235" max="3273" width="10.7109375" customWidth="1"/>
    <col min="3274" max="3274" width="11.42578125" bestFit="1" customWidth="1"/>
    <col min="3275" max="3275" width="9.5703125" bestFit="1" customWidth="1"/>
    <col min="3276" max="3276" width="12" bestFit="1" customWidth="1"/>
    <col min="3490" max="3490" width="40.28515625" bestFit="1" customWidth="1"/>
    <col min="3491" max="3529" width="10.7109375" customWidth="1"/>
    <col min="3530" max="3530" width="11.42578125" bestFit="1" customWidth="1"/>
    <col min="3531" max="3531" width="9.5703125" bestFit="1" customWidth="1"/>
    <col min="3532" max="3532" width="12" bestFit="1" customWidth="1"/>
    <col min="3746" max="3746" width="40.28515625" bestFit="1" customWidth="1"/>
    <col min="3747" max="3785" width="10.7109375" customWidth="1"/>
    <col min="3786" max="3786" width="11.42578125" bestFit="1" customWidth="1"/>
    <col min="3787" max="3787" width="9.5703125" bestFit="1" customWidth="1"/>
    <col min="3788" max="3788" width="12" bestFit="1" customWidth="1"/>
    <col min="4002" max="4002" width="40.28515625" bestFit="1" customWidth="1"/>
    <col min="4003" max="4041" width="10.7109375" customWidth="1"/>
    <col min="4042" max="4042" width="11.42578125" bestFit="1" customWidth="1"/>
    <col min="4043" max="4043" width="9.5703125" bestFit="1" customWidth="1"/>
    <col min="4044" max="4044" width="12" bestFit="1" customWidth="1"/>
    <col min="4258" max="4258" width="40.28515625" bestFit="1" customWidth="1"/>
    <col min="4259" max="4297" width="10.7109375" customWidth="1"/>
    <col min="4298" max="4298" width="11.42578125" bestFit="1" customWidth="1"/>
    <col min="4299" max="4299" width="9.5703125" bestFit="1" customWidth="1"/>
    <col min="4300" max="4300" width="12" bestFit="1" customWidth="1"/>
    <col min="4514" max="4514" width="40.28515625" bestFit="1" customWidth="1"/>
    <col min="4515" max="4553" width="10.7109375" customWidth="1"/>
    <col min="4554" max="4554" width="11.42578125" bestFit="1" customWidth="1"/>
    <col min="4555" max="4555" width="9.5703125" bestFit="1" customWidth="1"/>
    <col min="4556" max="4556" width="12" bestFit="1" customWidth="1"/>
    <col min="4770" max="4770" width="40.28515625" bestFit="1" customWidth="1"/>
    <col min="4771" max="4809" width="10.7109375" customWidth="1"/>
    <col min="4810" max="4810" width="11.42578125" bestFit="1" customWidth="1"/>
    <col min="4811" max="4811" width="9.5703125" bestFit="1" customWidth="1"/>
    <col min="4812" max="4812" width="12" bestFit="1" customWidth="1"/>
    <col min="5026" max="5026" width="40.28515625" bestFit="1" customWidth="1"/>
    <col min="5027" max="5065" width="10.7109375" customWidth="1"/>
    <col min="5066" max="5066" width="11.42578125" bestFit="1" customWidth="1"/>
    <col min="5067" max="5067" width="9.5703125" bestFit="1" customWidth="1"/>
    <col min="5068" max="5068" width="12" bestFit="1" customWidth="1"/>
    <col min="5282" max="5282" width="40.28515625" bestFit="1" customWidth="1"/>
    <col min="5283" max="5321" width="10.7109375" customWidth="1"/>
    <col min="5322" max="5322" width="11.42578125" bestFit="1" customWidth="1"/>
    <col min="5323" max="5323" width="9.5703125" bestFit="1" customWidth="1"/>
    <col min="5324" max="5324" width="12" bestFit="1" customWidth="1"/>
    <col min="5538" max="5538" width="40.28515625" bestFit="1" customWidth="1"/>
    <col min="5539" max="5577" width="10.7109375" customWidth="1"/>
    <col min="5578" max="5578" width="11.42578125" bestFit="1" customWidth="1"/>
    <col min="5579" max="5579" width="9.5703125" bestFit="1" customWidth="1"/>
    <col min="5580" max="5580" width="12" bestFit="1" customWidth="1"/>
    <col min="5794" max="5794" width="40.28515625" bestFit="1" customWidth="1"/>
    <col min="5795" max="5833" width="10.7109375" customWidth="1"/>
    <col min="5834" max="5834" width="11.42578125" bestFit="1" customWidth="1"/>
    <col min="5835" max="5835" width="9.5703125" bestFit="1" customWidth="1"/>
    <col min="5836" max="5836" width="12" bestFit="1" customWidth="1"/>
    <col min="6050" max="6050" width="40.28515625" bestFit="1" customWidth="1"/>
    <col min="6051" max="6089" width="10.7109375" customWidth="1"/>
    <col min="6090" max="6090" width="11.42578125" bestFit="1" customWidth="1"/>
    <col min="6091" max="6091" width="9.5703125" bestFit="1" customWidth="1"/>
    <col min="6092" max="6092" width="12" bestFit="1" customWidth="1"/>
    <col min="6306" max="6306" width="40.28515625" bestFit="1" customWidth="1"/>
    <col min="6307" max="6345" width="10.7109375" customWidth="1"/>
    <col min="6346" max="6346" width="11.42578125" bestFit="1" customWidth="1"/>
    <col min="6347" max="6347" width="9.5703125" bestFit="1" customWidth="1"/>
    <col min="6348" max="6348" width="12" bestFit="1" customWidth="1"/>
    <col min="6562" max="6562" width="40.28515625" bestFit="1" customWidth="1"/>
    <col min="6563" max="6601" width="10.7109375" customWidth="1"/>
    <col min="6602" max="6602" width="11.42578125" bestFit="1" customWidth="1"/>
    <col min="6603" max="6603" width="9.5703125" bestFit="1" customWidth="1"/>
    <col min="6604" max="6604" width="12" bestFit="1" customWidth="1"/>
    <col min="6818" max="6818" width="40.28515625" bestFit="1" customWidth="1"/>
    <col min="6819" max="6857" width="10.7109375" customWidth="1"/>
    <col min="6858" max="6858" width="11.42578125" bestFit="1" customWidth="1"/>
    <col min="6859" max="6859" width="9.5703125" bestFit="1" customWidth="1"/>
    <col min="6860" max="6860" width="12" bestFit="1" customWidth="1"/>
    <col min="7074" max="7074" width="40.28515625" bestFit="1" customWidth="1"/>
    <col min="7075" max="7113" width="10.7109375" customWidth="1"/>
    <col min="7114" max="7114" width="11.42578125" bestFit="1" customWidth="1"/>
    <col min="7115" max="7115" width="9.5703125" bestFit="1" customWidth="1"/>
    <col min="7116" max="7116" width="12" bestFit="1" customWidth="1"/>
    <col min="7330" max="7330" width="40.28515625" bestFit="1" customWidth="1"/>
    <col min="7331" max="7369" width="10.7109375" customWidth="1"/>
    <col min="7370" max="7370" width="11.42578125" bestFit="1" customWidth="1"/>
    <col min="7371" max="7371" width="9.5703125" bestFit="1" customWidth="1"/>
    <col min="7372" max="7372" width="12" bestFit="1" customWidth="1"/>
    <col min="7586" max="7586" width="40.28515625" bestFit="1" customWidth="1"/>
    <col min="7587" max="7625" width="10.7109375" customWidth="1"/>
    <col min="7626" max="7626" width="11.42578125" bestFit="1" customWidth="1"/>
    <col min="7627" max="7627" width="9.5703125" bestFit="1" customWidth="1"/>
    <col min="7628" max="7628" width="12" bestFit="1" customWidth="1"/>
    <col min="7842" max="7842" width="40.28515625" bestFit="1" customWidth="1"/>
    <col min="7843" max="7881" width="10.7109375" customWidth="1"/>
    <col min="7882" max="7882" width="11.42578125" bestFit="1" customWidth="1"/>
    <col min="7883" max="7883" width="9.5703125" bestFit="1" customWidth="1"/>
    <col min="7884" max="7884" width="12" bestFit="1" customWidth="1"/>
    <col min="8098" max="8098" width="40.28515625" bestFit="1" customWidth="1"/>
    <col min="8099" max="8137" width="10.7109375" customWidth="1"/>
    <col min="8138" max="8138" width="11.42578125" bestFit="1" customWidth="1"/>
    <col min="8139" max="8139" width="9.5703125" bestFit="1" customWidth="1"/>
    <col min="8140" max="8140" width="12" bestFit="1" customWidth="1"/>
    <col min="8354" max="8354" width="40.28515625" bestFit="1" customWidth="1"/>
    <col min="8355" max="8393" width="10.7109375" customWidth="1"/>
    <col min="8394" max="8394" width="11.42578125" bestFit="1" customWidth="1"/>
    <col min="8395" max="8395" width="9.5703125" bestFit="1" customWidth="1"/>
    <col min="8396" max="8396" width="12" bestFit="1" customWidth="1"/>
    <col min="8610" max="8610" width="40.28515625" bestFit="1" customWidth="1"/>
    <col min="8611" max="8649" width="10.7109375" customWidth="1"/>
    <col min="8650" max="8650" width="11.42578125" bestFit="1" customWidth="1"/>
    <col min="8651" max="8651" width="9.5703125" bestFit="1" customWidth="1"/>
    <col min="8652" max="8652" width="12" bestFit="1" customWidth="1"/>
    <col min="8866" max="8866" width="40.28515625" bestFit="1" customWidth="1"/>
    <col min="8867" max="8905" width="10.7109375" customWidth="1"/>
    <col min="8906" max="8906" width="11.42578125" bestFit="1" customWidth="1"/>
    <col min="8907" max="8907" width="9.5703125" bestFit="1" customWidth="1"/>
    <col min="8908" max="8908" width="12" bestFit="1" customWidth="1"/>
    <col min="9122" max="9122" width="40.28515625" bestFit="1" customWidth="1"/>
    <col min="9123" max="9161" width="10.7109375" customWidth="1"/>
    <col min="9162" max="9162" width="11.42578125" bestFit="1" customWidth="1"/>
    <col min="9163" max="9163" width="9.5703125" bestFit="1" customWidth="1"/>
    <col min="9164" max="9164" width="12" bestFit="1" customWidth="1"/>
    <col min="9378" max="9378" width="40.28515625" bestFit="1" customWidth="1"/>
    <col min="9379" max="9417" width="10.7109375" customWidth="1"/>
    <col min="9418" max="9418" width="11.42578125" bestFit="1" customWidth="1"/>
    <col min="9419" max="9419" width="9.5703125" bestFit="1" customWidth="1"/>
    <col min="9420" max="9420" width="12" bestFit="1" customWidth="1"/>
    <col min="9634" max="9634" width="40.28515625" bestFit="1" customWidth="1"/>
    <col min="9635" max="9673" width="10.7109375" customWidth="1"/>
    <col min="9674" max="9674" width="11.42578125" bestFit="1" customWidth="1"/>
    <col min="9675" max="9675" width="9.5703125" bestFit="1" customWidth="1"/>
    <col min="9676" max="9676" width="12" bestFit="1" customWidth="1"/>
    <col min="9890" max="9890" width="40.28515625" bestFit="1" customWidth="1"/>
    <col min="9891" max="9929" width="10.7109375" customWidth="1"/>
    <col min="9930" max="9930" width="11.42578125" bestFit="1" customWidth="1"/>
    <col min="9931" max="9931" width="9.5703125" bestFit="1" customWidth="1"/>
    <col min="9932" max="9932" width="12" bestFit="1" customWidth="1"/>
    <col min="10146" max="10146" width="40.28515625" bestFit="1" customWidth="1"/>
    <col min="10147" max="10185" width="10.7109375" customWidth="1"/>
    <col min="10186" max="10186" width="11.42578125" bestFit="1" customWidth="1"/>
    <col min="10187" max="10187" width="9.5703125" bestFit="1" customWidth="1"/>
    <col min="10188" max="10188" width="12" bestFit="1" customWidth="1"/>
    <col min="10402" max="10402" width="40.28515625" bestFit="1" customWidth="1"/>
    <col min="10403" max="10441" width="10.7109375" customWidth="1"/>
    <col min="10442" max="10442" width="11.42578125" bestFit="1" customWidth="1"/>
    <col min="10443" max="10443" width="9.5703125" bestFit="1" customWidth="1"/>
    <col min="10444" max="10444" width="12" bestFit="1" customWidth="1"/>
    <col min="10658" max="10658" width="40.28515625" bestFit="1" customWidth="1"/>
    <col min="10659" max="10697" width="10.7109375" customWidth="1"/>
    <col min="10698" max="10698" width="11.42578125" bestFit="1" customWidth="1"/>
    <col min="10699" max="10699" width="9.5703125" bestFit="1" customWidth="1"/>
    <col min="10700" max="10700" width="12" bestFit="1" customWidth="1"/>
    <col min="10914" max="10914" width="40.28515625" bestFit="1" customWidth="1"/>
    <col min="10915" max="10953" width="10.7109375" customWidth="1"/>
    <col min="10954" max="10954" width="11.42578125" bestFit="1" customWidth="1"/>
    <col min="10955" max="10955" width="9.5703125" bestFit="1" customWidth="1"/>
    <col min="10956" max="10956" width="12" bestFit="1" customWidth="1"/>
    <col min="11170" max="11170" width="40.28515625" bestFit="1" customWidth="1"/>
    <col min="11171" max="11209" width="10.7109375" customWidth="1"/>
    <col min="11210" max="11210" width="11.42578125" bestFit="1" customWidth="1"/>
    <col min="11211" max="11211" width="9.5703125" bestFit="1" customWidth="1"/>
    <col min="11212" max="11212" width="12" bestFit="1" customWidth="1"/>
    <col min="11426" max="11426" width="40.28515625" bestFit="1" customWidth="1"/>
    <col min="11427" max="11465" width="10.7109375" customWidth="1"/>
    <col min="11466" max="11466" width="11.42578125" bestFit="1" customWidth="1"/>
    <col min="11467" max="11467" width="9.5703125" bestFit="1" customWidth="1"/>
    <col min="11468" max="11468" width="12" bestFit="1" customWidth="1"/>
    <col min="11682" max="11682" width="40.28515625" bestFit="1" customWidth="1"/>
    <col min="11683" max="11721" width="10.7109375" customWidth="1"/>
    <col min="11722" max="11722" width="11.42578125" bestFit="1" customWidth="1"/>
    <col min="11723" max="11723" width="9.5703125" bestFit="1" customWidth="1"/>
    <col min="11724" max="11724" width="12" bestFit="1" customWidth="1"/>
    <col min="11938" max="11938" width="40.28515625" bestFit="1" customWidth="1"/>
    <col min="11939" max="11977" width="10.7109375" customWidth="1"/>
    <col min="11978" max="11978" width="11.42578125" bestFit="1" customWidth="1"/>
    <col min="11979" max="11979" width="9.5703125" bestFit="1" customWidth="1"/>
    <col min="11980" max="11980" width="12" bestFit="1" customWidth="1"/>
    <col min="12194" max="12194" width="40.28515625" bestFit="1" customWidth="1"/>
    <col min="12195" max="12233" width="10.7109375" customWidth="1"/>
    <col min="12234" max="12234" width="11.42578125" bestFit="1" customWidth="1"/>
    <col min="12235" max="12235" width="9.5703125" bestFit="1" customWidth="1"/>
    <col min="12236" max="12236" width="12" bestFit="1" customWidth="1"/>
    <col min="12450" max="12450" width="40.28515625" bestFit="1" customWidth="1"/>
    <col min="12451" max="12489" width="10.7109375" customWidth="1"/>
    <col min="12490" max="12490" width="11.42578125" bestFit="1" customWidth="1"/>
    <col min="12491" max="12491" width="9.5703125" bestFit="1" customWidth="1"/>
    <col min="12492" max="12492" width="12" bestFit="1" customWidth="1"/>
    <col min="12706" max="12706" width="40.28515625" bestFit="1" customWidth="1"/>
    <col min="12707" max="12745" width="10.7109375" customWidth="1"/>
    <col min="12746" max="12746" width="11.42578125" bestFit="1" customWidth="1"/>
    <col min="12747" max="12747" width="9.5703125" bestFit="1" customWidth="1"/>
    <col min="12748" max="12748" width="12" bestFit="1" customWidth="1"/>
    <col min="12962" max="12962" width="40.28515625" bestFit="1" customWidth="1"/>
    <col min="12963" max="13001" width="10.7109375" customWidth="1"/>
    <col min="13002" max="13002" width="11.42578125" bestFit="1" customWidth="1"/>
    <col min="13003" max="13003" width="9.5703125" bestFit="1" customWidth="1"/>
    <col min="13004" max="13004" width="12" bestFit="1" customWidth="1"/>
    <col min="13218" max="13218" width="40.28515625" bestFit="1" customWidth="1"/>
    <col min="13219" max="13257" width="10.7109375" customWidth="1"/>
    <col min="13258" max="13258" width="11.42578125" bestFit="1" customWidth="1"/>
    <col min="13259" max="13259" width="9.5703125" bestFit="1" customWidth="1"/>
    <col min="13260" max="13260" width="12" bestFit="1" customWidth="1"/>
    <col min="13474" max="13474" width="40.28515625" bestFit="1" customWidth="1"/>
    <col min="13475" max="13513" width="10.7109375" customWidth="1"/>
    <col min="13514" max="13514" width="11.42578125" bestFit="1" customWidth="1"/>
    <col min="13515" max="13515" width="9.5703125" bestFit="1" customWidth="1"/>
    <col min="13516" max="13516" width="12" bestFit="1" customWidth="1"/>
    <col min="13730" max="13730" width="40.28515625" bestFit="1" customWidth="1"/>
    <col min="13731" max="13769" width="10.7109375" customWidth="1"/>
    <col min="13770" max="13770" width="11.42578125" bestFit="1" customWidth="1"/>
    <col min="13771" max="13771" width="9.5703125" bestFit="1" customWidth="1"/>
    <col min="13772" max="13772" width="12" bestFit="1" customWidth="1"/>
    <col min="13986" max="13986" width="40.28515625" bestFit="1" customWidth="1"/>
    <col min="13987" max="14025" width="10.7109375" customWidth="1"/>
    <col min="14026" max="14026" width="11.42578125" bestFit="1" customWidth="1"/>
    <col min="14027" max="14027" width="9.5703125" bestFit="1" customWidth="1"/>
    <col min="14028" max="14028" width="12" bestFit="1" customWidth="1"/>
    <col min="14242" max="14242" width="40.28515625" bestFit="1" customWidth="1"/>
    <col min="14243" max="14281" width="10.7109375" customWidth="1"/>
    <col min="14282" max="14282" width="11.42578125" bestFit="1" customWidth="1"/>
    <col min="14283" max="14283" width="9.5703125" bestFit="1" customWidth="1"/>
    <col min="14284" max="14284" width="12" bestFit="1" customWidth="1"/>
    <col min="14498" max="14498" width="40.28515625" bestFit="1" customWidth="1"/>
    <col min="14499" max="14537" width="10.7109375" customWidth="1"/>
    <col min="14538" max="14538" width="11.42578125" bestFit="1" customWidth="1"/>
    <col min="14539" max="14539" width="9.5703125" bestFit="1" customWidth="1"/>
    <col min="14540" max="14540" width="12" bestFit="1" customWidth="1"/>
    <col min="14754" max="14754" width="40.28515625" bestFit="1" customWidth="1"/>
    <col min="14755" max="14793" width="10.7109375" customWidth="1"/>
    <col min="14794" max="14794" width="11.42578125" bestFit="1" customWidth="1"/>
    <col min="14795" max="14795" width="9.5703125" bestFit="1" customWidth="1"/>
    <col min="14796" max="14796" width="12" bestFit="1" customWidth="1"/>
    <col min="15010" max="15010" width="40.28515625" bestFit="1" customWidth="1"/>
    <col min="15011" max="15049" width="10.7109375" customWidth="1"/>
    <col min="15050" max="15050" width="11.42578125" bestFit="1" customWidth="1"/>
    <col min="15051" max="15051" width="9.5703125" bestFit="1" customWidth="1"/>
    <col min="15052" max="15052" width="12" bestFit="1" customWidth="1"/>
    <col min="15266" max="15266" width="40.28515625" bestFit="1" customWidth="1"/>
    <col min="15267" max="15305" width="10.7109375" customWidth="1"/>
    <col min="15306" max="15306" width="11.42578125" bestFit="1" customWidth="1"/>
    <col min="15307" max="15307" width="9.5703125" bestFit="1" customWidth="1"/>
    <col min="15308" max="15308" width="12" bestFit="1" customWidth="1"/>
    <col min="15522" max="15522" width="40.28515625" bestFit="1" customWidth="1"/>
    <col min="15523" max="15561" width="10.7109375" customWidth="1"/>
    <col min="15562" max="15562" width="11.42578125" bestFit="1" customWidth="1"/>
    <col min="15563" max="15563" width="9.5703125" bestFit="1" customWidth="1"/>
    <col min="15564" max="15564" width="12" bestFit="1" customWidth="1"/>
    <col min="15778" max="15778" width="40.28515625" bestFit="1" customWidth="1"/>
    <col min="15779" max="15817" width="10.7109375" customWidth="1"/>
    <col min="15818" max="15818" width="11.42578125" bestFit="1" customWidth="1"/>
    <col min="15819" max="15819" width="9.5703125" bestFit="1" customWidth="1"/>
    <col min="15820" max="15820" width="12" bestFit="1" customWidth="1"/>
    <col min="16034" max="16034" width="40.28515625" bestFit="1" customWidth="1"/>
    <col min="16035" max="16073" width="10.7109375" customWidth="1"/>
    <col min="16074" max="16074" width="11.42578125" bestFit="1" customWidth="1"/>
    <col min="16075" max="16075" width="9.5703125" bestFit="1" customWidth="1"/>
    <col min="16076" max="16076" width="12" bestFit="1" customWidth="1"/>
  </cols>
  <sheetData>
    <row r="1" spans="1:39" ht="21" x14ac:dyDescent="0.25">
      <c r="A1" s="255" t="s">
        <v>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</row>
    <row r="2" spans="1:39" ht="21" x14ac:dyDescent="0.25">
      <c r="A2" s="259"/>
      <c r="B2" s="256">
        <v>2020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8"/>
      <c r="U2" s="256">
        <v>2021</v>
      </c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8"/>
    </row>
    <row r="3" spans="1:39" ht="15.75" customHeight="1" x14ac:dyDescent="0.25">
      <c r="A3" s="260"/>
      <c r="B3" s="177" t="s">
        <v>1</v>
      </c>
      <c r="C3" s="177" t="s">
        <v>2</v>
      </c>
      <c r="D3" s="177" t="s">
        <v>3</v>
      </c>
      <c r="E3" s="177" t="s">
        <v>4</v>
      </c>
      <c r="F3" s="177" t="s">
        <v>5</v>
      </c>
      <c r="G3" s="177" t="s">
        <v>6</v>
      </c>
      <c r="H3" s="177" t="s">
        <v>7</v>
      </c>
      <c r="I3" s="177" t="s">
        <v>8</v>
      </c>
      <c r="J3" s="177" t="s">
        <v>49</v>
      </c>
      <c r="K3" s="177" t="s">
        <v>10</v>
      </c>
      <c r="L3" s="177" t="s">
        <v>11</v>
      </c>
      <c r="M3" s="177" t="s">
        <v>12</v>
      </c>
      <c r="N3" s="177" t="s">
        <v>13</v>
      </c>
      <c r="O3" s="177" t="s">
        <v>14</v>
      </c>
      <c r="P3" s="177" t="s">
        <v>15</v>
      </c>
      <c r="Q3" s="177" t="s">
        <v>16</v>
      </c>
      <c r="R3" s="177" t="s">
        <v>17</v>
      </c>
      <c r="S3" s="177" t="s">
        <v>18</v>
      </c>
      <c r="T3" s="142">
        <v>2020</v>
      </c>
      <c r="U3" s="181" t="s">
        <v>1</v>
      </c>
      <c r="V3" s="181" t="s">
        <v>2</v>
      </c>
      <c r="W3" s="181" t="s">
        <v>3</v>
      </c>
      <c r="X3" s="181" t="s">
        <v>4</v>
      </c>
      <c r="Y3" s="181" t="s">
        <v>5</v>
      </c>
      <c r="Z3" s="181" t="s">
        <v>6</v>
      </c>
      <c r="AA3" s="181" t="s">
        <v>7</v>
      </c>
      <c r="AB3" s="181" t="s">
        <v>8</v>
      </c>
      <c r="AC3" s="181" t="s">
        <v>49</v>
      </c>
      <c r="AD3" s="181" t="s">
        <v>10</v>
      </c>
      <c r="AE3" s="181" t="s">
        <v>11</v>
      </c>
      <c r="AF3" s="181" t="s">
        <v>12</v>
      </c>
      <c r="AG3" s="181" t="s">
        <v>13</v>
      </c>
      <c r="AH3" s="181" t="s">
        <v>14</v>
      </c>
      <c r="AI3" s="181" t="s">
        <v>15</v>
      </c>
      <c r="AJ3" s="181" t="s">
        <v>16</v>
      </c>
      <c r="AK3" s="181" t="s">
        <v>17</v>
      </c>
      <c r="AL3" s="181" t="s">
        <v>18</v>
      </c>
      <c r="AM3" s="142">
        <v>2021</v>
      </c>
    </row>
    <row r="4" spans="1:39" ht="18.75" x14ac:dyDescent="0.3">
      <c r="A4" s="63" t="s">
        <v>19</v>
      </c>
      <c r="B4" s="64"/>
      <c r="C4" s="64"/>
      <c r="D4" s="64"/>
      <c r="E4" s="64"/>
      <c r="F4" s="69"/>
      <c r="G4" s="69"/>
      <c r="H4" s="69"/>
      <c r="I4" s="69"/>
      <c r="J4" s="69"/>
      <c r="K4" s="1"/>
      <c r="P4" s="64"/>
      <c r="Q4" s="64"/>
      <c r="R4" s="64"/>
      <c r="S4" s="64"/>
      <c r="T4" s="65"/>
      <c r="U4" s="64"/>
      <c r="V4" s="64"/>
      <c r="W4" s="64"/>
      <c r="X4" s="64"/>
      <c r="Y4" s="69"/>
      <c r="Z4" s="69"/>
      <c r="AA4" s="69"/>
      <c r="AB4" s="69"/>
      <c r="AC4" s="69"/>
      <c r="AD4" s="1"/>
      <c r="AI4" s="64"/>
      <c r="AJ4" s="64"/>
      <c r="AK4" s="64"/>
      <c r="AL4" s="64"/>
      <c r="AM4" s="65"/>
    </row>
    <row r="5" spans="1:39" ht="15.75" x14ac:dyDescent="0.25">
      <c r="A5" s="75" t="s">
        <v>20</v>
      </c>
      <c r="B5" s="66">
        <v>287991</v>
      </c>
      <c r="C5" s="66">
        <v>285052</v>
      </c>
      <c r="D5" s="66">
        <v>277906</v>
      </c>
      <c r="E5" s="92">
        <f>SUM(B5:D5)</f>
        <v>850949</v>
      </c>
      <c r="F5" s="1">
        <v>229438</v>
      </c>
      <c r="G5" s="2">
        <v>143226</v>
      </c>
      <c r="H5" s="1">
        <v>30914</v>
      </c>
      <c r="I5" s="92">
        <f t="shared" ref="I5:I13" si="0">SUM(F5:H5)</f>
        <v>403578</v>
      </c>
      <c r="J5" s="92">
        <f>E5+I5</f>
        <v>1254527</v>
      </c>
      <c r="K5" s="1">
        <v>40521</v>
      </c>
      <c r="L5" s="2">
        <v>33099</v>
      </c>
      <c r="M5" s="1">
        <v>64904</v>
      </c>
      <c r="N5" s="92">
        <f t="shared" ref="N5:N13" si="1">SUM(K5:M5)</f>
        <v>138524</v>
      </c>
      <c r="O5" s="92">
        <f>E5+I5+N5</f>
        <v>1393051</v>
      </c>
      <c r="P5" s="1">
        <v>183463</v>
      </c>
      <c r="Q5" s="2">
        <v>250632</v>
      </c>
      <c r="R5" s="1">
        <v>329665</v>
      </c>
      <c r="S5" s="92">
        <f t="shared" ref="S5:S13" si="2">SUM(P5:R5)</f>
        <v>763760</v>
      </c>
      <c r="T5" s="92">
        <f>E5+I5+N5+S5</f>
        <v>2156811</v>
      </c>
      <c r="U5" s="66">
        <v>373507</v>
      </c>
      <c r="V5" s="66">
        <v>370726</v>
      </c>
      <c r="W5" s="66">
        <v>327739</v>
      </c>
      <c r="X5" s="92">
        <f>SUM(U5:W5)</f>
        <v>1071972</v>
      </c>
      <c r="Y5" s="1">
        <v>220676</v>
      </c>
      <c r="Z5" s="2">
        <v>105097</v>
      </c>
      <c r="AA5" s="1">
        <v>35841</v>
      </c>
      <c r="AB5" s="92">
        <f t="shared" ref="AB5:AB13" si="3">SUM(Y5:AA5)</f>
        <v>361614</v>
      </c>
      <c r="AC5" s="92">
        <f t="shared" ref="AC5:AC13" si="4">X5+AB5</f>
        <v>1433586</v>
      </c>
      <c r="AD5" s="1">
        <v>26032</v>
      </c>
      <c r="AE5" s="2">
        <v>39473</v>
      </c>
      <c r="AF5" s="1">
        <v>113825</v>
      </c>
      <c r="AG5" s="92">
        <f>SUM(AD5:AF5)</f>
        <v>179330</v>
      </c>
      <c r="AH5" s="92">
        <f t="shared" ref="AH5:AH13" si="5">X5+AB5+AG5</f>
        <v>1612916</v>
      </c>
      <c r="AI5" s="1">
        <v>224929</v>
      </c>
      <c r="AJ5" s="2">
        <v>263815</v>
      </c>
      <c r="AK5" s="1">
        <v>406573</v>
      </c>
      <c r="AL5" s="92">
        <f>SUM(AI5:AK5)</f>
        <v>895317</v>
      </c>
      <c r="AM5" s="92">
        <f t="shared" ref="AM5:AM13" si="6">X5+AB5+AG5+AL5</f>
        <v>2508233</v>
      </c>
    </row>
    <row r="6" spans="1:39" ht="15.75" x14ac:dyDescent="0.25">
      <c r="A6" s="76" t="s">
        <v>21</v>
      </c>
      <c r="B6" s="67">
        <v>283336</v>
      </c>
      <c r="C6" s="67">
        <v>275801</v>
      </c>
      <c r="D6" s="67">
        <v>275033</v>
      </c>
      <c r="E6" s="93">
        <f t="shared" ref="E6:E13" si="7">SUM(B6:D6)</f>
        <v>834170</v>
      </c>
      <c r="F6" s="4">
        <v>236065</v>
      </c>
      <c r="G6" s="4">
        <v>158916</v>
      </c>
      <c r="H6" s="4">
        <v>50117</v>
      </c>
      <c r="I6" s="93">
        <f t="shared" si="0"/>
        <v>445098</v>
      </c>
      <c r="J6" s="93">
        <f>E6+I6</f>
        <v>1279268</v>
      </c>
      <c r="K6" s="4">
        <v>67165</v>
      </c>
      <c r="L6" s="4">
        <v>53785</v>
      </c>
      <c r="M6" s="4">
        <v>78617</v>
      </c>
      <c r="N6" s="93">
        <f t="shared" si="1"/>
        <v>199567</v>
      </c>
      <c r="O6" s="93">
        <f t="shared" ref="O6:O13" si="8">E6+I6+N6</f>
        <v>1478835</v>
      </c>
      <c r="P6" s="4">
        <v>189415</v>
      </c>
      <c r="Q6" s="4">
        <v>249868</v>
      </c>
      <c r="R6" s="4">
        <v>315491</v>
      </c>
      <c r="S6" s="93">
        <f t="shared" si="2"/>
        <v>754774</v>
      </c>
      <c r="T6" s="93">
        <f>E6+I6+N6+S6</f>
        <v>2233609</v>
      </c>
      <c r="U6" s="67">
        <v>347620</v>
      </c>
      <c r="V6" s="67">
        <v>346416</v>
      </c>
      <c r="W6" s="67">
        <v>304757</v>
      </c>
      <c r="X6" s="93">
        <f t="shared" ref="X6:X13" si="9">SUM(U6:W6)</f>
        <v>998793</v>
      </c>
      <c r="Y6" s="4">
        <v>227542</v>
      </c>
      <c r="Z6" s="4">
        <v>118517</v>
      </c>
      <c r="AA6" s="4">
        <v>47429</v>
      </c>
      <c r="AB6" s="93">
        <f t="shared" si="3"/>
        <v>393488</v>
      </c>
      <c r="AC6" s="93">
        <f t="shared" si="4"/>
        <v>1392281</v>
      </c>
      <c r="AD6" s="4">
        <v>56506</v>
      </c>
      <c r="AE6" s="4">
        <v>56783</v>
      </c>
      <c r="AF6" s="4">
        <v>129608</v>
      </c>
      <c r="AG6" s="93">
        <f t="shared" ref="AG6:AG13" si="10">SUM(AD6:AF6)</f>
        <v>242897</v>
      </c>
      <c r="AH6" s="93">
        <f t="shared" si="5"/>
        <v>1635178</v>
      </c>
      <c r="AI6" s="4">
        <v>216163</v>
      </c>
      <c r="AJ6" s="4">
        <v>261201</v>
      </c>
      <c r="AK6" s="4">
        <v>393251</v>
      </c>
      <c r="AL6" s="93">
        <f t="shared" ref="AL6:AL13" si="11">SUM(AI6:AK6)</f>
        <v>870615</v>
      </c>
      <c r="AM6" s="93">
        <f t="shared" si="6"/>
        <v>2505793</v>
      </c>
    </row>
    <row r="7" spans="1:39" ht="15.75" x14ac:dyDescent="0.25">
      <c r="A7" s="76" t="s">
        <v>22</v>
      </c>
      <c r="B7" s="67">
        <v>229711</v>
      </c>
      <c r="C7" s="67">
        <v>224516</v>
      </c>
      <c r="D7" s="67">
        <v>219706</v>
      </c>
      <c r="E7" s="93">
        <f t="shared" si="7"/>
        <v>673933</v>
      </c>
      <c r="F7" s="3">
        <v>183177</v>
      </c>
      <c r="G7" s="4">
        <v>121380</v>
      </c>
      <c r="H7" s="3">
        <v>36219</v>
      </c>
      <c r="I7" s="93">
        <f t="shared" si="0"/>
        <v>340776</v>
      </c>
      <c r="J7" s="93">
        <f t="shared" ref="J7:J13" si="12">E7+I7</f>
        <v>1014709</v>
      </c>
      <c r="K7" s="3">
        <v>31109</v>
      </c>
      <c r="L7" s="4">
        <v>25020</v>
      </c>
      <c r="M7" s="3">
        <v>57684</v>
      </c>
      <c r="N7" s="93">
        <f t="shared" si="1"/>
        <v>113813</v>
      </c>
      <c r="O7" s="93">
        <f t="shared" si="8"/>
        <v>1128522</v>
      </c>
      <c r="P7" s="3">
        <v>141837</v>
      </c>
      <c r="Q7" s="4">
        <v>193841</v>
      </c>
      <c r="R7" s="3">
        <v>251738</v>
      </c>
      <c r="S7" s="93">
        <f t="shared" si="2"/>
        <v>587416</v>
      </c>
      <c r="T7" s="93">
        <f t="shared" ref="T7:T13" si="13">E7+I7+N7+S7</f>
        <v>1715938</v>
      </c>
      <c r="U7" s="67">
        <v>281440</v>
      </c>
      <c r="V7" s="67">
        <v>285497</v>
      </c>
      <c r="W7" s="67">
        <v>250836</v>
      </c>
      <c r="X7" s="93">
        <f t="shared" si="9"/>
        <v>817773</v>
      </c>
      <c r="Y7" s="3">
        <v>172476</v>
      </c>
      <c r="Z7" s="4">
        <v>91113</v>
      </c>
      <c r="AA7" s="3">
        <v>38403</v>
      </c>
      <c r="AB7" s="93">
        <f t="shared" si="3"/>
        <v>301992</v>
      </c>
      <c r="AC7" s="93">
        <f t="shared" si="4"/>
        <v>1119765</v>
      </c>
      <c r="AD7" s="3">
        <v>25770</v>
      </c>
      <c r="AE7" s="4">
        <v>29175</v>
      </c>
      <c r="AF7" s="3">
        <v>96706</v>
      </c>
      <c r="AG7" s="93">
        <f t="shared" si="10"/>
        <v>151651</v>
      </c>
      <c r="AH7" s="93">
        <f t="shared" si="5"/>
        <v>1271416</v>
      </c>
      <c r="AI7" s="3">
        <v>170485</v>
      </c>
      <c r="AJ7" s="4">
        <v>201731</v>
      </c>
      <c r="AK7" s="3">
        <v>306877</v>
      </c>
      <c r="AL7" s="93">
        <f t="shared" si="11"/>
        <v>679093</v>
      </c>
      <c r="AM7" s="93">
        <f t="shared" si="6"/>
        <v>1950509</v>
      </c>
    </row>
    <row r="8" spans="1:39" ht="15.75" x14ac:dyDescent="0.25">
      <c r="A8" s="76" t="s">
        <v>23</v>
      </c>
      <c r="B8" s="67">
        <v>201471</v>
      </c>
      <c r="C8" s="67">
        <v>200783</v>
      </c>
      <c r="D8" s="67">
        <v>187421</v>
      </c>
      <c r="E8" s="93">
        <f t="shared" si="7"/>
        <v>589675</v>
      </c>
      <c r="F8" s="3">
        <v>165106</v>
      </c>
      <c r="G8" s="4">
        <v>104767</v>
      </c>
      <c r="H8" s="3">
        <v>26024</v>
      </c>
      <c r="I8" s="93">
        <f t="shared" si="0"/>
        <v>295897</v>
      </c>
      <c r="J8" s="93">
        <f t="shared" si="12"/>
        <v>885572</v>
      </c>
      <c r="K8" s="3">
        <v>12408</v>
      </c>
      <c r="L8" s="4">
        <v>33653</v>
      </c>
      <c r="M8" s="3">
        <v>48408</v>
      </c>
      <c r="N8" s="93">
        <f t="shared" si="1"/>
        <v>94469</v>
      </c>
      <c r="O8" s="93">
        <f t="shared" si="8"/>
        <v>980041</v>
      </c>
      <c r="P8" s="3">
        <v>127368</v>
      </c>
      <c r="Q8" s="4">
        <v>198345</v>
      </c>
      <c r="R8" s="3">
        <v>242340</v>
      </c>
      <c r="S8" s="93">
        <f t="shared" si="2"/>
        <v>568053</v>
      </c>
      <c r="T8" s="93">
        <f t="shared" si="13"/>
        <v>1548094</v>
      </c>
      <c r="U8" s="67">
        <v>282285</v>
      </c>
      <c r="V8" s="67">
        <v>275962</v>
      </c>
      <c r="W8" s="67">
        <v>245029</v>
      </c>
      <c r="X8" s="93">
        <f t="shared" si="9"/>
        <v>803276</v>
      </c>
      <c r="Y8" s="3">
        <v>165064</v>
      </c>
      <c r="Z8" s="4">
        <v>87353</v>
      </c>
      <c r="AA8" s="3">
        <v>17984</v>
      </c>
      <c r="AB8" s="93">
        <f t="shared" si="3"/>
        <v>270401</v>
      </c>
      <c r="AC8" s="93">
        <f t="shared" si="4"/>
        <v>1073677</v>
      </c>
      <c r="AD8" s="3">
        <v>9437</v>
      </c>
      <c r="AE8" s="4">
        <v>26458</v>
      </c>
      <c r="AF8" s="3">
        <v>79551</v>
      </c>
      <c r="AG8" s="93">
        <f t="shared" si="10"/>
        <v>115446</v>
      </c>
      <c r="AH8" s="93">
        <f t="shared" si="5"/>
        <v>1189123</v>
      </c>
      <c r="AI8" s="3">
        <v>158849</v>
      </c>
      <c r="AJ8" s="4">
        <v>181670</v>
      </c>
      <c r="AK8" s="3">
        <v>293027</v>
      </c>
      <c r="AL8" s="93">
        <f t="shared" si="11"/>
        <v>633546</v>
      </c>
      <c r="AM8" s="93">
        <f t="shared" si="6"/>
        <v>1822669</v>
      </c>
    </row>
    <row r="9" spans="1:39" ht="15.75" x14ac:dyDescent="0.25">
      <c r="A9" s="76" t="s">
        <v>24</v>
      </c>
      <c r="B9" s="67">
        <v>362516</v>
      </c>
      <c r="C9" s="67">
        <v>360864</v>
      </c>
      <c r="D9" s="67">
        <v>355954</v>
      </c>
      <c r="E9" s="93">
        <f t="shared" si="7"/>
        <v>1079334</v>
      </c>
      <c r="F9" s="3">
        <v>293191</v>
      </c>
      <c r="G9" s="4">
        <v>205766</v>
      </c>
      <c r="H9" s="3">
        <v>66594</v>
      </c>
      <c r="I9" s="93">
        <f t="shared" si="0"/>
        <v>565551</v>
      </c>
      <c r="J9" s="93">
        <f t="shared" si="12"/>
        <v>1644885</v>
      </c>
      <c r="K9" s="3">
        <v>87180</v>
      </c>
      <c r="L9" s="4">
        <v>54524</v>
      </c>
      <c r="M9" s="3">
        <v>123484</v>
      </c>
      <c r="N9" s="93">
        <f t="shared" si="1"/>
        <v>265188</v>
      </c>
      <c r="O9" s="93">
        <f t="shared" si="8"/>
        <v>1910073</v>
      </c>
      <c r="P9" s="3">
        <v>235842</v>
      </c>
      <c r="Q9" s="4">
        <v>286944</v>
      </c>
      <c r="R9" s="3">
        <v>399833</v>
      </c>
      <c r="S9" s="93">
        <f t="shared" si="2"/>
        <v>922619</v>
      </c>
      <c r="T9" s="93">
        <f t="shared" si="13"/>
        <v>2832692</v>
      </c>
      <c r="U9" s="67">
        <v>453699</v>
      </c>
      <c r="V9" s="67">
        <v>454178</v>
      </c>
      <c r="W9" s="67">
        <v>403108</v>
      </c>
      <c r="X9" s="93">
        <f t="shared" si="9"/>
        <v>1310985</v>
      </c>
      <c r="Y9" s="3">
        <v>290016</v>
      </c>
      <c r="Z9" s="4">
        <v>133617</v>
      </c>
      <c r="AA9" s="3">
        <v>77319</v>
      </c>
      <c r="AB9" s="93">
        <f t="shared" si="3"/>
        <v>500952</v>
      </c>
      <c r="AC9" s="93">
        <f t="shared" si="4"/>
        <v>1811937</v>
      </c>
      <c r="AD9" s="3">
        <v>74307</v>
      </c>
      <c r="AE9" s="4">
        <v>92627</v>
      </c>
      <c r="AF9" s="3">
        <v>176744</v>
      </c>
      <c r="AG9" s="93">
        <f t="shared" si="10"/>
        <v>343678</v>
      </c>
      <c r="AH9" s="93">
        <f t="shared" si="5"/>
        <v>2155615</v>
      </c>
      <c r="AI9" s="3">
        <v>261094</v>
      </c>
      <c r="AJ9" s="4">
        <v>337544</v>
      </c>
      <c r="AK9" s="3">
        <v>472473</v>
      </c>
      <c r="AL9" s="93">
        <f t="shared" si="11"/>
        <v>1071111</v>
      </c>
      <c r="AM9" s="93">
        <f t="shared" si="6"/>
        <v>3226726</v>
      </c>
    </row>
    <row r="10" spans="1:39" ht="15.75" x14ac:dyDescent="0.25">
      <c r="A10" s="76" t="s">
        <v>25</v>
      </c>
      <c r="B10" s="67">
        <v>140153</v>
      </c>
      <c r="C10" s="67">
        <v>141116</v>
      </c>
      <c r="D10" s="67">
        <v>134712</v>
      </c>
      <c r="E10" s="93">
        <f t="shared" si="7"/>
        <v>415981</v>
      </c>
      <c r="F10" s="3">
        <v>112165</v>
      </c>
      <c r="G10" s="4">
        <v>69767</v>
      </c>
      <c r="H10" s="3">
        <v>24895</v>
      </c>
      <c r="I10" s="93">
        <f t="shared" si="0"/>
        <v>206827</v>
      </c>
      <c r="J10" s="93">
        <f t="shared" si="12"/>
        <v>622808</v>
      </c>
      <c r="K10" s="3">
        <v>14618</v>
      </c>
      <c r="L10" s="4">
        <v>24853</v>
      </c>
      <c r="M10" s="3">
        <v>37895</v>
      </c>
      <c r="N10" s="93">
        <f t="shared" si="1"/>
        <v>77366</v>
      </c>
      <c r="O10" s="93">
        <f t="shared" si="8"/>
        <v>700174</v>
      </c>
      <c r="P10" s="3">
        <v>92174</v>
      </c>
      <c r="Q10" s="4">
        <v>124177</v>
      </c>
      <c r="R10" s="3">
        <v>164797</v>
      </c>
      <c r="S10" s="93">
        <f t="shared" si="2"/>
        <v>381148</v>
      </c>
      <c r="T10" s="93">
        <f t="shared" si="13"/>
        <v>1081322</v>
      </c>
      <c r="U10" s="67">
        <v>183376</v>
      </c>
      <c r="V10" s="67">
        <v>183051</v>
      </c>
      <c r="W10" s="67">
        <v>159505</v>
      </c>
      <c r="X10" s="93">
        <f t="shared" si="9"/>
        <v>525932</v>
      </c>
      <c r="Y10" s="3">
        <v>107209</v>
      </c>
      <c r="Z10" s="4">
        <v>58457</v>
      </c>
      <c r="AA10" s="3">
        <v>24833</v>
      </c>
      <c r="AB10" s="93">
        <f t="shared" si="3"/>
        <v>190499</v>
      </c>
      <c r="AC10" s="93">
        <f t="shared" si="4"/>
        <v>716431</v>
      </c>
      <c r="AD10" s="3">
        <v>20747</v>
      </c>
      <c r="AE10" s="4">
        <v>16825</v>
      </c>
      <c r="AF10" s="3">
        <v>64376</v>
      </c>
      <c r="AG10" s="93">
        <f t="shared" si="10"/>
        <v>101948</v>
      </c>
      <c r="AH10" s="93">
        <f t="shared" si="5"/>
        <v>818379</v>
      </c>
      <c r="AI10" s="3">
        <v>108899</v>
      </c>
      <c r="AJ10" s="4">
        <v>130495</v>
      </c>
      <c r="AK10" s="3">
        <v>197680</v>
      </c>
      <c r="AL10" s="93">
        <f t="shared" si="11"/>
        <v>437074</v>
      </c>
      <c r="AM10" s="93">
        <f t="shared" si="6"/>
        <v>1255453</v>
      </c>
    </row>
    <row r="11" spans="1:39" ht="15.75" x14ac:dyDescent="0.25">
      <c r="A11" s="76" t="s">
        <v>26</v>
      </c>
      <c r="B11" s="67">
        <v>361125</v>
      </c>
      <c r="C11" s="67">
        <v>349504</v>
      </c>
      <c r="D11" s="67">
        <v>344314</v>
      </c>
      <c r="E11" s="93">
        <f t="shared" si="7"/>
        <v>1054943</v>
      </c>
      <c r="F11" s="3">
        <v>299670</v>
      </c>
      <c r="G11" s="4">
        <v>209670</v>
      </c>
      <c r="H11" s="3">
        <v>95027</v>
      </c>
      <c r="I11" s="93">
        <f t="shared" si="0"/>
        <v>604367</v>
      </c>
      <c r="J11" s="93">
        <f t="shared" si="12"/>
        <v>1659310</v>
      </c>
      <c r="K11" s="3">
        <v>102531</v>
      </c>
      <c r="L11" s="4">
        <v>41787</v>
      </c>
      <c r="M11" s="3">
        <v>112377</v>
      </c>
      <c r="N11" s="93">
        <f t="shared" si="1"/>
        <v>256695</v>
      </c>
      <c r="O11" s="93">
        <f t="shared" si="8"/>
        <v>1916005</v>
      </c>
      <c r="P11" s="3">
        <v>245764</v>
      </c>
      <c r="Q11" s="4">
        <v>308287</v>
      </c>
      <c r="R11" s="3">
        <v>391590</v>
      </c>
      <c r="S11" s="93">
        <f t="shared" si="2"/>
        <v>945641</v>
      </c>
      <c r="T11" s="93">
        <f t="shared" si="13"/>
        <v>2861646</v>
      </c>
      <c r="U11" s="67">
        <v>428045</v>
      </c>
      <c r="V11" s="67">
        <v>410094</v>
      </c>
      <c r="W11" s="67">
        <v>401912</v>
      </c>
      <c r="X11" s="93">
        <f t="shared" si="9"/>
        <v>1240051</v>
      </c>
      <c r="Y11" s="3">
        <v>298843</v>
      </c>
      <c r="Z11" s="4">
        <v>183953</v>
      </c>
      <c r="AA11" s="3">
        <v>116354</v>
      </c>
      <c r="AB11" s="93">
        <f t="shared" si="3"/>
        <v>599150</v>
      </c>
      <c r="AC11" s="93">
        <f t="shared" si="4"/>
        <v>1839201</v>
      </c>
      <c r="AD11" s="3">
        <v>64879</v>
      </c>
      <c r="AE11" s="4">
        <v>40240</v>
      </c>
      <c r="AF11" s="3">
        <v>195508</v>
      </c>
      <c r="AG11" s="93">
        <f t="shared" si="10"/>
        <v>300627</v>
      </c>
      <c r="AH11" s="93">
        <f t="shared" si="5"/>
        <v>2139828</v>
      </c>
      <c r="AI11" s="3">
        <v>305530</v>
      </c>
      <c r="AJ11" s="4">
        <v>316050</v>
      </c>
      <c r="AK11" s="3">
        <v>441110</v>
      </c>
      <c r="AL11" s="93">
        <f t="shared" si="11"/>
        <v>1062690</v>
      </c>
      <c r="AM11" s="93">
        <f t="shared" si="6"/>
        <v>3202518</v>
      </c>
    </row>
    <row r="12" spans="1:39" ht="15.75" x14ac:dyDescent="0.25">
      <c r="A12" s="76" t="s">
        <v>27</v>
      </c>
      <c r="B12" s="67">
        <v>460509</v>
      </c>
      <c r="C12" s="67">
        <v>444983</v>
      </c>
      <c r="D12" s="67">
        <v>437428</v>
      </c>
      <c r="E12" s="93">
        <f t="shared" si="7"/>
        <v>1342920</v>
      </c>
      <c r="F12" s="3">
        <v>368558</v>
      </c>
      <c r="G12" s="4">
        <v>259156</v>
      </c>
      <c r="H12" s="3">
        <v>109141</v>
      </c>
      <c r="I12" s="93">
        <f t="shared" si="0"/>
        <v>736855</v>
      </c>
      <c r="J12" s="93">
        <f t="shared" si="12"/>
        <v>2079775</v>
      </c>
      <c r="K12" s="3">
        <v>60769</v>
      </c>
      <c r="L12" s="4">
        <v>113319</v>
      </c>
      <c r="M12" s="3">
        <v>144609</v>
      </c>
      <c r="N12" s="93">
        <f t="shared" si="1"/>
        <v>318697</v>
      </c>
      <c r="O12" s="93">
        <f t="shared" si="8"/>
        <v>2398472</v>
      </c>
      <c r="P12" s="3">
        <v>296851</v>
      </c>
      <c r="Q12" s="4">
        <v>398307</v>
      </c>
      <c r="R12" s="3">
        <v>513318</v>
      </c>
      <c r="S12" s="93">
        <f t="shared" si="2"/>
        <v>1208476</v>
      </c>
      <c r="T12" s="93">
        <f t="shared" si="13"/>
        <v>3606948</v>
      </c>
      <c r="U12" s="67">
        <v>575298</v>
      </c>
      <c r="V12" s="67">
        <v>586362</v>
      </c>
      <c r="W12" s="67">
        <v>505154</v>
      </c>
      <c r="X12" s="93">
        <f t="shared" si="9"/>
        <v>1666814</v>
      </c>
      <c r="Y12" s="3">
        <v>347588</v>
      </c>
      <c r="Z12" s="4">
        <v>201573</v>
      </c>
      <c r="AA12" s="3">
        <v>121886</v>
      </c>
      <c r="AB12" s="93">
        <f t="shared" si="3"/>
        <v>671047</v>
      </c>
      <c r="AC12" s="93">
        <f t="shared" si="4"/>
        <v>2337861</v>
      </c>
      <c r="AD12" s="3">
        <v>58255</v>
      </c>
      <c r="AE12" s="4">
        <v>95572</v>
      </c>
      <c r="AF12" s="3">
        <v>226111</v>
      </c>
      <c r="AG12" s="93">
        <f t="shared" si="10"/>
        <v>379938</v>
      </c>
      <c r="AH12" s="93">
        <f t="shared" si="5"/>
        <v>2717799</v>
      </c>
      <c r="AI12" s="3">
        <v>356534</v>
      </c>
      <c r="AJ12" s="4">
        <v>419437</v>
      </c>
      <c r="AK12" s="3">
        <v>640129</v>
      </c>
      <c r="AL12" s="93">
        <f t="shared" si="11"/>
        <v>1416100</v>
      </c>
      <c r="AM12" s="93">
        <f t="shared" si="6"/>
        <v>4133899</v>
      </c>
    </row>
    <row r="13" spans="1:39" ht="16.5" thickBot="1" x14ac:dyDescent="0.3">
      <c r="A13" s="76" t="s">
        <v>46</v>
      </c>
      <c r="B13" s="77">
        <v>436</v>
      </c>
      <c r="C13" s="77">
        <v>423</v>
      </c>
      <c r="D13" s="77">
        <v>409</v>
      </c>
      <c r="E13" s="94">
        <f t="shared" si="7"/>
        <v>1268</v>
      </c>
      <c r="F13" s="77">
        <v>373</v>
      </c>
      <c r="G13" s="77">
        <v>287</v>
      </c>
      <c r="H13" s="77">
        <v>0</v>
      </c>
      <c r="I13" s="94">
        <f t="shared" si="0"/>
        <v>660</v>
      </c>
      <c r="J13" s="94">
        <f t="shared" si="12"/>
        <v>1928</v>
      </c>
      <c r="K13" s="77">
        <v>0</v>
      </c>
      <c r="L13" s="77">
        <v>0</v>
      </c>
      <c r="M13" s="77">
        <v>42</v>
      </c>
      <c r="N13" s="94">
        <f t="shared" si="1"/>
        <v>42</v>
      </c>
      <c r="O13" s="94">
        <f t="shared" si="8"/>
        <v>1970</v>
      </c>
      <c r="P13" s="77">
        <v>307</v>
      </c>
      <c r="Q13" s="77">
        <v>385</v>
      </c>
      <c r="R13" s="77">
        <v>444</v>
      </c>
      <c r="S13" s="94">
        <f t="shared" si="2"/>
        <v>1136</v>
      </c>
      <c r="T13" s="94">
        <f t="shared" si="13"/>
        <v>3106</v>
      </c>
      <c r="U13" s="77">
        <v>510</v>
      </c>
      <c r="V13" s="77">
        <v>451</v>
      </c>
      <c r="W13" s="77">
        <v>478</v>
      </c>
      <c r="X13" s="94">
        <f t="shared" si="9"/>
        <v>1439</v>
      </c>
      <c r="Y13" s="77">
        <v>422</v>
      </c>
      <c r="Z13" s="77">
        <v>239</v>
      </c>
      <c r="AA13" s="77">
        <v>0</v>
      </c>
      <c r="AB13" s="94">
        <f t="shared" si="3"/>
        <v>661</v>
      </c>
      <c r="AC13" s="94">
        <f t="shared" si="4"/>
        <v>2100</v>
      </c>
      <c r="AD13" s="77">
        <v>5</v>
      </c>
      <c r="AE13" s="77">
        <v>8</v>
      </c>
      <c r="AF13" s="77">
        <v>86</v>
      </c>
      <c r="AG13" s="94">
        <f t="shared" si="10"/>
        <v>99</v>
      </c>
      <c r="AH13" s="94">
        <f t="shared" si="5"/>
        <v>2199</v>
      </c>
      <c r="AI13" s="77">
        <v>306</v>
      </c>
      <c r="AJ13" s="77">
        <v>389</v>
      </c>
      <c r="AK13" s="77">
        <v>459</v>
      </c>
      <c r="AL13" s="94">
        <f t="shared" si="11"/>
        <v>1154</v>
      </c>
      <c r="AM13" s="94">
        <f t="shared" si="6"/>
        <v>3353</v>
      </c>
    </row>
    <row r="14" spans="1:39" ht="16.5" thickBot="1" x14ac:dyDescent="0.3">
      <c r="A14" s="87" t="s">
        <v>31</v>
      </c>
      <c r="B14" s="68">
        <f>SUM(B5:B13)</f>
        <v>2327248</v>
      </c>
      <c r="C14" s="68">
        <f>SUM(C5:C13)</f>
        <v>2283042</v>
      </c>
      <c r="D14" s="68">
        <f>SUM(D5:D13)</f>
        <v>2232883</v>
      </c>
      <c r="E14" s="95">
        <f>SUM(E5:E13)</f>
        <v>6843173</v>
      </c>
      <c r="F14" s="5">
        <f t="shared" ref="F14:R14" si="14">SUM(F5:F13)</f>
        <v>1887743</v>
      </c>
      <c r="G14" s="5">
        <f t="shared" si="14"/>
        <v>1272935</v>
      </c>
      <c r="H14" s="5">
        <f t="shared" si="14"/>
        <v>438931</v>
      </c>
      <c r="I14" s="95">
        <f t="shared" si="14"/>
        <v>3599609</v>
      </c>
      <c r="J14" s="95">
        <f t="shared" si="14"/>
        <v>10442782</v>
      </c>
      <c r="K14" s="5">
        <f t="shared" si="14"/>
        <v>416301</v>
      </c>
      <c r="L14" s="5">
        <f t="shared" si="14"/>
        <v>380040</v>
      </c>
      <c r="M14" s="5">
        <f t="shared" si="14"/>
        <v>668020</v>
      </c>
      <c r="N14" s="95">
        <f t="shared" si="14"/>
        <v>1464361</v>
      </c>
      <c r="O14" s="95">
        <f t="shared" si="14"/>
        <v>11907143</v>
      </c>
      <c r="P14" s="5">
        <f t="shared" si="14"/>
        <v>1513021</v>
      </c>
      <c r="Q14" s="5">
        <f t="shared" si="14"/>
        <v>2010786</v>
      </c>
      <c r="R14" s="5">
        <f t="shared" si="14"/>
        <v>2609216</v>
      </c>
      <c r="S14" s="95">
        <f t="shared" ref="S14:X14" si="15">SUM(S5:S13)</f>
        <v>6133023</v>
      </c>
      <c r="T14" s="95">
        <f t="shared" si="15"/>
        <v>18040166</v>
      </c>
      <c r="U14" s="68">
        <f t="shared" si="15"/>
        <v>2925780</v>
      </c>
      <c r="V14" s="68">
        <f t="shared" si="15"/>
        <v>2912737</v>
      </c>
      <c r="W14" s="68">
        <f t="shared" si="15"/>
        <v>2598518</v>
      </c>
      <c r="X14" s="95">
        <f t="shared" si="15"/>
        <v>8437035</v>
      </c>
      <c r="Y14" s="5">
        <f t="shared" ref="Y14:AK14" si="16">SUM(Y5:Y13)</f>
        <v>1829836</v>
      </c>
      <c r="Z14" s="5">
        <f t="shared" si="16"/>
        <v>979919</v>
      </c>
      <c r="AA14" s="5">
        <f t="shared" si="16"/>
        <v>480049</v>
      </c>
      <c r="AB14" s="95">
        <f t="shared" si="16"/>
        <v>3289804</v>
      </c>
      <c r="AC14" s="95">
        <f t="shared" si="16"/>
        <v>11726839</v>
      </c>
      <c r="AD14" s="5">
        <f t="shared" si="16"/>
        <v>335938</v>
      </c>
      <c r="AE14" s="5">
        <f t="shared" si="16"/>
        <v>397161</v>
      </c>
      <c r="AF14" s="5">
        <f t="shared" si="16"/>
        <v>1082515</v>
      </c>
      <c r="AG14" s="95">
        <f t="shared" si="16"/>
        <v>1815614</v>
      </c>
      <c r="AH14" s="95">
        <f t="shared" si="16"/>
        <v>13542453</v>
      </c>
      <c r="AI14" s="5">
        <f t="shared" si="16"/>
        <v>1802789</v>
      </c>
      <c r="AJ14" s="5">
        <f t="shared" si="16"/>
        <v>2112332</v>
      </c>
      <c r="AK14" s="5">
        <f t="shared" si="16"/>
        <v>3151579</v>
      </c>
      <c r="AL14" s="95">
        <f>SUM(AL5:AL13)</f>
        <v>7066700</v>
      </c>
      <c r="AM14" s="95">
        <f>SUM(AM5:AM13)</f>
        <v>20609153</v>
      </c>
    </row>
    <row r="15" spans="1:39" ht="18.75" x14ac:dyDescent="0.3">
      <c r="A15" s="78" t="s">
        <v>32</v>
      </c>
      <c r="B15" s="79"/>
      <c r="C15" s="79"/>
      <c r="D15" s="79"/>
      <c r="E15" s="79"/>
      <c r="F15" s="69"/>
      <c r="G15" s="80"/>
      <c r="H15" s="69"/>
      <c r="I15" s="69"/>
      <c r="J15" s="69"/>
      <c r="K15" s="69"/>
      <c r="L15" s="80"/>
      <c r="M15" s="69"/>
      <c r="N15" s="69"/>
      <c r="O15" s="69"/>
      <c r="P15" s="69"/>
      <c r="Q15" s="69"/>
      <c r="R15" s="69"/>
      <c r="S15" s="69"/>
      <c r="T15" s="70"/>
      <c r="U15" s="79"/>
      <c r="V15" s="79"/>
      <c r="W15" s="79"/>
      <c r="X15" s="79"/>
      <c r="Y15" s="69"/>
      <c r="Z15" s="80"/>
      <c r="AA15" s="69"/>
      <c r="AB15" s="69"/>
      <c r="AC15" s="69"/>
      <c r="AD15" s="69"/>
      <c r="AE15" s="80"/>
      <c r="AF15" s="69"/>
      <c r="AG15" s="69"/>
      <c r="AH15" s="69"/>
      <c r="AI15" s="69"/>
      <c r="AJ15" s="69"/>
      <c r="AK15" s="69"/>
      <c r="AL15" s="69"/>
      <c r="AM15" s="70"/>
    </row>
    <row r="16" spans="1:39" ht="15.75" x14ac:dyDescent="0.25">
      <c r="A16" s="75" t="s">
        <v>33</v>
      </c>
      <c r="B16" s="80">
        <v>207822</v>
      </c>
      <c r="C16" s="80">
        <v>196814</v>
      </c>
      <c r="D16" s="81">
        <v>188054</v>
      </c>
      <c r="E16" s="92">
        <f>SUM(B16:D16)</f>
        <v>592690</v>
      </c>
      <c r="F16" s="80">
        <v>157312</v>
      </c>
      <c r="G16" s="80">
        <v>117222</v>
      </c>
      <c r="H16" s="81">
        <v>31595</v>
      </c>
      <c r="I16" s="92">
        <f>SUM(F16:H16)</f>
        <v>306129</v>
      </c>
      <c r="J16" s="92">
        <f>E16+I16</f>
        <v>898819</v>
      </c>
      <c r="K16" s="80">
        <v>35231</v>
      </c>
      <c r="L16" s="80">
        <v>41341</v>
      </c>
      <c r="M16" s="81">
        <v>81315</v>
      </c>
      <c r="N16" s="92">
        <f>SUM(K16:M16)</f>
        <v>157887</v>
      </c>
      <c r="O16" s="92">
        <f>E16+I16+N16</f>
        <v>1056706</v>
      </c>
      <c r="P16" s="80">
        <v>145699</v>
      </c>
      <c r="Q16" s="80">
        <v>171555</v>
      </c>
      <c r="R16" s="81">
        <v>218672</v>
      </c>
      <c r="S16" s="92">
        <f>SUM(P16:R16)</f>
        <v>535926</v>
      </c>
      <c r="T16" s="92">
        <f>E16+I16+N16+S16</f>
        <v>1592632</v>
      </c>
      <c r="U16" s="80">
        <v>257708</v>
      </c>
      <c r="V16" s="80">
        <v>278789</v>
      </c>
      <c r="W16" s="81">
        <v>217043</v>
      </c>
      <c r="X16" s="92">
        <f>SUM(U16:W16)</f>
        <v>753540</v>
      </c>
      <c r="Y16" s="80">
        <v>150168</v>
      </c>
      <c r="Z16" s="80">
        <v>87970</v>
      </c>
      <c r="AA16" s="81">
        <v>32514</v>
      </c>
      <c r="AB16" s="92">
        <f>SUM(Y16:AA16)</f>
        <v>270652</v>
      </c>
      <c r="AC16" s="92">
        <f>X16+AB16</f>
        <v>1024192</v>
      </c>
      <c r="AD16" s="80">
        <v>33364</v>
      </c>
      <c r="AE16" s="80">
        <v>40833</v>
      </c>
      <c r="AF16" s="81">
        <v>99594</v>
      </c>
      <c r="AG16" s="92">
        <f>SUM(AD16:AF16)</f>
        <v>173791</v>
      </c>
      <c r="AH16" s="92">
        <f>X16+AB16+AG16</f>
        <v>1197983</v>
      </c>
      <c r="AI16" s="80">
        <v>152528</v>
      </c>
      <c r="AJ16" s="80">
        <v>188193</v>
      </c>
      <c r="AK16" s="81">
        <v>272467</v>
      </c>
      <c r="AL16" s="92">
        <f>SUM(AI16:AK16)</f>
        <v>613188</v>
      </c>
      <c r="AM16" s="92">
        <f>X16+AB16+AG16+AL16</f>
        <v>1811171</v>
      </c>
    </row>
    <row r="17" spans="1:39" ht="15.75" x14ac:dyDescent="0.25">
      <c r="A17" s="76" t="s">
        <v>46</v>
      </c>
      <c r="B17" s="67">
        <v>5079.3</v>
      </c>
      <c r="C17" s="67">
        <v>4959.6000000000004</v>
      </c>
      <c r="D17" s="67">
        <v>4718.6000000000004</v>
      </c>
      <c r="E17" s="93">
        <f>SUM(B17:D17)</f>
        <v>14757.500000000002</v>
      </c>
      <c r="F17" s="67">
        <v>4065</v>
      </c>
      <c r="G17" s="67">
        <v>2757.02</v>
      </c>
      <c r="H17" s="67">
        <v>0</v>
      </c>
      <c r="I17" s="93">
        <f>SUM(F17:H17)</f>
        <v>6822.02</v>
      </c>
      <c r="J17" s="93">
        <f>E17+I17</f>
        <v>21579.520000000004</v>
      </c>
      <c r="K17" s="180">
        <v>0</v>
      </c>
      <c r="L17" s="180">
        <v>0</v>
      </c>
      <c r="M17" s="180">
        <v>846.71</v>
      </c>
      <c r="N17" s="93">
        <f>SUM(K17:M17)</f>
        <v>846.71</v>
      </c>
      <c r="O17" s="93">
        <f>E17+I17+N17</f>
        <v>22426.230000000003</v>
      </c>
      <c r="P17" s="67">
        <v>3196.09</v>
      </c>
      <c r="Q17" s="67">
        <v>3950.4</v>
      </c>
      <c r="R17" s="67">
        <v>5202.1099999999997</v>
      </c>
      <c r="S17" s="93">
        <f>SUM(P17:R17)</f>
        <v>12348.599999999999</v>
      </c>
      <c r="T17" s="93">
        <f>E17+I17+N17+S17</f>
        <v>34774.83</v>
      </c>
      <c r="U17" s="67">
        <v>6154.48</v>
      </c>
      <c r="V17" s="67">
        <v>6163.71</v>
      </c>
      <c r="W17" s="67">
        <v>5560.15</v>
      </c>
      <c r="X17" s="93">
        <f>SUM(U17:W17)</f>
        <v>17878.339999999997</v>
      </c>
      <c r="Y17" s="67">
        <v>3459.86</v>
      </c>
      <c r="Z17" s="67">
        <v>1294.47</v>
      </c>
      <c r="AA17" s="67">
        <v>0</v>
      </c>
      <c r="AB17" s="93">
        <f>SUM(Y17:AA17)</f>
        <v>4754.33</v>
      </c>
      <c r="AC17" s="93">
        <f>X17+AB17</f>
        <v>22632.67</v>
      </c>
      <c r="AD17" s="67">
        <v>0</v>
      </c>
      <c r="AE17" s="67">
        <v>0</v>
      </c>
      <c r="AF17" s="67">
        <v>2218.4499999999998</v>
      </c>
      <c r="AG17" s="93">
        <f>SUM(AD17:AF17)</f>
        <v>2218.4499999999998</v>
      </c>
      <c r="AH17" s="93">
        <f>X17+AB17+AG17</f>
        <v>24851.119999999999</v>
      </c>
      <c r="AI17" s="67">
        <v>3426.14</v>
      </c>
      <c r="AJ17" s="67">
        <v>4316.03</v>
      </c>
      <c r="AK17" s="67">
        <v>6749.21</v>
      </c>
      <c r="AL17" s="93">
        <f>SUM(AI17:AK17)</f>
        <v>14491.380000000001</v>
      </c>
      <c r="AM17" s="93">
        <f>X17+AB17+AG17+AL17</f>
        <v>39342.5</v>
      </c>
    </row>
    <row r="18" spans="1:39" ht="16.5" thickBot="1" x14ac:dyDescent="0.3">
      <c r="A18" s="88" t="s">
        <v>47</v>
      </c>
      <c r="B18" s="67">
        <v>91.5</v>
      </c>
      <c r="C18" s="67">
        <v>87.3</v>
      </c>
      <c r="D18" s="67">
        <v>85.2</v>
      </c>
      <c r="E18" s="93">
        <f>SUM(B18:D18)</f>
        <v>264</v>
      </c>
      <c r="F18" s="67">
        <v>69</v>
      </c>
      <c r="G18" s="67">
        <v>46.5</v>
      </c>
      <c r="H18" s="67">
        <v>0</v>
      </c>
      <c r="I18" s="93">
        <f>SUM(F18:H18)</f>
        <v>115.5</v>
      </c>
      <c r="J18" s="93">
        <f>E18+I18</f>
        <v>379.5</v>
      </c>
      <c r="K18" s="180">
        <v>0</v>
      </c>
      <c r="L18" s="180">
        <v>0</v>
      </c>
      <c r="M18" s="180">
        <v>8.1</v>
      </c>
      <c r="N18" s="93">
        <f>SUM(K18:M18)</f>
        <v>8.1</v>
      </c>
      <c r="O18" s="93">
        <f>E18+I18+N18</f>
        <v>387.6</v>
      </c>
      <c r="P18" s="67">
        <v>52.8</v>
      </c>
      <c r="Q18" s="67">
        <v>70.3</v>
      </c>
      <c r="R18" s="67">
        <v>81.599999999999994</v>
      </c>
      <c r="S18" s="93">
        <f>SUM(P18:R18)</f>
        <v>204.7</v>
      </c>
      <c r="T18" s="93">
        <f>E18+I18+N18+S18</f>
        <v>592.29999999999995</v>
      </c>
      <c r="U18" s="67">
        <v>113</v>
      </c>
      <c r="V18" s="67">
        <v>116.4</v>
      </c>
      <c r="W18" s="67">
        <v>89</v>
      </c>
      <c r="X18" s="93">
        <f>SUM(U18:W18)</f>
        <v>318.39999999999998</v>
      </c>
      <c r="Y18" s="67">
        <v>58.7</v>
      </c>
      <c r="Z18" s="67">
        <v>26.7</v>
      </c>
      <c r="AA18" s="67">
        <v>0</v>
      </c>
      <c r="AB18" s="93">
        <f>SUM(Y18:AA18)</f>
        <v>85.4</v>
      </c>
      <c r="AC18" s="93">
        <f>X18+AB18</f>
        <v>403.79999999999995</v>
      </c>
      <c r="AD18" s="67">
        <v>0</v>
      </c>
      <c r="AE18" s="67">
        <v>0</v>
      </c>
      <c r="AF18" s="67">
        <v>30.8</v>
      </c>
      <c r="AG18" s="93">
        <f>SUM(AD18:AF18)</f>
        <v>30.8</v>
      </c>
      <c r="AH18" s="93">
        <f>X18+AB18+AG18</f>
        <v>434.59999999999997</v>
      </c>
      <c r="AI18" s="67">
        <v>59.6</v>
      </c>
      <c r="AJ18" s="67">
        <v>62</v>
      </c>
      <c r="AK18" s="67">
        <v>103</v>
      </c>
      <c r="AL18" s="93">
        <f>SUM(AI18:AK18)</f>
        <v>224.6</v>
      </c>
      <c r="AM18" s="93">
        <f>X18+AB18+AG18+AL18</f>
        <v>659.19999999999993</v>
      </c>
    </row>
    <row r="19" spans="1:39" ht="16.5" thickBot="1" x14ac:dyDescent="0.3">
      <c r="A19" s="87" t="s">
        <v>37</v>
      </c>
      <c r="B19" s="68">
        <f>SUM(B16:B18)</f>
        <v>212992.8</v>
      </c>
      <c r="C19" s="68">
        <f>SUM(C16:C18)</f>
        <v>201860.9</v>
      </c>
      <c r="D19" s="82">
        <f>SUM(D16:D18)</f>
        <v>192857.80000000002</v>
      </c>
      <c r="E19" s="95">
        <f>SUM(E16:E18)</f>
        <v>607711.5</v>
      </c>
      <c r="F19" s="82">
        <f t="shared" ref="F19:R19" si="17">SUM(F16:F18)</f>
        <v>161446</v>
      </c>
      <c r="G19" s="82">
        <f t="shared" si="17"/>
        <v>120025.52</v>
      </c>
      <c r="H19" s="82">
        <f t="shared" si="17"/>
        <v>31595</v>
      </c>
      <c r="I19" s="95">
        <f t="shared" si="17"/>
        <v>313066.52</v>
      </c>
      <c r="J19" s="95">
        <f t="shared" si="17"/>
        <v>920778.02</v>
      </c>
      <c r="K19" s="82">
        <f t="shared" si="17"/>
        <v>35231</v>
      </c>
      <c r="L19" s="82">
        <f t="shared" si="17"/>
        <v>41341</v>
      </c>
      <c r="M19" s="82">
        <f t="shared" si="17"/>
        <v>82169.810000000012</v>
      </c>
      <c r="N19" s="95">
        <f t="shared" si="17"/>
        <v>158741.81</v>
      </c>
      <c r="O19" s="95">
        <f t="shared" si="17"/>
        <v>1079519.83</v>
      </c>
      <c r="P19" s="82">
        <f t="shared" si="17"/>
        <v>148947.88999999998</v>
      </c>
      <c r="Q19" s="82">
        <f t="shared" si="17"/>
        <v>175575.69999999998</v>
      </c>
      <c r="R19" s="82">
        <f t="shared" si="17"/>
        <v>223955.71</v>
      </c>
      <c r="S19" s="95">
        <f t="shared" ref="S19:X19" si="18">SUM(S16:S18)</f>
        <v>548479.29999999993</v>
      </c>
      <c r="T19" s="95">
        <f t="shared" si="18"/>
        <v>1627999.1300000001</v>
      </c>
      <c r="U19" s="68">
        <f t="shared" si="18"/>
        <v>263975.48</v>
      </c>
      <c r="V19" s="68">
        <f t="shared" si="18"/>
        <v>285069.11000000004</v>
      </c>
      <c r="W19" s="82">
        <f t="shared" si="18"/>
        <v>222692.15</v>
      </c>
      <c r="X19" s="95">
        <f t="shared" si="18"/>
        <v>771736.74</v>
      </c>
      <c r="Y19" s="82">
        <f t="shared" ref="Y19:AK19" si="19">SUM(Y16:Y18)</f>
        <v>153686.56</v>
      </c>
      <c r="Z19" s="82">
        <f t="shared" si="19"/>
        <v>89291.17</v>
      </c>
      <c r="AA19" s="82">
        <f t="shared" si="19"/>
        <v>32514</v>
      </c>
      <c r="AB19" s="95">
        <f t="shared" si="19"/>
        <v>275491.73000000004</v>
      </c>
      <c r="AC19" s="95">
        <f t="shared" si="19"/>
        <v>1047228.4700000001</v>
      </c>
      <c r="AD19" s="82">
        <f t="shared" si="19"/>
        <v>33364</v>
      </c>
      <c r="AE19" s="82">
        <f t="shared" si="19"/>
        <v>40833</v>
      </c>
      <c r="AF19" s="82">
        <f t="shared" si="19"/>
        <v>101843.25</v>
      </c>
      <c r="AG19" s="95">
        <f t="shared" si="19"/>
        <v>176040.25</v>
      </c>
      <c r="AH19" s="95">
        <f t="shared" si="19"/>
        <v>1223268.7200000002</v>
      </c>
      <c r="AI19" s="82">
        <f t="shared" si="19"/>
        <v>156013.74000000002</v>
      </c>
      <c r="AJ19" s="82">
        <f t="shared" si="19"/>
        <v>192571.03</v>
      </c>
      <c r="AK19" s="82">
        <f t="shared" si="19"/>
        <v>279319.21000000002</v>
      </c>
      <c r="AL19" s="95">
        <f>SUM(AL16:AL18)</f>
        <v>627903.98</v>
      </c>
      <c r="AM19" s="95">
        <f>SUM(AM16:AM18)</f>
        <v>1851172.7</v>
      </c>
    </row>
    <row r="20" spans="1:39" ht="18.75" x14ac:dyDescent="0.3">
      <c r="A20" s="78" t="s">
        <v>38</v>
      </c>
      <c r="B20" s="79"/>
      <c r="C20" s="79"/>
      <c r="D20" s="79"/>
      <c r="E20" s="7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79"/>
      <c r="V20" s="79"/>
      <c r="W20" s="79"/>
      <c r="X20" s="7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0"/>
    </row>
    <row r="21" spans="1:39" ht="15.75" x14ac:dyDescent="0.25">
      <c r="A21" s="75" t="s">
        <v>39</v>
      </c>
      <c r="B21" s="66">
        <v>187413</v>
      </c>
      <c r="C21" s="66">
        <v>161805</v>
      </c>
      <c r="D21" s="66">
        <v>156672</v>
      </c>
      <c r="E21" s="92">
        <f>SUM(B21:D21)</f>
        <v>505890</v>
      </c>
      <c r="F21" s="66">
        <v>140722</v>
      </c>
      <c r="G21" s="66">
        <v>109208</v>
      </c>
      <c r="H21" s="66">
        <v>37646</v>
      </c>
      <c r="I21" s="92">
        <f>SUM(F21:H21)</f>
        <v>287576</v>
      </c>
      <c r="J21" s="92">
        <f>E21+I21</f>
        <v>793466</v>
      </c>
      <c r="K21" s="66">
        <v>34548</v>
      </c>
      <c r="L21" s="66">
        <v>35872</v>
      </c>
      <c r="M21" s="66">
        <v>77922</v>
      </c>
      <c r="N21" s="92">
        <f>SUM(K21:M21)</f>
        <v>148342</v>
      </c>
      <c r="O21" s="92">
        <f>E21+I21+N21</f>
        <v>941808</v>
      </c>
      <c r="P21" s="66">
        <v>118526</v>
      </c>
      <c r="Q21" s="66">
        <v>138859</v>
      </c>
      <c r="R21" s="66">
        <v>165325</v>
      </c>
      <c r="S21" s="92">
        <f>SUM(P21:R21)</f>
        <v>422710</v>
      </c>
      <c r="T21" s="92">
        <f>E21+I21+N21+S21</f>
        <v>1364518</v>
      </c>
      <c r="U21" s="66">
        <v>198028</v>
      </c>
      <c r="V21" s="66">
        <v>197977</v>
      </c>
      <c r="W21" s="66">
        <v>171764</v>
      </c>
      <c r="X21" s="92">
        <f>SUM(U21:W21)</f>
        <v>567769</v>
      </c>
      <c r="Y21" s="66">
        <v>133197</v>
      </c>
      <c r="Z21" s="66">
        <v>122492</v>
      </c>
      <c r="AA21" s="66">
        <v>41687</v>
      </c>
      <c r="AB21" s="92">
        <f>SUM(Y21:AA21)</f>
        <v>297376</v>
      </c>
      <c r="AC21" s="92">
        <f>X21+AB21</f>
        <v>865145</v>
      </c>
      <c r="AD21" s="66">
        <v>33965</v>
      </c>
      <c r="AE21" s="66">
        <v>35798</v>
      </c>
      <c r="AF21" s="66">
        <v>95441</v>
      </c>
      <c r="AG21" s="92">
        <f>SUM(AD21:AF21)</f>
        <v>165204</v>
      </c>
      <c r="AH21" s="92">
        <f>X21+AB21+AG21</f>
        <v>1030349</v>
      </c>
      <c r="AI21" s="66">
        <v>121787</v>
      </c>
      <c r="AJ21" s="66">
        <v>161998</v>
      </c>
      <c r="AK21" s="66">
        <v>200955</v>
      </c>
      <c r="AL21" s="92">
        <f>SUM(AI21:AK21)</f>
        <v>484740</v>
      </c>
      <c r="AM21" s="92">
        <f>X21+AB21+AG21+AL21</f>
        <v>1515089</v>
      </c>
    </row>
    <row r="22" spans="1:39" ht="16.5" thickBot="1" x14ac:dyDescent="0.3">
      <c r="A22" s="89" t="s">
        <v>47</v>
      </c>
      <c r="B22" s="77">
        <v>369.17</v>
      </c>
      <c r="C22" s="77">
        <v>339.49</v>
      </c>
      <c r="D22" s="77">
        <v>301.8</v>
      </c>
      <c r="E22" s="94">
        <f>SUM(B22:D22)</f>
        <v>1010.46</v>
      </c>
      <c r="F22" s="77">
        <v>337.58</v>
      </c>
      <c r="G22" s="77">
        <v>253.63</v>
      </c>
      <c r="H22" s="77">
        <v>159.31</v>
      </c>
      <c r="I22" s="94">
        <f>SUM(F22:H22)</f>
        <v>750.52</v>
      </c>
      <c r="J22" s="94">
        <f>E22+I22</f>
        <v>1760.98</v>
      </c>
      <c r="K22" s="77">
        <v>125.8</v>
      </c>
      <c r="L22" s="77">
        <v>135.38999999999999</v>
      </c>
      <c r="M22" s="77">
        <v>210.39</v>
      </c>
      <c r="N22" s="94">
        <f>SUM(K22:M22)</f>
        <v>471.58</v>
      </c>
      <c r="O22" s="94">
        <f>E22+I22+N22</f>
        <v>2232.56</v>
      </c>
      <c r="P22" s="77">
        <v>272.86</v>
      </c>
      <c r="Q22" s="77">
        <v>298.06</v>
      </c>
      <c r="R22" s="77">
        <v>317.56</v>
      </c>
      <c r="S22" s="94">
        <f>SUM(P22:R22)</f>
        <v>888.48</v>
      </c>
      <c r="T22" s="94">
        <f>E22+I22+N22+S22</f>
        <v>3121.04</v>
      </c>
      <c r="U22" s="77">
        <v>350.5</v>
      </c>
      <c r="V22" s="77">
        <v>372.92</v>
      </c>
      <c r="W22" s="77">
        <v>336.26</v>
      </c>
      <c r="X22" s="94">
        <f>SUM(U22:W22)</f>
        <v>1059.68</v>
      </c>
      <c r="Y22" s="77">
        <v>275.02</v>
      </c>
      <c r="Z22" s="77">
        <v>194.99</v>
      </c>
      <c r="AA22" s="77">
        <v>147.5</v>
      </c>
      <c r="AB22" s="94">
        <f>SUM(Y22:AA22)</f>
        <v>617.51</v>
      </c>
      <c r="AC22" s="94">
        <f>X22+AB22</f>
        <v>1677.19</v>
      </c>
      <c r="AD22" s="77">
        <v>123.8</v>
      </c>
      <c r="AE22" s="77">
        <v>202.43</v>
      </c>
      <c r="AF22" s="77">
        <v>158.04</v>
      </c>
      <c r="AG22" s="94">
        <f>SUM(AD22:AF22)</f>
        <v>484.27</v>
      </c>
      <c r="AH22" s="94">
        <f>X22+AB22+AG22</f>
        <v>2161.46</v>
      </c>
      <c r="AI22" s="77">
        <v>185.52</v>
      </c>
      <c r="AJ22" s="77">
        <v>312.52999999999997</v>
      </c>
      <c r="AK22" s="77">
        <v>284.8</v>
      </c>
      <c r="AL22" s="94">
        <f>SUM(AI22:AK22)</f>
        <v>782.84999999999991</v>
      </c>
      <c r="AM22" s="94">
        <f>X22+AB22+AG22+AL22</f>
        <v>2944.31</v>
      </c>
    </row>
    <row r="23" spans="1:39" ht="16.5" thickBot="1" x14ac:dyDescent="0.3">
      <c r="A23" s="87" t="s">
        <v>43</v>
      </c>
      <c r="B23" s="68">
        <f>SUM(B21:B22)</f>
        <v>187782.17</v>
      </c>
      <c r="C23" s="68">
        <f>C21+C22</f>
        <v>162144.49</v>
      </c>
      <c r="D23" s="68">
        <f>SUM(D21:D22)</f>
        <v>156973.79999999999</v>
      </c>
      <c r="E23" s="95">
        <f>E21+E22</f>
        <v>506900.46</v>
      </c>
      <c r="F23" s="82">
        <f>SUM(F21:F22)</f>
        <v>141059.57999999999</v>
      </c>
      <c r="G23" s="68">
        <f>G21+G22</f>
        <v>109461.63</v>
      </c>
      <c r="H23" s="68">
        <f>SUM(H21:H22)</f>
        <v>37805.31</v>
      </c>
      <c r="I23" s="95">
        <f>SUM(I21:I22)</f>
        <v>288326.52</v>
      </c>
      <c r="J23" s="95">
        <f>J21+J22</f>
        <v>795226.98</v>
      </c>
      <c r="K23" s="82">
        <f>SUM(K21:K22)</f>
        <v>34673.800000000003</v>
      </c>
      <c r="L23" s="68">
        <f>SUM(L21:L22)</f>
        <v>36007.39</v>
      </c>
      <c r="M23" s="68">
        <f>M21+M22</f>
        <v>78132.39</v>
      </c>
      <c r="N23" s="95">
        <f>SUM(N21:N22)</f>
        <v>148813.57999999999</v>
      </c>
      <c r="O23" s="95">
        <f>SUM(O21:O22)</f>
        <v>944040.56</v>
      </c>
      <c r="P23" s="82">
        <f>P21+P22</f>
        <v>118798.86</v>
      </c>
      <c r="Q23" s="68">
        <f>SUM(Q21:Q22)</f>
        <v>139157.06</v>
      </c>
      <c r="R23" s="68">
        <f>SUM(R21:R22)</f>
        <v>165642.56</v>
      </c>
      <c r="S23" s="95">
        <f>S21+S22</f>
        <v>423598.48</v>
      </c>
      <c r="T23" s="95">
        <f>SUM(T21:T22)</f>
        <v>1367639.04</v>
      </c>
      <c r="U23" s="68">
        <f>SUM(U21:U22)</f>
        <v>198378.5</v>
      </c>
      <c r="V23" s="68">
        <f>V21+V22</f>
        <v>198349.92</v>
      </c>
      <c r="W23" s="68">
        <f>SUM(W21:W22)</f>
        <v>172100.26</v>
      </c>
      <c r="X23" s="95">
        <f>X21+X22</f>
        <v>568828.68000000005</v>
      </c>
      <c r="Y23" s="82">
        <f>SUM(Y21:Y22)</f>
        <v>133472.01999999999</v>
      </c>
      <c r="Z23" s="68">
        <f>Z21+Z22</f>
        <v>122686.99</v>
      </c>
      <c r="AA23" s="68">
        <f>SUM(AA21:AA22)</f>
        <v>41834.5</v>
      </c>
      <c r="AB23" s="95">
        <f>SUM(AB21:AB22)</f>
        <v>297993.51</v>
      </c>
      <c r="AC23" s="95">
        <f>AC21+AC22</f>
        <v>866822.19</v>
      </c>
      <c r="AD23" s="82">
        <f>SUM(AD21:AD22)</f>
        <v>34088.800000000003</v>
      </c>
      <c r="AE23" s="68">
        <f>SUM(AE21:AE22)</f>
        <v>36000.43</v>
      </c>
      <c r="AF23" s="68">
        <f>AF21+AF22</f>
        <v>95599.039999999994</v>
      </c>
      <c r="AG23" s="95">
        <f>SUM(AG21:AG22)</f>
        <v>165688.26999999999</v>
      </c>
      <c r="AH23" s="95">
        <f>SUM(AH21:AH22)</f>
        <v>1032510.46</v>
      </c>
      <c r="AI23" s="82">
        <f>AI21+AI22</f>
        <v>121972.52</v>
      </c>
      <c r="AJ23" s="68">
        <f>SUM(AJ21:AJ22)</f>
        <v>162310.53</v>
      </c>
      <c r="AK23" s="68">
        <f>SUM(AK21:AK22)</f>
        <v>201239.8</v>
      </c>
      <c r="AL23" s="95">
        <f>AL21+AL22</f>
        <v>485522.85</v>
      </c>
      <c r="AM23" s="95">
        <f>SUM(AM21:AM22)</f>
        <v>1518033.31</v>
      </c>
    </row>
    <row r="24" spans="1:39" x14ac:dyDescent="0.25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71"/>
      <c r="Q24" s="71"/>
      <c r="R24" s="71"/>
      <c r="S24" s="71"/>
      <c r="T24" s="72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71"/>
      <c r="AJ24" s="71"/>
      <c r="AK24" s="71"/>
      <c r="AL24" s="71"/>
      <c r="AM24" s="72"/>
    </row>
    <row r="25" spans="1:39" ht="15.75" x14ac:dyDescent="0.25">
      <c r="A25" s="90" t="s">
        <v>87</v>
      </c>
      <c r="B25" s="73">
        <v>277046</v>
      </c>
      <c r="C25" s="73">
        <v>251483</v>
      </c>
      <c r="D25" s="73">
        <v>247519</v>
      </c>
      <c r="E25" s="96">
        <f>SUM(B25:D25)</f>
        <v>776048</v>
      </c>
      <c r="F25" s="73">
        <v>202387</v>
      </c>
      <c r="G25" s="73">
        <v>163615</v>
      </c>
      <c r="H25" s="73">
        <v>34529</v>
      </c>
      <c r="I25" s="96">
        <f>SUM(F25:H25)</f>
        <v>400531</v>
      </c>
      <c r="J25" s="96">
        <f>E25+I25</f>
        <v>1176579</v>
      </c>
      <c r="K25" s="73">
        <v>27421</v>
      </c>
      <c r="L25" s="73">
        <v>32022</v>
      </c>
      <c r="M25" s="73">
        <v>137915</v>
      </c>
      <c r="N25" s="96">
        <f>SUM(K25:M25)</f>
        <v>197358</v>
      </c>
      <c r="O25" s="96">
        <f>E25+I25+N25</f>
        <v>1373937</v>
      </c>
      <c r="P25" s="73">
        <v>186625</v>
      </c>
      <c r="Q25" s="73">
        <v>199875</v>
      </c>
      <c r="R25" s="73">
        <v>250629.00000000006</v>
      </c>
      <c r="S25" s="96">
        <f>SUM(P25:R25)</f>
        <v>637129</v>
      </c>
      <c r="T25" s="96">
        <f>E25+I25+N25+S25</f>
        <v>2011066</v>
      </c>
      <c r="U25" s="73">
        <v>294145</v>
      </c>
      <c r="V25" s="73">
        <v>270941.00000000006</v>
      </c>
      <c r="W25" s="73">
        <v>248141</v>
      </c>
      <c r="X25" s="96">
        <f>SUM(U25:W25)</f>
        <v>813227</v>
      </c>
      <c r="Y25" s="73">
        <v>197509</v>
      </c>
      <c r="Z25" s="73">
        <v>183809</v>
      </c>
      <c r="AA25" s="73">
        <v>44082</v>
      </c>
      <c r="AB25" s="96">
        <f>SUM(Y25:AA25)</f>
        <v>425400</v>
      </c>
      <c r="AC25" s="96">
        <f>X25+AB25</f>
        <v>1238627</v>
      </c>
      <c r="AD25" s="73">
        <v>25869</v>
      </c>
      <c r="AE25" s="73">
        <v>33334</v>
      </c>
      <c r="AF25" s="73">
        <v>162531</v>
      </c>
      <c r="AG25" s="96">
        <f>SUM(AD25:AF25)</f>
        <v>221734</v>
      </c>
      <c r="AH25" s="96">
        <f>X25+AB25+AG25</f>
        <v>1460361</v>
      </c>
      <c r="AI25" s="233">
        <v>194493</v>
      </c>
      <c r="AJ25" s="233">
        <v>231259</v>
      </c>
      <c r="AK25" s="233">
        <v>280792</v>
      </c>
      <c r="AL25" s="96">
        <f>SUM(AI25:AK25)</f>
        <v>706544</v>
      </c>
      <c r="AM25" s="96">
        <f>X25+AB25+AG25+AL25</f>
        <v>2166905</v>
      </c>
    </row>
    <row r="26" spans="1:39" ht="15.75" thickBot="1" x14ac:dyDescent="0.3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71"/>
      <c r="Q26" s="71"/>
      <c r="R26" s="71"/>
      <c r="S26" s="71"/>
      <c r="T26" s="72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71"/>
      <c r="AJ26" s="71"/>
      <c r="AK26" s="71"/>
      <c r="AL26" s="71"/>
      <c r="AM26" s="72"/>
    </row>
    <row r="27" spans="1:39" ht="16.5" thickBot="1" x14ac:dyDescent="0.3">
      <c r="A27" s="91" t="s">
        <v>88</v>
      </c>
      <c r="B27" s="74">
        <f t="shared" ref="B27:H27" si="20">B14+B19+B23</f>
        <v>2728022.9699999997</v>
      </c>
      <c r="C27" s="74">
        <f t="shared" si="20"/>
        <v>2647047.3899999997</v>
      </c>
      <c r="D27" s="74">
        <f t="shared" si="20"/>
        <v>2582714.5999999996</v>
      </c>
      <c r="E27" s="95">
        <f t="shared" si="20"/>
        <v>7957784.96</v>
      </c>
      <c r="F27" s="74">
        <f t="shared" si="20"/>
        <v>2190248.58</v>
      </c>
      <c r="G27" s="74">
        <f t="shared" si="20"/>
        <v>1502422.15</v>
      </c>
      <c r="H27" s="74">
        <f t="shared" si="20"/>
        <v>508331.31</v>
      </c>
      <c r="I27" s="95">
        <f t="shared" ref="I27:T27" si="21">I14+I19+I23</f>
        <v>4201002.04</v>
      </c>
      <c r="J27" s="95">
        <f t="shared" si="21"/>
        <v>12158787</v>
      </c>
      <c r="K27" s="74">
        <f t="shared" si="21"/>
        <v>486205.8</v>
      </c>
      <c r="L27" s="74">
        <f t="shared" si="21"/>
        <v>457388.39</v>
      </c>
      <c r="M27" s="74">
        <f t="shared" si="21"/>
        <v>828322.20000000007</v>
      </c>
      <c r="N27" s="95">
        <f t="shared" si="21"/>
        <v>1771916.3900000001</v>
      </c>
      <c r="O27" s="95">
        <f t="shared" si="21"/>
        <v>13930703.390000001</v>
      </c>
      <c r="P27" s="74">
        <f t="shared" si="21"/>
        <v>1780767.75</v>
      </c>
      <c r="Q27" s="74">
        <f t="shared" si="21"/>
        <v>2325518.7600000002</v>
      </c>
      <c r="R27" s="74">
        <f t="shared" si="21"/>
        <v>2998814.27</v>
      </c>
      <c r="S27" s="95">
        <f>S14+S19+S23</f>
        <v>7105100.7799999993</v>
      </c>
      <c r="T27" s="95">
        <f t="shared" si="21"/>
        <v>21035804.169999998</v>
      </c>
      <c r="U27" s="74">
        <f t="shared" ref="U27:AK27" si="22">U14+U19+U23</f>
        <v>3388133.98</v>
      </c>
      <c r="V27" s="74">
        <f t="shared" si="22"/>
        <v>3396156.03</v>
      </c>
      <c r="W27" s="74">
        <f t="shared" si="22"/>
        <v>2993310.41</v>
      </c>
      <c r="X27" s="95">
        <f t="shared" si="22"/>
        <v>9777600.4199999999</v>
      </c>
      <c r="Y27" s="74">
        <f t="shared" si="22"/>
        <v>2116994.58</v>
      </c>
      <c r="Z27" s="74">
        <f t="shared" si="22"/>
        <v>1191897.1599999999</v>
      </c>
      <c r="AA27" s="74">
        <f t="shared" si="22"/>
        <v>554397.5</v>
      </c>
      <c r="AB27" s="95">
        <f t="shared" si="22"/>
        <v>3863289.24</v>
      </c>
      <c r="AC27" s="95">
        <f t="shared" si="22"/>
        <v>13640889.66</v>
      </c>
      <c r="AD27" s="74">
        <f>AD14+AD19+AD23</f>
        <v>403390.8</v>
      </c>
      <c r="AE27" s="74">
        <f t="shared" si="22"/>
        <v>473994.43</v>
      </c>
      <c r="AF27" s="74">
        <f t="shared" si="22"/>
        <v>1279957.29</v>
      </c>
      <c r="AG27" s="95">
        <f t="shared" si="22"/>
        <v>2157342.52</v>
      </c>
      <c r="AH27" s="95">
        <f t="shared" si="22"/>
        <v>15798232.18</v>
      </c>
      <c r="AI27" s="74">
        <f t="shared" si="22"/>
        <v>2080775.26</v>
      </c>
      <c r="AJ27" s="74">
        <f t="shared" si="22"/>
        <v>2467213.5599999996</v>
      </c>
      <c r="AK27" s="74">
        <f t="shared" si="22"/>
        <v>3632138.01</v>
      </c>
      <c r="AL27" s="95">
        <f>AL14+AL19+AL23</f>
        <v>8180126.8300000001</v>
      </c>
      <c r="AM27" s="95">
        <f t="shared" ref="AM27" si="23">AM14+AM19+AM23</f>
        <v>23978359.009999998</v>
      </c>
    </row>
    <row r="28" spans="1:39" ht="16.5" thickBot="1" x14ac:dyDescent="0.3">
      <c r="A28" s="91" t="s">
        <v>89</v>
      </c>
      <c r="B28" s="74">
        <f t="shared" ref="B28:T28" si="24">B27+B25</f>
        <v>3005068.9699999997</v>
      </c>
      <c r="C28" s="74">
        <f t="shared" si="24"/>
        <v>2898530.3899999997</v>
      </c>
      <c r="D28" s="74">
        <f t="shared" si="24"/>
        <v>2830233.5999999996</v>
      </c>
      <c r="E28" s="95">
        <f t="shared" si="24"/>
        <v>8733832.9600000009</v>
      </c>
      <c r="F28" s="74">
        <f t="shared" si="24"/>
        <v>2392635.58</v>
      </c>
      <c r="G28" s="74">
        <f t="shared" si="24"/>
        <v>1666037.15</v>
      </c>
      <c r="H28" s="74">
        <f t="shared" si="24"/>
        <v>542860.31000000006</v>
      </c>
      <c r="I28" s="95">
        <f t="shared" si="24"/>
        <v>4601533.04</v>
      </c>
      <c r="J28" s="95">
        <f t="shared" si="24"/>
        <v>13335366</v>
      </c>
      <c r="K28" s="74">
        <f t="shared" si="24"/>
        <v>513626.8</v>
      </c>
      <c r="L28" s="74">
        <f t="shared" si="24"/>
        <v>489410.39</v>
      </c>
      <c r="M28" s="74">
        <f t="shared" si="24"/>
        <v>966237.20000000007</v>
      </c>
      <c r="N28" s="95">
        <f t="shared" si="24"/>
        <v>1969274.3900000001</v>
      </c>
      <c r="O28" s="95">
        <f t="shared" si="24"/>
        <v>15304640.390000001</v>
      </c>
      <c r="P28" s="74">
        <f t="shared" si="24"/>
        <v>1967392.75</v>
      </c>
      <c r="Q28" s="74">
        <f t="shared" si="24"/>
        <v>2525393.7600000002</v>
      </c>
      <c r="R28" s="74">
        <f t="shared" si="24"/>
        <v>3249443.27</v>
      </c>
      <c r="S28" s="95">
        <f t="shared" si="24"/>
        <v>7742229.7799999993</v>
      </c>
      <c r="T28" s="95">
        <f t="shared" si="24"/>
        <v>23046870.169999998</v>
      </c>
      <c r="U28" s="74">
        <f t="shared" ref="U28:AM28" si="25">U27+U25</f>
        <v>3682278.98</v>
      </c>
      <c r="V28" s="74">
        <f t="shared" si="25"/>
        <v>3667097.03</v>
      </c>
      <c r="W28" s="74">
        <f t="shared" si="25"/>
        <v>3241451.41</v>
      </c>
      <c r="X28" s="95">
        <f t="shared" si="25"/>
        <v>10590827.42</v>
      </c>
      <c r="Y28" s="74">
        <f t="shared" si="25"/>
        <v>2314503.58</v>
      </c>
      <c r="Z28" s="74">
        <f t="shared" si="25"/>
        <v>1375706.16</v>
      </c>
      <c r="AA28" s="74">
        <f t="shared" si="25"/>
        <v>598479.5</v>
      </c>
      <c r="AB28" s="95">
        <f t="shared" si="25"/>
        <v>4288689.24</v>
      </c>
      <c r="AC28" s="95">
        <f t="shared" si="25"/>
        <v>14879516.66</v>
      </c>
      <c r="AD28" s="74">
        <f t="shared" si="25"/>
        <v>429259.8</v>
      </c>
      <c r="AE28" s="74">
        <f t="shared" si="25"/>
        <v>507328.43</v>
      </c>
      <c r="AF28" s="74">
        <f t="shared" si="25"/>
        <v>1442488.29</v>
      </c>
      <c r="AG28" s="95">
        <f t="shared" si="25"/>
        <v>2379076.52</v>
      </c>
      <c r="AH28" s="95">
        <f t="shared" si="25"/>
        <v>17258593.18</v>
      </c>
      <c r="AI28" s="74">
        <f t="shared" si="25"/>
        <v>2275268.2599999998</v>
      </c>
      <c r="AJ28" s="74">
        <f t="shared" si="25"/>
        <v>2698472.5599999996</v>
      </c>
      <c r="AK28" s="74">
        <f t="shared" si="25"/>
        <v>3912930.01</v>
      </c>
      <c r="AL28" s="95">
        <f t="shared" si="25"/>
        <v>8886670.8300000001</v>
      </c>
      <c r="AM28" s="95">
        <f t="shared" si="25"/>
        <v>26145264.009999998</v>
      </c>
    </row>
    <row r="30" spans="1:39" x14ac:dyDescent="0.25">
      <c r="AC30" s="183"/>
    </row>
    <row r="31" spans="1:39" x14ac:dyDescent="0.25">
      <c r="AF31" s="7"/>
    </row>
  </sheetData>
  <protectedRanges>
    <protectedRange password="CA04" sqref="F3:I3 Y3:AB3" name="Диапазон1_1"/>
    <protectedRange password="CA04" sqref="Y5:Y12 F5:F12" name="Диапазон1_3"/>
    <protectedRange password="CA04" sqref="Y14 F14" name="Диапазон1_4"/>
    <protectedRange password="CA04" sqref="Z5:Z12 G5:G12" name="Диапазон1_5"/>
    <protectedRange password="CA04" sqref="Z14 G14" name="Диапазон1_6"/>
    <protectedRange password="CA04" sqref="AA5:AA14 H5:H14" name="Диапазон1_7"/>
    <protectedRange password="CA04" sqref="Y21 Y23 F21 F23" name="Диапазон1_9"/>
  </protectedRanges>
  <mergeCells count="4">
    <mergeCell ref="A1:AM1"/>
    <mergeCell ref="U2:AM2"/>
    <mergeCell ref="B2:T2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showGridLines="0" zoomScale="110" zoomScaleNormal="110" workbookViewId="0">
      <pane xSplit="1" ySplit="4" topLeftCell="Z7" activePane="bottomRight" state="frozen"/>
      <selection activeCell="AF18" sqref="AF18"/>
      <selection pane="topRight" activeCell="AF18" sqref="AF18"/>
      <selection pane="bottomLeft" activeCell="AF18" sqref="AF18"/>
      <selection pane="bottomRight" activeCell="AB11" sqref="AB11"/>
    </sheetView>
  </sheetViews>
  <sheetFormatPr defaultRowHeight="15" x14ac:dyDescent="0.25"/>
  <cols>
    <col min="1" max="1" width="48.7109375" customWidth="1"/>
    <col min="2" max="14" width="11.7109375" style="178" customWidth="1"/>
    <col min="15" max="15" width="12.7109375" style="178" customWidth="1"/>
    <col min="16" max="28" width="11.7109375" style="178" customWidth="1"/>
    <col min="29" max="29" width="12.7109375" style="178" customWidth="1"/>
    <col min="199" max="199" width="38.7109375" bestFit="1" customWidth="1"/>
    <col min="200" max="226" width="11.7109375" customWidth="1"/>
    <col min="227" max="228" width="12.7109375" customWidth="1"/>
    <col min="229" max="230" width="12.42578125" customWidth="1"/>
    <col min="231" max="232" width="12.7109375" customWidth="1"/>
    <col min="233" max="234" width="12.42578125" customWidth="1"/>
    <col min="455" max="455" width="38.7109375" bestFit="1" customWidth="1"/>
    <col min="456" max="482" width="11.7109375" customWidth="1"/>
    <col min="483" max="484" width="12.7109375" customWidth="1"/>
    <col min="485" max="486" width="12.42578125" customWidth="1"/>
    <col min="487" max="488" width="12.7109375" customWidth="1"/>
    <col min="489" max="490" width="12.42578125" customWidth="1"/>
    <col min="711" max="711" width="38.7109375" bestFit="1" customWidth="1"/>
    <col min="712" max="738" width="11.7109375" customWidth="1"/>
    <col min="739" max="740" width="12.7109375" customWidth="1"/>
    <col min="741" max="742" width="12.42578125" customWidth="1"/>
    <col min="743" max="744" width="12.7109375" customWidth="1"/>
    <col min="745" max="746" width="12.42578125" customWidth="1"/>
    <col min="967" max="967" width="38.7109375" bestFit="1" customWidth="1"/>
    <col min="968" max="994" width="11.7109375" customWidth="1"/>
    <col min="995" max="996" width="12.7109375" customWidth="1"/>
    <col min="997" max="998" width="12.42578125" customWidth="1"/>
    <col min="999" max="1000" width="12.7109375" customWidth="1"/>
    <col min="1001" max="1002" width="12.42578125" customWidth="1"/>
    <col min="1223" max="1223" width="38.7109375" bestFit="1" customWidth="1"/>
    <col min="1224" max="1250" width="11.7109375" customWidth="1"/>
    <col min="1251" max="1252" width="12.7109375" customWidth="1"/>
    <col min="1253" max="1254" width="12.42578125" customWidth="1"/>
    <col min="1255" max="1256" width="12.7109375" customWidth="1"/>
    <col min="1257" max="1258" width="12.42578125" customWidth="1"/>
    <col min="1479" max="1479" width="38.7109375" bestFit="1" customWidth="1"/>
    <col min="1480" max="1506" width="11.7109375" customWidth="1"/>
    <col min="1507" max="1508" width="12.7109375" customWidth="1"/>
    <col min="1509" max="1510" width="12.42578125" customWidth="1"/>
    <col min="1511" max="1512" width="12.7109375" customWidth="1"/>
    <col min="1513" max="1514" width="12.42578125" customWidth="1"/>
    <col min="1735" max="1735" width="38.7109375" bestFit="1" customWidth="1"/>
    <col min="1736" max="1762" width="11.7109375" customWidth="1"/>
    <col min="1763" max="1764" width="12.7109375" customWidth="1"/>
    <col min="1765" max="1766" width="12.42578125" customWidth="1"/>
    <col min="1767" max="1768" width="12.7109375" customWidth="1"/>
    <col min="1769" max="1770" width="12.42578125" customWidth="1"/>
    <col min="1991" max="1991" width="38.7109375" bestFit="1" customWidth="1"/>
    <col min="1992" max="2018" width="11.7109375" customWidth="1"/>
    <col min="2019" max="2020" width="12.7109375" customWidth="1"/>
    <col min="2021" max="2022" width="12.42578125" customWidth="1"/>
    <col min="2023" max="2024" width="12.7109375" customWidth="1"/>
    <col min="2025" max="2026" width="12.42578125" customWidth="1"/>
    <col min="2247" max="2247" width="38.7109375" bestFit="1" customWidth="1"/>
    <col min="2248" max="2274" width="11.7109375" customWidth="1"/>
    <col min="2275" max="2276" width="12.7109375" customWidth="1"/>
    <col min="2277" max="2278" width="12.42578125" customWidth="1"/>
    <col min="2279" max="2280" width="12.7109375" customWidth="1"/>
    <col min="2281" max="2282" width="12.42578125" customWidth="1"/>
    <col min="2503" max="2503" width="38.7109375" bestFit="1" customWidth="1"/>
    <col min="2504" max="2530" width="11.7109375" customWidth="1"/>
    <col min="2531" max="2532" width="12.7109375" customWidth="1"/>
    <col min="2533" max="2534" width="12.42578125" customWidth="1"/>
    <col min="2535" max="2536" width="12.7109375" customWidth="1"/>
    <col min="2537" max="2538" width="12.42578125" customWidth="1"/>
    <col min="2759" max="2759" width="38.7109375" bestFit="1" customWidth="1"/>
    <col min="2760" max="2786" width="11.7109375" customWidth="1"/>
    <col min="2787" max="2788" width="12.7109375" customWidth="1"/>
    <col min="2789" max="2790" width="12.42578125" customWidth="1"/>
    <col min="2791" max="2792" width="12.7109375" customWidth="1"/>
    <col min="2793" max="2794" width="12.42578125" customWidth="1"/>
    <col min="3015" max="3015" width="38.7109375" bestFit="1" customWidth="1"/>
    <col min="3016" max="3042" width="11.7109375" customWidth="1"/>
    <col min="3043" max="3044" width="12.7109375" customWidth="1"/>
    <col min="3045" max="3046" width="12.42578125" customWidth="1"/>
    <col min="3047" max="3048" width="12.7109375" customWidth="1"/>
    <col min="3049" max="3050" width="12.42578125" customWidth="1"/>
    <col min="3271" max="3271" width="38.7109375" bestFit="1" customWidth="1"/>
    <col min="3272" max="3298" width="11.7109375" customWidth="1"/>
    <col min="3299" max="3300" width="12.7109375" customWidth="1"/>
    <col min="3301" max="3302" width="12.42578125" customWidth="1"/>
    <col min="3303" max="3304" width="12.7109375" customWidth="1"/>
    <col min="3305" max="3306" width="12.42578125" customWidth="1"/>
    <col min="3527" max="3527" width="38.7109375" bestFit="1" customWidth="1"/>
    <col min="3528" max="3554" width="11.7109375" customWidth="1"/>
    <col min="3555" max="3556" width="12.7109375" customWidth="1"/>
    <col min="3557" max="3558" width="12.42578125" customWidth="1"/>
    <col min="3559" max="3560" width="12.7109375" customWidth="1"/>
    <col min="3561" max="3562" width="12.42578125" customWidth="1"/>
    <col min="3783" max="3783" width="38.7109375" bestFit="1" customWidth="1"/>
    <col min="3784" max="3810" width="11.7109375" customWidth="1"/>
    <col min="3811" max="3812" width="12.7109375" customWidth="1"/>
    <col min="3813" max="3814" width="12.42578125" customWidth="1"/>
    <col min="3815" max="3816" width="12.7109375" customWidth="1"/>
    <col min="3817" max="3818" width="12.42578125" customWidth="1"/>
    <col min="4039" max="4039" width="38.7109375" bestFit="1" customWidth="1"/>
    <col min="4040" max="4066" width="11.7109375" customWidth="1"/>
    <col min="4067" max="4068" width="12.7109375" customWidth="1"/>
    <col min="4069" max="4070" width="12.42578125" customWidth="1"/>
    <col min="4071" max="4072" width="12.7109375" customWidth="1"/>
    <col min="4073" max="4074" width="12.42578125" customWidth="1"/>
    <col min="4295" max="4295" width="38.7109375" bestFit="1" customWidth="1"/>
    <col min="4296" max="4322" width="11.7109375" customWidth="1"/>
    <col min="4323" max="4324" width="12.7109375" customWidth="1"/>
    <col min="4325" max="4326" width="12.42578125" customWidth="1"/>
    <col min="4327" max="4328" width="12.7109375" customWidth="1"/>
    <col min="4329" max="4330" width="12.42578125" customWidth="1"/>
    <col min="4551" max="4551" width="38.7109375" bestFit="1" customWidth="1"/>
    <col min="4552" max="4578" width="11.7109375" customWidth="1"/>
    <col min="4579" max="4580" width="12.7109375" customWidth="1"/>
    <col min="4581" max="4582" width="12.42578125" customWidth="1"/>
    <col min="4583" max="4584" width="12.7109375" customWidth="1"/>
    <col min="4585" max="4586" width="12.42578125" customWidth="1"/>
    <col min="4807" max="4807" width="38.7109375" bestFit="1" customWidth="1"/>
    <col min="4808" max="4834" width="11.7109375" customWidth="1"/>
    <col min="4835" max="4836" width="12.7109375" customWidth="1"/>
    <col min="4837" max="4838" width="12.42578125" customWidth="1"/>
    <col min="4839" max="4840" width="12.7109375" customWidth="1"/>
    <col min="4841" max="4842" width="12.42578125" customWidth="1"/>
    <col min="5063" max="5063" width="38.7109375" bestFit="1" customWidth="1"/>
    <col min="5064" max="5090" width="11.7109375" customWidth="1"/>
    <col min="5091" max="5092" width="12.7109375" customWidth="1"/>
    <col min="5093" max="5094" width="12.42578125" customWidth="1"/>
    <col min="5095" max="5096" width="12.7109375" customWidth="1"/>
    <col min="5097" max="5098" width="12.42578125" customWidth="1"/>
    <col min="5319" max="5319" width="38.7109375" bestFit="1" customWidth="1"/>
    <col min="5320" max="5346" width="11.7109375" customWidth="1"/>
    <col min="5347" max="5348" width="12.7109375" customWidth="1"/>
    <col min="5349" max="5350" width="12.42578125" customWidth="1"/>
    <col min="5351" max="5352" width="12.7109375" customWidth="1"/>
    <col min="5353" max="5354" width="12.42578125" customWidth="1"/>
    <col min="5575" max="5575" width="38.7109375" bestFit="1" customWidth="1"/>
    <col min="5576" max="5602" width="11.7109375" customWidth="1"/>
    <col min="5603" max="5604" width="12.7109375" customWidth="1"/>
    <col min="5605" max="5606" width="12.42578125" customWidth="1"/>
    <col min="5607" max="5608" width="12.7109375" customWidth="1"/>
    <col min="5609" max="5610" width="12.42578125" customWidth="1"/>
    <col min="5831" max="5831" width="38.7109375" bestFit="1" customWidth="1"/>
    <col min="5832" max="5858" width="11.7109375" customWidth="1"/>
    <col min="5859" max="5860" width="12.7109375" customWidth="1"/>
    <col min="5861" max="5862" width="12.42578125" customWidth="1"/>
    <col min="5863" max="5864" width="12.7109375" customWidth="1"/>
    <col min="5865" max="5866" width="12.42578125" customWidth="1"/>
    <col min="6087" max="6087" width="38.7109375" bestFit="1" customWidth="1"/>
    <col min="6088" max="6114" width="11.7109375" customWidth="1"/>
    <col min="6115" max="6116" width="12.7109375" customWidth="1"/>
    <col min="6117" max="6118" width="12.42578125" customWidth="1"/>
    <col min="6119" max="6120" width="12.7109375" customWidth="1"/>
    <col min="6121" max="6122" width="12.42578125" customWidth="1"/>
    <col min="6343" max="6343" width="38.7109375" bestFit="1" customWidth="1"/>
    <col min="6344" max="6370" width="11.7109375" customWidth="1"/>
    <col min="6371" max="6372" width="12.7109375" customWidth="1"/>
    <col min="6373" max="6374" width="12.42578125" customWidth="1"/>
    <col min="6375" max="6376" width="12.7109375" customWidth="1"/>
    <col min="6377" max="6378" width="12.42578125" customWidth="1"/>
    <col min="6599" max="6599" width="38.7109375" bestFit="1" customWidth="1"/>
    <col min="6600" max="6626" width="11.7109375" customWidth="1"/>
    <col min="6627" max="6628" width="12.7109375" customWidth="1"/>
    <col min="6629" max="6630" width="12.42578125" customWidth="1"/>
    <col min="6631" max="6632" width="12.7109375" customWidth="1"/>
    <col min="6633" max="6634" width="12.42578125" customWidth="1"/>
    <col min="6855" max="6855" width="38.7109375" bestFit="1" customWidth="1"/>
    <col min="6856" max="6882" width="11.7109375" customWidth="1"/>
    <col min="6883" max="6884" width="12.7109375" customWidth="1"/>
    <col min="6885" max="6886" width="12.42578125" customWidth="1"/>
    <col min="6887" max="6888" width="12.7109375" customWidth="1"/>
    <col min="6889" max="6890" width="12.42578125" customWidth="1"/>
    <col min="7111" max="7111" width="38.7109375" bestFit="1" customWidth="1"/>
    <col min="7112" max="7138" width="11.7109375" customWidth="1"/>
    <col min="7139" max="7140" width="12.7109375" customWidth="1"/>
    <col min="7141" max="7142" width="12.42578125" customWidth="1"/>
    <col min="7143" max="7144" width="12.7109375" customWidth="1"/>
    <col min="7145" max="7146" width="12.42578125" customWidth="1"/>
    <col min="7367" max="7367" width="38.7109375" bestFit="1" customWidth="1"/>
    <col min="7368" max="7394" width="11.7109375" customWidth="1"/>
    <col min="7395" max="7396" width="12.7109375" customWidth="1"/>
    <col min="7397" max="7398" width="12.42578125" customWidth="1"/>
    <col min="7399" max="7400" width="12.7109375" customWidth="1"/>
    <col min="7401" max="7402" width="12.42578125" customWidth="1"/>
    <col min="7623" max="7623" width="38.7109375" bestFit="1" customWidth="1"/>
    <col min="7624" max="7650" width="11.7109375" customWidth="1"/>
    <col min="7651" max="7652" width="12.7109375" customWidth="1"/>
    <col min="7653" max="7654" width="12.42578125" customWidth="1"/>
    <col min="7655" max="7656" width="12.7109375" customWidth="1"/>
    <col min="7657" max="7658" width="12.42578125" customWidth="1"/>
    <col min="7879" max="7879" width="38.7109375" bestFit="1" customWidth="1"/>
    <col min="7880" max="7906" width="11.7109375" customWidth="1"/>
    <col min="7907" max="7908" width="12.7109375" customWidth="1"/>
    <col min="7909" max="7910" width="12.42578125" customWidth="1"/>
    <col min="7911" max="7912" width="12.7109375" customWidth="1"/>
    <col min="7913" max="7914" width="12.42578125" customWidth="1"/>
    <col min="8135" max="8135" width="38.7109375" bestFit="1" customWidth="1"/>
    <col min="8136" max="8162" width="11.7109375" customWidth="1"/>
    <col min="8163" max="8164" width="12.7109375" customWidth="1"/>
    <col min="8165" max="8166" width="12.42578125" customWidth="1"/>
    <col min="8167" max="8168" width="12.7109375" customWidth="1"/>
    <col min="8169" max="8170" width="12.42578125" customWidth="1"/>
    <col min="8391" max="8391" width="38.7109375" bestFit="1" customWidth="1"/>
    <col min="8392" max="8418" width="11.7109375" customWidth="1"/>
    <col min="8419" max="8420" width="12.7109375" customWidth="1"/>
    <col min="8421" max="8422" width="12.42578125" customWidth="1"/>
    <col min="8423" max="8424" width="12.7109375" customWidth="1"/>
    <col min="8425" max="8426" width="12.42578125" customWidth="1"/>
    <col min="8647" max="8647" width="38.7109375" bestFit="1" customWidth="1"/>
    <col min="8648" max="8674" width="11.7109375" customWidth="1"/>
    <col min="8675" max="8676" width="12.7109375" customWidth="1"/>
    <col min="8677" max="8678" width="12.42578125" customWidth="1"/>
    <col min="8679" max="8680" width="12.7109375" customWidth="1"/>
    <col min="8681" max="8682" width="12.42578125" customWidth="1"/>
    <col min="8903" max="8903" width="38.7109375" bestFit="1" customWidth="1"/>
    <col min="8904" max="8930" width="11.7109375" customWidth="1"/>
    <col min="8931" max="8932" width="12.7109375" customWidth="1"/>
    <col min="8933" max="8934" width="12.42578125" customWidth="1"/>
    <col min="8935" max="8936" width="12.7109375" customWidth="1"/>
    <col min="8937" max="8938" width="12.42578125" customWidth="1"/>
    <col min="9159" max="9159" width="38.7109375" bestFit="1" customWidth="1"/>
    <col min="9160" max="9186" width="11.7109375" customWidth="1"/>
    <col min="9187" max="9188" width="12.7109375" customWidth="1"/>
    <col min="9189" max="9190" width="12.42578125" customWidth="1"/>
    <col min="9191" max="9192" width="12.7109375" customWidth="1"/>
    <col min="9193" max="9194" width="12.42578125" customWidth="1"/>
    <col min="9415" max="9415" width="38.7109375" bestFit="1" customWidth="1"/>
    <col min="9416" max="9442" width="11.7109375" customWidth="1"/>
    <col min="9443" max="9444" width="12.7109375" customWidth="1"/>
    <col min="9445" max="9446" width="12.42578125" customWidth="1"/>
    <col min="9447" max="9448" width="12.7109375" customWidth="1"/>
    <col min="9449" max="9450" width="12.42578125" customWidth="1"/>
    <col min="9671" max="9671" width="38.7109375" bestFit="1" customWidth="1"/>
    <col min="9672" max="9698" width="11.7109375" customWidth="1"/>
    <col min="9699" max="9700" width="12.7109375" customWidth="1"/>
    <col min="9701" max="9702" width="12.42578125" customWidth="1"/>
    <col min="9703" max="9704" width="12.7109375" customWidth="1"/>
    <col min="9705" max="9706" width="12.42578125" customWidth="1"/>
    <col min="9927" max="9927" width="38.7109375" bestFit="1" customWidth="1"/>
    <col min="9928" max="9954" width="11.7109375" customWidth="1"/>
    <col min="9955" max="9956" width="12.7109375" customWidth="1"/>
    <col min="9957" max="9958" width="12.42578125" customWidth="1"/>
    <col min="9959" max="9960" width="12.7109375" customWidth="1"/>
    <col min="9961" max="9962" width="12.42578125" customWidth="1"/>
    <col min="10183" max="10183" width="38.7109375" bestFit="1" customWidth="1"/>
    <col min="10184" max="10210" width="11.7109375" customWidth="1"/>
    <col min="10211" max="10212" width="12.7109375" customWidth="1"/>
    <col min="10213" max="10214" width="12.42578125" customWidth="1"/>
    <col min="10215" max="10216" width="12.7109375" customWidth="1"/>
    <col min="10217" max="10218" width="12.42578125" customWidth="1"/>
    <col min="10439" max="10439" width="38.7109375" bestFit="1" customWidth="1"/>
    <col min="10440" max="10466" width="11.7109375" customWidth="1"/>
    <col min="10467" max="10468" width="12.7109375" customWidth="1"/>
    <col min="10469" max="10470" width="12.42578125" customWidth="1"/>
    <col min="10471" max="10472" width="12.7109375" customWidth="1"/>
    <col min="10473" max="10474" width="12.42578125" customWidth="1"/>
    <col min="10695" max="10695" width="38.7109375" bestFit="1" customWidth="1"/>
    <col min="10696" max="10722" width="11.7109375" customWidth="1"/>
    <col min="10723" max="10724" width="12.7109375" customWidth="1"/>
    <col min="10725" max="10726" width="12.42578125" customWidth="1"/>
    <col min="10727" max="10728" width="12.7109375" customWidth="1"/>
    <col min="10729" max="10730" width="12.42578125" customWidth="1"/>
    <col min="10951" max="10951" width="38.7109375" bestFit="1" customWidth="1"/>
    <col min="10952" max="10978" width="11.7109375" customWidth="1"/>
    <col min="10979" max="10980" width="12.7109375" customWidth="1"/>
    <col min="10981" max="10982" width="12.42578125" customWidth="1"/>
    <col min="10983" max="10984" width="12.7109375" customWidth="1"/>
    <col min="10985" max="10986" width="12.42578125" customWidth="1"/>
    <col min="11207" max="11207" width="38.7109375" bestFit="1" customWidth="1"/>
    <col min="11208" max="11234" width="11.7109375" customWidth="1"/>
    <col min="11235" max="11236" width="12.7109375" customWidth="1"/>
    <col min="11237" max="11238" width="12.42578125" customWidth="1"/>
    <col min="11239" max="11240" width="12.7109375" customWidth="1"/>
    <col min="11241" max="11242" width="12.42578125" customWidth="1"/>
    <col min="11463" max="11463" width="38.7109375" bestFit="1" customWidth="1"/>
    <col min="11464" max="11490" width="11.7109375" customWidth="1"/>
    <col min="11491" max="11492" width="12.7109375" customWidth="1"/>
    <col min="11493" max="11494" width="12.42578125" customWidth="1"/>
    <col min="11495" max="11496" width="12.7109375" customWidth="1"/>
    <col min="11497" max="11498" width="12.42578125" customWidth="1"/>
    <col min="11719" max="11719" width="38.7109375" bestFit="1" customWidth="1"/>
    <col min="11720" max="11746" width="11.7109375" customWidth="1"/>
    <col min="11747" max="11748" width="12.7109375" customWidth="1"/>
    <col min="11749" max="11750" width="12.42578125" customWidth="1"/>
    <col min="11751" max="11752" width="12.7109375" customWidth="1"/>
    <col min="11753" max="11754" width="12.42578125" customWidth="1"/>
    <col min="11975" max="11975" width="38.7109375" bestFit="1" customWidth="1"/>
    <col min="11976" max="12002" width="11.7109375" customWidth="1"/>
    <col min="12003" max="12004" width="12.7109375" customWidth="1"/>
    <col min="12005" max="12006" width="12.42578125" customWidth="1"/>
    <col min="12007" max="12008" width="12.7109375" customWidth="1"/>
    <col min="12009" max="12010" width="12.42578125" customWidth="1"/>
    <col min="12231" max="12231" width="38.7109375" bestFit="1" customWidth="1"/>
    <col min="12232" max="12258" width="11.7109375" customWidth="1"/>
    <col min="12259" max="12260" width="12.7109375" customWidth="1"/>
    <col min="12261" max="12262" width="12.42578125" customWidth="1"/>
    <col min="12263" max="12264" width="12.7109375" customWidth="1"/>
    <col min="12265" max="12266" width="12.42578125" customWidth="1"/>
    <col min="12487" max="12487" width="38.7109375" bestFit="1" customWidth="1"/>
    <col min="12488" max="12514" width="11.7109375" customWidth="1"/>
    <col min="12515" max="12516" width="12.7109375" customWidth="1"/>
    <col min="12517" max="12518" width="12.42578125" customWidth="1"/>
    <col min="12519" max="12520" width="12.7109375" customWidth="1"/>
    <col min="12521" max="12522" width="12.42578125" customWidth="1"/>
    <col min="12743" max="12743" width="38.7109375" bestFit="1" customWidth="1"/>
    <col min="12744" max="12770" width="11.7109375" customWidth="1"/>
    <col min="12771" max="12772" width="12.7109375" customWidth="1"/>
    <col min="12773" max="12774" width="12.42578125" customWidth="1"/>
    <col min="12775" max="12776" width="12.7109375" customWidth="1"/>
    <col min="12777" max="12778" width="12.42578125" customWidth="1"/>
    <col min="12999" max="12999" width="38.7109375" bestFit="1" customWidth="1"/>
    <col min="13000" max="13026" width="11.7109375" customWidth="1"/>
    <col min="13027" max="13028" width="12.7109375" customWidth="1"/>
    <col min="13029" max="13030" width="12.42578125" customWidth="1"/>
    <col min="13031" max="13032" width="12.7109375" customWidth="1"/>
    <col min="13033" max="13034" width="12.42578125" customWidth="1"/>
    <col min="13255" max="13255" width="38.7109375" bestFit="1" customWidth="1"/>
    <col min="13256" max="13282" width="11.7109375" customWidth="1"/>
    <col min="13283" max="13284" width="12.7109375" customWidth="1"/>
    <col min="13285" max="13286" width="12.42578125" customWidth="1"/>
    <col min="13287" max="13288" width="12.7109375" customWidth="1"/>
    <col min="13289" max="13290" width="12.42578125" customWidth="1"/>
    <col min="13511" max="13511" width="38.7109375" bestFit="1" customWidth="1"/>
    <col min="13512" max="13538" width="11.7109375" customWidth="1"/>
    <col min="13539" max="13540" width="12.7109375" customWidth="1"/>
    <col min="13541" max="13542" width="12.42578125" customWidth="1"/>
    <col min="13543" max="13544" width="12.7109375" customWidth="1"/>
    <col min="13545" max="13546" width="12.42578125" customWidth="1"/>
    <col min="13767" max="13767" width="38.7109375" bestFit="1" customWidth="1"/>
    <col min="13768" max="13794" width="11.7109375" customWidth="1"/>
    <col min="13795" max="13796" width="12.7109375" customWidth="1"/>
    <col min="13797" max="13798" width="12.42578125" customWidth="1"/>
    <col min="13799" max="13800" width="12.7109375" customWidth="1"/>
    <col min="13801" max="13802" width="12.42578125" customWidth="1"/>
    <col min="14023" max="14023" width="38.7109375" bestFit="1" customWidth="1"/>
    <col min="14024" max="14050" width="11.7109375" customWidth="1"/>
    <col min="14051" max="14052" width="12.7109375" customWidth="1"/>
    <col min="14053" max="14054" width="12.42578125" customWidth="1"/>
    <col min="14055" max="14056" width="12.7109375" customWidth="1"/>
    <col min="14057" max="14058" width="12.42578125" customWidth="1"/>
    <col min="14279" max="14279" width="38.7109375" bestFit="1" customWidth="1"/>
    <col min="14280" max="14306" width="11.7109375" customWidth="1"/>
    <col min="14307" max="14308" width="12.7109375" customWidth="1"/>
    <col min="14309" max="14310" width="12.42578125" customWidth="1"/>
    <col min="14311" max="14312" width="12.7109375" customWidth="1"/>
    <col min="14313" max="14314" width="12.42578125" customWidth="1"/>
    <col min="14535" max="14535" width="38.7109375" bestFit="1" customWidth="1"/>
    <col min="14536" max="14562" width="11.7109375" customWidth="1"/>
    <col min="14563" max="14564" width="12.7109375" customWidth="1"/>
    <col min="14565" max="14566" width="12.42578125" customWidth="1"/>
    <col min="14567" max="14568" width="12.7109375" customWidth="1"/>
    <col min="14569" max="14570" width="12.42578125" customWidth="1"/>
    <col min="14791" max="14791" width="38.7109375" bestFit="1" customWidth="1"/>
    <col min="14792" max="14818" width="11.7109375" customWidth="1"/>
    <col min="14819" max="14820" width="12.7109375" customWidth="1"/>
    <col min="14821" max="14822" width="12.42578125" customWidth="1"/>
    <col min="14823" max="14824" width="12.7109375" customWidth="1"/>
    <col min="14825" max="14826" width="12.42578125" customWidth="1"/>
    <col min="15047" max="15047" width="38.7109375" bestFit="1" customWidth="1"/>
    <col min="15048" max="15074" width="11.7109375" customWidth="1"/>
    <col min="15075" max="15076" width="12.7109375" customWidth="1"/>
    <col min="15077" max="15078" width="12.42578125" customWidth="1"/>
    <col min="15079" max="15080" width="12.7109375" customWidth="1"/>
    <col min="15081" max="15082" width="12.42578125" customWidth="1"/>
    <col min="15303" max="15303" width="38.7109375" bestFit="1" customWidth="1"/>
    <col min="15304" max="15330" width="11.7109375" customWidth="1"/>
    <col min="15331" max="15332" width="12.7109375" customWidth="1"/>
    <col min="15333" max="15334" width="12.42578125" customWidth="1"/>
    <col min="15335" max="15336" width="12.7109375" customWidth="1"/>
    <col min="15337" max="15338" width="12.42578125" customWidth="1"/>
    <col min="15559" max="15559" width="38.7109375" bestFit="1" customWidth="1"/>
    <col min="15560" max="15586" width="11.7109375" customWidth="1"/>
    <col min="15587" max="15588" width="12.7109375" customWidth="1"/>
    <col min="15589" max="15590" width="12.42578125" customWidth="1"/>
    <col min="15591" max="15592" width="12.7109375" customWidth="1"/>
    <col min="15593" max="15594" width="12.42578125" customWidth="1"/>
    <col min="15815" max="15815" width="38.7109375" bestFit="1" customWidth="1"/>
    <col min="15816" max="15842" width="11.7109375" customWidth="1"/>
    <col min="15843" max="15844" width="12.7109375" customWidth="1"/>
    <col min="15845" max="15846" width="12.42578125" customWidth="1"/>
    <col min="15847" max="15848" width="12.7109375" customWidth="1"/>
    <col min="15849" max="15850" width="12.42578125" customWidth="1"/>
    <col min="16071" max="16071" width="38.7109375" bestFit="1" customWidth="1"/>
    <col min="16072" max="16098" width="11.7109375" customWidth="1"/>
    <col min="16099" max="16100" width="12.7109375" customWidth="1"/>
    <col min="16101" max="16102" width="12.42578125" customWidth="1"/>
    <col min="16103" max="16104" width="12.7109375" customWidth="1"/>
    <col min="16105" max="16106" width="12.42578125" customWidth="1"/>
  </cols>
  <sheetData>
    <row r="1" spans="1:29" ht="25.15" customHeight="1" x14ac:dyDescent="0.25">
      <c r="A1" s="266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</row>
    <row r="2" spans="1:29" ht="18.75" x14ac:dyDescent="0.3">
      <c r="A2" s="271"/>
      <c r="B2" s="268">
        <v>2020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9"/>
      <c r="P2" s="268">
        <v>2021</v>
      </c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9"/>
    </row>
    <row r="3" spans="1:29" ht="18.75" x14ac:dyDescent="0.3">
      <c r="A3" s="271"/>
      <c r="B3" s="270" t="s">
        <v>4</v>
      </c>
      <c r="C3" s="264"/>
      <c r="D3" s="261" t="s">
        <v>8</v>
      </c>
      <c r="E3" s="262"/>
      <c r="F3" s="261" t="s">
        <v>9</v>
      </c>
      <c r="G3" s="262"/>
      <c r="H3" s="261" t="s">
        <v>13</v>
      </c>
      <c r="I3" s="262"/>
      <c r="J3" s="261" t="s">
        <v>14</v>
      </c>
      <c r="K3" s="262"/>
      <c r="L3" s="263" t="s">
        <v>18</v>
      </c>
      <c r="M3" s="264"/>
      <c r="N3" s="263">
        <v>2020</v>
      </c>
      <c r="O3" s="265"/>
      <c r="P3" s="270" t="s">
        <v>4</v>
      </c>
      <c r="Q3" s="264"/>
      <c r="R3" s="261" t="s">
        <v>8</v>
      </c>
      <c r="S3" s="262"/>
      <c r="T3" s="261" t="s">
        <v>9</v>
      </c>
      <c r="U3" s="262"/>
      <c r="V3" s="261" t="s">
        <v>13</v>
      </c>
      <c r="W3" s="262"/>
      <c r="X3" s="261" t="s">
        <v>14</v>
      </c>
      <c r="Y3" s="262"/>
      <c r="Z3" s="263" t="s">
        <v>18</v>
      </c>
      <c r="AA3" s="264"/>
      <c r="AB3" s="263">
        <v>2021</v>
      </c>
      <c r="AC3" s="265"/>
    </row>
    <row r="4" spans="1:29" ht="45" x14ac:dyDescent="0.25">
      <c r="A4" s="271"/>
      <c r="B4" s="175" t="s">
        <v>82</v>
      </c>
      <c r="C4" s="138" t="s">
        <v>52</v>
      </c>
      <c r="D4" s="138" t="s">
        <v>82</v>
      </c>
      <c r="E4" s="138" t="s">
        <v>52</v>
      </c>
      <c r="F4" s="138" t="s">
        <v>82</v>
      </c>
      <c r="G4" s="138" t="s">
        <v>52</v>
      </c>
      <c r="H4" s="138" t="s">
        <v>51</v>
      </c>
      <c r="I4" s="138" t="s">
        <v>52</v>
      </c>
      <c r="J4" s="138" t="s">
        <v>51</v>
      </c>
      <c r="K4" s="138" t="s">
        <v>52</v>
      </c>
      <c r="L4" s="138" t="s">
        <v>51</v>
      </c>
      <c r="M4" s="138" t="s">
        <v>52</v>
      </c>
      <c r="N4" s="138" t="s">
        <v>51</v>
      </c>
      <c r="O4" s="174" t="s">
        <v>52</v>
      </c>
      <c r="P4" s="175" t="s">
        <v>82</v>
      </c>
      <c r="Q4" s="138" t="s">
        <v>52</v>
      </c>
      <c r="R4" s="138" t="s">
        <v>82</v>
      </c>
      <c r="S4" s="138" t="s">
        <v>52</v>
      </c>
      <c r="T4" s="138" t="s">
        <v>82</v>
      </c>
      <c r="U4" s="138" t="s">
        <v>52</v>
      </c>
      <c r="V4" s="138" t="s">
        <v>51</v>
      </c>
      <c r="W4" s="138" t="s">
        <v>52</v>
      </c>
      <c r="X4" s="138" t="s">
        <v>51</v>
      </c>
      <c r="Y4" s="138" t="s">
        <v>52</v>
      </c>
      <c r="Z4" s="138" t="s">
        <v>51</v>
      </c>
      <c r="AA4" s="138" t="s">
        <v>52</v>
      </c>
      <c r="AB4" s="138" t="s">
        <v>51</v>
      </c>
      <c r="AC4" s="174" t="s">
        <v>52</v>
      </c>
    </row>
    <row r="5" spans="1:29" ht="18.75" x14ac:dyDescent="0.25">
      <c r="A5" s="184" t="s">
        <v>19</v>
      </c>
      <c r="L5" s="128"/>
      <c r="M5" s="128"/>
      <c r="N5" s="128"/>
      <c r="O5" s="169"/>
      <c r="Z5" s="128"/>
      <c r="AA5" s="128"/>
      <c r="AB5" s="128"/>
      <c r="AC5" s="169"/>
    </row>
    <row r="6" spans="1:29" ht="15.75" x14ac:dyDescent="0.25">
      <c r="A6" s="75" t="s">
        <v>20</v>
      </c>
      <c r="B6" s="97">
        <v>171.97</v>
      </c>
      <c r="C6" s="98">
        <v>159.762</v>
      </c>
      <c r="D6" s="97">
        <v>168.488</v>
      </c>
      <c r="E6" s="98">
        <v>162.43899999999999</v>
      </c>
      <c r="F6" s="97">
        <v>170.88900000000001</v>
      </c>
      <c r="G6" s="98">
        <v>160.62299999999999</v>
      </c>
      <c r="H6" s="97">
        <v>330.56599999999997</v>
      </c>
      <c r="I6" s="98">
        <v>180.893</v>
      </c>
      <c r="J6" s="97">
        <v>185.11699999999999</v>
      </c>
      <c r="K6" s="98">
        <v>162.63900000000001</v>
      </c>
      <c r="L6" s="97">
        <v>179.06399999999999</v>
      </c>
      <c r="M6" s="98">
        <v>160.71899999999999</v>
      </c>
      <c r="N6" s="97">
        <v>182.88900000000001</v>
      </c>
      <c r="O6" s="98">
        <v>161.959</v>
      </c>
      <c r="P6" s="97">
        <v>184</v>
      </c>
      <c r="Q6" s="98">
        <v>165.84</v>
      </c>
      <c r="R6" s="97">
        <v>218.12100000000001</v>
      </c>
      <c r="S6" s="98">
        <v>169.803</v>
      </c>
      <c r="T6" s="97">
        <v>194.334</v>
      </c>
      <c r="U6" s="98">
        <v>166.84</v>
      </c>
      <c r="V6" s="97">
        <v>250.36799999999999</v>
      </c>
      <c r="W6" s="98">
        <v>176.80799999999999</v>
      </c>
      <c r="X6" s="97">
        <v>199.75800000000001</v>
      </c>
      <c r="Y6" s="98">
        <v>167.94800000000001</v>
      </c>
      <c r="Z6" s="97">
        <v>201.78657000000001</v>
      </c>
      <c r="AA6" s="98">
        <v>165.61843458797301</v>
      </c>
      <c r="AB6" s="97">
        <v>200.442383681286</v>
      </c>
      <c r="AC6" s="98">
        <v>167.11645209994401</v>
      </c>
    </row>
    <row r="7" spans="1:29" ht="15.75" x14ac:dyDescent="0.25">
      <c r="A7" s="76" t="s">
        <v>21</v>
      </c>
      <c r="B7" s="99">
        <v>189.934</v>
      </c>
      <c r="C7" s="100">
        <v>166.40299999999999</v>
      </c>
      <c r="D7" s="99">
        <v>195.423</v>
      </c>
      <c r="E7" s="100">
        <v>164.34700000000001</v>
      </c>
      <c r="F7" s="99">
        <v>192.04499999999999</v>
      </c>
      <c r="G7" s="100">
        <v>165.68799999999999</v>
      </c>
      <c r="H7" s="99">
        <v>241.577</v>
      </c>
      <c r="I7" s="100">
        <v>168.47499999999999</v>
      </c>
      <c r="J7" s="99">
        <v>198.73599999999999</v>
      </c>
      <c r="K7" s="100">
        <v>166.06399999999999</v>
      </c>
      <c r="L7" s="99">
        <v>191.53100000000001</v>
      </c>
      <c r="M7" s="100">
        <v>166.29499999999999</v>
      </c>
      <c r="N7" s="99">
        <v>196.41800000000001</v>
      </c>
      <c r="O7" s="100">
        <v>166.142</v>
      </c>
      <c r="P7" s="99">
        <v>181.804</v>
      </c>
      <c r="Q7" s="100">
        <v>165.08699999999999</v>
      </c>
      <c r="R7" s="99">
        <v>209.15</v>
      </c>
      <c r="S7" s="100">
        <v>163.75</v>
      </c>
      <c r="T7" s="99">
        <v>192.09700000000001</v>
      </c>
      <c r="U7" s="100">
        <v>164.709</v>
      </c>
      <c r="V7" s="99">
        <v>234.37200000000001</v>
      </c>
      <c r="W7" s="100">
        <v>165.48</v>
      </c>
      <c r="X7" s="99">
        <v>205.34</v>
      </c>
      <c r="Y7" s="100">
        <v>164.82400000000001</v>
      </c>
      <c r="Z7" s="99">
        <v>183.689095344583</v>
      </c>
      <c r="AA7" s="100">
        <v>163.728952522068</v>
      </c>
      <c r="AB7" s="99">
        <v>199.22067029445299</v>
      </c>
      <c r="AC7" s="100">
        <v>164.44335505766</v>
      </c>
    </row>
    <row r="8" spans="1:29" ht="15.75" x14ac:dyDescent="0.25">
      <c r="A8" s="76" t="s">
        <v>22</v>
      </c>
      <c r="B8" s="99">
        <v>185.59100000000001</v>
      </c>
      <c r="C8" s="100">
        <v>168.30600000000001</v>
      </c>
      <c r="D8" s="99">
        <v>203.374</v>
      </c>
      <c r="E8" s="100">
        <v>171.321</v>
      </c>
      <c r="F8" s="99">
        <v>191.71199999999999</v>
      </c>
      <c r="G8" s="100">
        <v>169.31800000000001</v>
      </c>
      <c r="H8" s="99">
        <v>274.14999999999998</v>
      </c>
      <c r="I8" s="100">
        <v>186.16499999999999</v>
      </c>
      <c r="J8" s="99">
        <v>199.126</v>
      </c>
      <c r="K8" s="100">
        <v>171.017</v>
      </c>
      <c r="L8" s="99">
        <v>189.24600000000001</v>
      </c>
      <c r="M8" s="100">
        <v>167.96799999999999</v>
      </c>
      <c r="N8" s="99">
        <v>196.60400000000001</v>
      </c>
      <c r="O8" s="100">
        <v>169.97399999999999</v>
      </c>
      <c r="P8" s="99">
        <v>204.922</v>
      </c>
      <c r="Q8" s="100">
        <v>164.245</v>
      </c>
      <c r="R8" s="99">
        <v>215.77</v>
      </c>
      <c r="S8" s="100">
        <v>180.339</v>
      </c>
      <c r="T8" s="99">
        <v>208.81899999999999</v>
      </c>
      <c r="U8" s="100">
        <v>168.58500000000001</v>
      </c>
      <c r="V8" s="99">
        <v>288.43400000000003</v>
      </c>
      <c r="W8" s="100">
        <v>190.49</v>
      </c>
      <c r="X8" s="99">
        <v>223.084</v>
      </c>
      <c r="Y8" s="100">
        <v>171.19800000000001</v>
      </c>
      <c r="Z8" s="99">
        <v>199.11185392517299</v>
      </c>
      <c r="AA8" s="100">
        <v>167.91367309043099</v>
      </c>
      <c r="AB8" s="99">
        <v>214.55082386247901</v>
      </c>
      <c r="AC8" s="100">
        <v>170.054585751719</v>
      </c>
    </row>
    <row r="9" spans="1:29" ht="15.75" x14ac:dyDescent="0.25">
      <c r="A9" s="76" t="s">
        <v>23</v>
      </c>
      <c r="B9" s="99">
        <v>187.88900000000001</v>
      </c>
      <c r="C9" s="100">
        <v>160.565</v>
      </c>
      <c r="D9" s="99">
        <v>214.209</v>
      </c>
      <c r="E9" s="100">
        <v>161.059</v>
      </c>
      <c r="F9" s="99">
        <v>198.64</v>
      </c>
      <c r="G9" s="100">
        <v>160.72999999999999</v>
      </c>
      <c r="H9" s="99">
        <v>259.68599999999998</v>
      </c>
      <c r="I9" s="100">
        <v>164.37100000000001</v>
      </c>
      <c r="J9" s="99">
        <v>213.00200000000001</v>
      </c>
      <c r="K9" s="100">
        <v>161.08099999999999</v>
      </c>
      <c r="L9" s="99">
        <v>185.488</v>
      </c>
      <c r="M9" s="100">
        <v>160.328</v>
      </c>
      <c r="N9" s="99">
        <v>205.267</v>
      </c>
      <c r="O9" s="100">
        <v>160.80500000000001</v>
      </c>
      <c r="P9" s="99">
        <v>194.33</v>
      </c>
      <c r="Q9" s="100">
        <v>159.36199999999999</v>
      </c>
      <c r="R9" s="99">
        <v>209.31899999999999</v>
      </c>
      <c r="S9" s="100">
        <v>161.97800000000001</v>
      </c>
      <c r="T9" s="99">
        <v>200.71100000000001</v>
      </c>
      <c r="U9" s="100">
        <v>160.02099999999999</v>
      </c>
      <c r="V9" s="99">
        <v>246.52199999999999</v>
      </c>
      <c r="W9" s="100">
        <v>170.88499999999999</v>
      </c>
      <c r="X9" s="99">
        <v>209.87</v>
      </c>
      <c r="Y9" s="100">
        <v>161.07599999999999</v>
      </c>
      <c r="Z9" s="99">
        <v>195.05792136092001</v>
      </c>
      <c r="AA9" s="100">
        <v>160.40666344669501</v>
      </c>
      <c r="AB9" s="99">
        <v>205.308555005312</v>
      </c>
      <c r="AC9" s="100">
        <v>160.843246908791</v>
      </c>
    </row>
    <row r="10" spans="1:29" ht="15.75" x14ac:dyDescent="0.25">
      <c r="A10" s="76" t="s">
        <v>24</v>
      </c>
      <c r="B10" s="99">
        <v>193.15899999999999</v>
      </c>
      <c r="C10" s="100">
        <v>174.547</v>
      </c>
      <c r="D10" s="99">
        <v>205.92599999999999</v>
      </c>
      <c r="E10" s="100">
        <v>176.33600000000001</v>
      </c>
      <c r="F10" s="99">
        <v>197.72800000000001</v>
      </c>
      <c r="G10" s="100">
        <v>175.16200000000001</v>
      </c>
      <c r="H10" s="99">
        <v>187.29900000000001</v>
      </c>
      <c r="I10" s="100">
        <v>185.19300000000001</v>
      </c>
      <c r="J10" s="99">
        <v>196.59299999999999</v>
      </c>
      <c r="K10" s="100">
        <v>176.55500000000001</v>
      </c>
      <c r="L10" s="99">
        <v>203.75</v>
      </c>
      <c r="M10" s="100">
        <v>173.44300000000001</v>
      </c>
      <c r="N10" s="99">
        <v>198.65899999999999</v>
      </c>
      <c r="O10" s="100">
        <v>175.541</v>
      </c>
      <c r="P10" s="99">
        <v>192.161</v>
      </c>
      <c r="Q10" s="100">
        <v>172.148</v>
      </c>
      <c r="R10" s="99">
        <v>174.27600000000001</v>
      </c>
      <c r="S10" s="100">
        <v>178.51400000000001</v>
      </c>
      <c r="T10" s="99">
        <v>186.55500000000001</v>
      </c>
      <c r="U10" s="100">
        <v>173.90799999999999</v>
      </c>
      <c r="V10" s="99">
        <v>166.91900000000001</v>
      </c>
      <c r="W10" s="100">
        <v>182.994</v>
      </c>
      <c r="X10" s="99">
        <v>183.82900000000001</v>
      </c>
      <c r="Y10" s="100">
        <v>175.35599999999999</v>
      </c>
      <c r="Z10" s="99">
        <v>202.005275643137</v>
      </c>
      <c r="AA10" s="100">
        <v>175.875329447648</v>
      </c>
      <c r="AB10" s="99">
        <v>188.36535063599499</v>
      </c>
      <c r="AC10" s="100">
        <v>175.528693790548</v>
      </c>
    </row>
    <row r="11" spans="1:29" ht="15.75" x14ac:dyDescent="0.25">
      <c r="A11" s="76" t="s">
        <v>25</v>
      </c>
      <c r="B11" s="99">
        <v>209.154</v>
      </c>
      <c r="C11" s="100">
        <v>175.756</v>
      </c>
      <c r="D11" s="99">
        <v>216.59</v>
      </c>
      <c r="E11" s="100">
        <v>179.928</v>
      </c>
      <c r="F11" s="99">
        <v>211.35</v>
      </c>
      <c r="G11" s="100">
        <v>177.14099999999999</v>
      </c>
      <c r="H11" s="99">
        <v>397.74599999999998</v>
      </c>
      <c r="I11" s="100">
        <v>197.56700000000001</v>
      </c>
      <c r="J11" s="99">
        <v>268.44900000000001</v>
      </c>
      <c r="K11" s="100">
        <v>179.398</v>
      </c>
      <c r="L11" s="99">
        <v>248.36699999999999</v>
      </c>
      <c r="M11" s="100">
        <v>176.745</v>
      </c>
      <c r="N11" s="99">
        <v>261.87900000000002</v>
      </c>
      <c r="O11" s="100">
        <v>178.46299999999999</v>
      </c>
      <c r="P11" s="99">
        <v>229.97900000000001</v>
      </c>
      <c r="Q11" s="100">
        <v>173.38200000000001</v>
      </c>
      <c r="R11" s="99">
        <v>283.77499999999998</v>
      </c>
      <c r="S11" s="100">
        <v>185.81700000000001</v>
      </c>
      <c r="T11" s="99">
        <v>250.11</v>
      </c>
      <c r="U11" s="100">
        <v>176.68799999999999</v>
      </c>
      <c r="V11" s="99">
        <v>331.07600000000002</v>
      </c>
      <c r="W11" s="100">
        <v>190.166</v>
      </c>
      <c r="X11" s="99">
        <v>265.322</v>
      </c>
      <c r="Y11" s="100">
        <v>178.36699999999999</v>
      </c>
      <c r="Z11" s="99">
        <v>244.647409714525</v>
      </c>
      <c r="AA11" s="100">
        <v>175.94274653720001</v>
      </c>
      <c r="AB11" s="99">
        <v>259.01829904194301</v>
      </c>
      <c r="AC11" s="100">
        <v>177.52317291049499</v>
      </c>
    </row>
    <row r="12" spans="1:29" ht="15.75" x14ac:dyDescent="0.25">
      <c r="A12" s="76" t="s">
        <v>26</v>
      </c>
      <c r="B12" s="99">
        <v>178.97200000000001</v>
      </c>
      <c r="C12" s="100">
        <v>168.03700000000001</v>
      </c>
      <c r="D12" s="99">
        <v>191.41800000000001</v>
      </c>
      <c r="E12" s="100">
        <v>169.06</v>
      </c>
      <c r="F12" s="99">
        <v>183.667</v>
      </c>
      <c r="G12" s="100">
        <v>168.40899999999999</v>
      </c>
      <c r="H12" s="99">
        <v>256.98399999999998</v>
      </c>
      <c r="I12" s="100">
        <v>177.20599999999999</v>
      </c>
      <c r="J12" s="99">
        <v>196.09700000000001</v>
      </c>
      <c r="K12" s="100">
        <v>169.58799999999999</v>
      </c>
      <c r="L12" s="99">
        <v>183.78399999999999</v>
      </c>
      <c r="M12" s="100">
        <v>168.71199999999999</v>
      </c>
      <c r="N12" s="99">
        <v>192.05799999999999</v>
      </c>
      <c r="O12" s="100">
        <v>169.298</v>
      </c>
      <c r="P12" s="99">
        <v>184.68100000000001</v>
      </c>
      <c r="Q12" s="100">
        <v>167.804</v>
      </c>
      <c r="R12" s="99">
        <v>199.70400000000001</v>
      </c>
      <c r="S12" s="100">
        <v>169.46199999999999</v>
      </c>
      <c r="T12" s="99">
        <v>189.81299999999999</v>
      </c>
      <c r="U12" s="100">
        <v>168.34399999999999</v>
      </c>
      <c r="V12" s="99">
        <v>265.25900000000001</v>
      </c>
      <c r="W12" s="100">
        <v>176.74100000000001</v>
      </c>
      <c r="X12" s="99">
        <v>202.78299999999999</v>
      </c>
      <c r="Y12" s="100">
        <v>169.523</v>
      </c>
      <c r="Z12" s="99">
        <v>184.42504</v>
      </c>
      <c r="AA12" s="100">
        <v>167.63025905955601</v>
      </c>
      <c r="AB12" s="99">
        <v>196.902042813999</v>
      </c>
      <c r="AC12" s="100">
        <v>168.89522556937999</v>
      </c>
    </row>
    <row r="13" spans="1:29" ht="16.5" thickBot="1" x14ac:dyDescent="0.3">
      <c r="A13" s="89" t="s">
        <v>27</v>
      </c>
      <c r="B13" s="101">
        <v>213.14500000000001</v>
      </c>
      <c r="C13" s="102">
        <v>166.078</v>
      </c>
      <c r="D13" s="101">
        <v>220.63800000000001</v>
      </c>
      <c r="E13" s="102">
        <v>166.41</v>
      </c>
      <c r="F13" s="101">
        <v>216.07599999999999</v>
      </c>
      <c r="G13" s="102">
        <v>166.196</v>
      </c>
      <c r="H13" s="101">
        <v>228.58699999999999</v>
      </c>
      <c r="I13" s="102">
        <v>159.59</v>
      </c>
      <c r="J13" s="101">
        <v>219.28700000000001</v>
      </c>
      <c r="K13" s="102">
        <v>165.31800000000001</v>
      </c>
      <c r="L13" s="101">
        <v>208.01900000000001</v>
      </c>
      <c r="M13" s="102">
        <v>162.42500000000001</v>
      </c>
      <c r="N13" s="101">
        <v>215.762</v>
      </c>
      <c r="O13" s="102">
        <v>164.34899999999999</v>
      </c>
      <c r="P13" s="101">
        <v>211.679</v>
      </c>
      <c r="Q13" s="102">
        <v>164.87799999999999</v>
      </c>
      <c r="R13" s="101">
        <v>216.536</v>
      </c>
      <c r="S13" s="102">
        <v>166.988</v>
      </c>
      <c r="T13" s="101">
        <v>213.25700000000001</v>
      </c>
      <c r="U13" s="102">
        <v>165.48400000000001</v>
      </c>
      <c r="V13" s="101">
        <v>245.232</v>
      </c>
      <c r="W13" s="102">
        <v>168.44300000000001</v>
      </c>
      <c r="X13" s="101">
        <v>219.93600000000001</v>
      </c>
      <c r="Y13" s="102">
        <v>165.89699999999999</v>
      </c>
      <c r="Z13" s="101">
        <v>199.04560000000001</v>
      </c>
      <c r="AA13" s="102">
        <v>163.722194760257</v>
      </c>
      <c r="AB13" s="101">
        <v>213.314945774091</v>
      </c>
      <c r="AC13" s="102">
        <v>165.15231746107</v>
      </c>
    </row>
    <row r="14" spans="1:29" ht="16.5" thickBot="1" x14ac:dyDescent="0.3">
      <c r="A14" s="87" t="s">
        <v>53</v>
      </c>
      <c r="B14" s="130">
        <v>194.84</v>
      </c>
      <c r="C14" s="131">
        <v>167.303</v>
      </c>
      <c r="D14" s="130">
        <v>206.17</v>
      </c>
      <c r="E14" s="131">
        <v>168.51599999999999</v>
      </c>
      <c r="F14" s="130">
        <v>199.12</v>
      </c>
      <c r="G14" s="131">
        <v>167.721</v>
      </c>
      <c r="H14" s="130">
        <v>254.75</v>
      </c>
      <c r="I14" s="131">
        <v>174.922</v>
      </c>
      <c r="J14" s="130">
        <v>209.989</v>
      </c>
      <c r="K14" s="131">
        <v>168.607</v>
      </c>
      <c r="L14" s="130">
        <v>198.17</v>
      </c>
      <c r="M14" s="131">
        <v>166.54300000000001</v>
      </c>
      <c r="N14" s="130">
        <v>206.31399999999999</v>
      </c>
      <c r="O14" s="131">
        <v>167.905</v>
      </c>
      <c r="P14" s="130">
        <v>197.56800000000001</v>
      </c>
      <c r="Q14" s="131">
        <v>166.52799999999999</v>
      </c>
      <c r="R14" s="130">
        <v>213.41900000000001</v>
      </c>
      <c r="S14" s="131">
        <v>171.02099999999999</v>
      </c>
      <c r="T14" s="130">
        <v>203.19200000000001</v>
      </c>
      <c r="U14" s="131">
        <v>167.78899999999999</v>
      </c>
      <c r="V14" s="130">
        <v>246.613</v>
      </c>
      <c r="W14" s="131">
        <v>176.21799999999999</v>
      </c>
      <c r="X14" s="130">
        <v>212.773</v>
      </c>
      <c r="Y14" s="131">
        <v>168.91900000000001</v>
      </c>
      <c r="Z14" s="130">
        <v>195.53721805352001</v>
      </c>
      <c r="AA14" s="131">
        <v>167.254997986001</v>
      </c>
      <c r="AB14" s="130">
        <v>207.48770350265801</v>
      </c>
      <c r="AC14" s="131">
        <v>168.348411489515</v>
      </c>
    </row>
    <row r="15" spans="1:29" ht="18.75" x14ac:dyDescent="0.25">
      <c r="A15" s="185" t="s">
        <v>32</v>
      </c>
    </row>
    <row r="16" spans="1:29" ht="15.75" x14ac:dyDescent="0.25">
      <c r="A16" s="75" t="s">
        <v>33</v>
      </c>
      <c r="B16" s="103">
        <v>186.60400000000001</v>
      </c>
      <c r="C16" s="104">
        <v>163.50899999999999</v>
      </c>
      <c r="D16" s="103">
        <v>237.38</v>
      </c>
      <c r="E16" s="104">
        <v>168.422</v>
      </c>
      <c r="F16" s="103">
        <v>205.67</v>
      </c>
      <c r="G16" s="104">
        <v>165.18199999999999</v>
      </c>
      <c r="H16" s="103">
        <v>311.05500000000001</v>
      </c>
      <c r="I16" s="104">
        <v>175.86</v>
      </c>
      <c r="J16" s="103">
        <v>228.25299999999999</v>
      </c>
      <c r="K16" s="104">
        <v>166.77799999999999</v>
      </c>
      <c r="L16" s="103">
        <v>193.197</v>
      </c>
      <c r="M16" s="104">
        <v>164.22399999999999</v>
      </c>
      <c r="N16" s="103">
        <v>217.64</v>
      </c>
      <c r="O16" s="104">
        <v>165.91800000000001</v>
      </c>
      <c r="P16" s="103">
        <v>210.685</v>
      </c>
      <c r="Q16" s="104">
        <v>165.07</v>
      </c>
      <c r="R16" s="103">
        <v>278.202</v>
      </c>
      <c r="S16" s="104">
        <v>171.21199999999999</v>
      </c>
      <c r="T16" s="103">
        <v>234.26599999999999</v>
      </c>
      <c r="U16" s="104">
        <v>166.69300000000001</v>
      </c>
      <c r="V16" s="103">
        <v>317.392</v>
      </c>
      <c r="W16" s="104">
        <v>177.28200000000001</v>
      </c>
      <c r="X16" s="103">
        <v>254.256</v>
      </c>
      <c r="Y16" s="104">
        <v>168.22900000000001</v>
      </c>
      <c r="Z16" s="103">
        <v>207.769503687639</v>
      </c>
      <c r="AA16" s="104">
        <v>165.85125605850101</v>
      </c>
      <c r="AB16" s="103">
        <v>240.140121311949</v>
      </c>
      <c r="AC16" s="104">
        <v>167.424279651121</v>
      </c>
    </row>
    <row r="17" spans="1:29" ht="16.5" thickBot="1" x14ac:dyDescent="0.3">
      <c r="A17" s="76" t="s">
        <v>46</v>
      </c>
      <c r="B17" s="105">
        <v>0</v>
      </c>
      <c r="C17" s="106">
        <v>318.67899999999997</v>
      </c>
      <c r="D17" s="105">
        <v>0</v>
      </c>
      <c r="E17" s="106">
        <v>254.483</v>
      </c>
      <c r="F17" s="105">
        <v>0</v>
      </c>
      <c r="G17" s="106">
        <v>298.38400000000001</v>
      </c>
      <c r="H17" s="105">
        <v>0</v>
      </c>
      <c r="I17" s="106">
        <v>268.459</v>
      </c>
      <c r="J17" s="105">
        <v>0</v>
      </c>
      <c r="K17" s="106">
        <v>297.26600000000002</v>
      </c>
      <c r="L17" s="105">
        <v>0</v>
      </c>
      <c r="M17" s="106">
        <v>301.88400000000001</v>
      </c>
      <c r="N17" s="105">
        <v>0</v>
      </c>
      <c r="O17" s="106">
        <v>298.983</v>
      </c>
      <c r="P17" s="105">
        <v>0</v>
      </c>
      <c r="Q17" s="106">
        <v>320.42500000000001</v>
      </c>
      <c r="R17" s="105">
        <v>0</v>
      </c>
      <c r="S17" s="106">
        <v>271.66399999999999</v>
      </c>
      <c r="T17" s="105">
        <v>0</v>
      </c>
      <c r="U17" s="106">
        <v>310.18200000000002</v>
      </c>
      <c r="V17" s="105">
        <v>0</v>
      </c>
      <c r="W17" s="106">
        <v>281.97300000000001</v>
      </c>
      <c r="X17" s="105">
        <v>0</v>
      </c>
      <c r="Y17" s="106">
        <v>308.39299999999997</v>
      </c>
      <c r="Z17" s="105">
        <v>0</v>
      </c>
      <c r="AA17" s="106">
        <v>291.48983740678898</v>
      </c>
      <c r="AB17" s="105">
        <v>0</v>
      </c>
      <c r="AC17" s="106">
        <v>302.167122069009</v>
      </c>
    </row>
    <row r="18" spans="1:29" ht="16.5" thickBot="1" x14ac:dyDescent="0.3">
      <c r="A18" s="139" t="s">
        <v>54</v>
      </c>
      <c r="B18" s="132">
        <v>186.60400000000001</v>
      </c>
      <c r="C18" s="133">
        <v>167.27799999999999</v>
      </c>
      <c r="D18" s="132">
        <v>237.38</v>
      </c>
      <c r="E18" s="133">
        <v>170.29900000000001</v>
      </c>
      <c r="F18" s="132">
        <v>205.67</v>
      </c>
      <c r="G18" s="133">
        <v>168.30500000000001</v>
      </c>
      <c r="H18" s="132">
        <v>311.05500000000001</v>
      </c>
      <c r="I18" s="133">
        <v>176.34899999999999</v>
      </c>
      <c r="J18" s="132">
        <v>228.25299999999999</v>
      </c>
      <c r="K18" s="133">
        <v>169.488</v>
      </c>
      <c r="L18" s="132">
        <v>193.197</v>
      </c>
      <c r="M18" s="133">
        <v>167.32499999999999</v>
      </c>
      <c r="N18" s="132">
        <v>217.64</v>
      </c>
      <c r="O18" s="133">
        <v>168.762</v>
      </c>
      <c r="P18" s="132">
        <v>210.685</v>
      </c>
      <c r="Q18" s="133">
        <v>168.67099999999999</v>
      </c>
      <c r="R18" s="132">
        <v>278.202</v>
      </c>
      <c r="S18" s="133">
        <v>172.947</v>
      </c>
      <c r="T18" s="132">
        <v>234.26599999999999</v>
      </c>
      <c r="U18" s="133">
        <v>169.79599999999999</v>
      </c>
      <c r="V18" s="132">
        <v>317.392</v>
      </c>
      <c r="W18" s="133">
        <v>178.70400000000001</v>
      </c>
      <c r="X18" s="132">
        <v>254.256</v>
      </c>
      <c r="Y18" s="133">
        <v>171.078</v>
      </c>
      <c r="Z18" s="132">
        <v>207.769503687639</v>
      </c>
      <c r="AA18" s="133">
        <v>168.75190324079199</v>
      </c>
      <c r="AB18" s="132">
        <v>240.140121311949</v>
      </c>
      <c r="AC18" s="133">
        <v>170.28895493061799</v>
      </c>
    </row>
    <row r="19" spans="1:29" ht="18.75" x14ac:dyDescent="0.25">
      <c r="A19" s="185" t="s">
        <v>38</v>
      </c>
    </row>
    <row r="20" spans="1:29" ht="16.5" thickBot="1" x14ac:dyDescent="0.3">
      <c r="A20" s="90" t="s">
        <v>39</v>
      </c>
      <c r="B20" s="107">
        <v>184.328</v>
      </c>
      <c r="C20" s="108">
        <v>178.559</v>
      </c>
      <c r="D20" s="107">
        <v>170.63800000000001</v>
      </c>
      <c r="E20" s="108">
        <v>178.03299999999999</v>
      </c>
      <c r="F20" s="107">
        <v>180.07</v>
      </c>
      <c r="G20" s="108">
        <v>178.36799999999999</v>
      </c>
      <c r="H20" s="107">
        <v>188.00200000000001</v>
      </c>
      <c r="I20" s="108">
        <v>187.94399999999999</v>
      </c>
      <c r="J20" s="107">
        <v>181.023</v>
      </c>
      <c r="K20" s="108">
        <v>179.876</v>
      </c>
      <c r="L20" s="107">
        <v>199.416</v>
      </c>
      <c r="M20" s="108">
        <v>177.583</v>
      </c>
      <c r="N20" s="107">
        <v>187.65600000000001</v>
      </c>
      <c r="O20" s="108">
        <v>179.166</v>
      </c>
      <c r="P20" s="107">
        <v>179.3</v>
      </c>
      <c r="Q20" s="108">
        <v>177.56700000000001</v>
      </c>
      <c r="R20" s="107">
        <v>171.30600000000001</v>
      </c>
      <c r="S20" s="108">
        <v>178.04400000000001</v>
      </c>
      <c r="T20" s="107">
        <v>176.86</v>
      </c>
      <c r="U20" s="108">
        <v>177.73099999999999</v>
      </c>
      <c r="V20" s="107">
        <v>189.20400000000001</v>
      </c>
      <c r="W20" s="108">
        <v>186.78700000000001</v>
      </c>
      <c r="X20" s="107">
        <v>178.17699999999999</v>
      </c>
      <c r="Y20" s="108">
        <v>179.18299999999999</v>
      </c>
      <c r="Z20" s="107">
        <v>197.138486643569</v>
      </c>
      <c r="AA20" s="108">
        <v>177.412633576763</v>
      </c>
      <c r="AB20" s="107">
        <v>185.29598461065601</v>
      </c>
      <c r="AC20" s="108">
        <v>178.61656971966701</v>
      </c>
    </row>
    <row r="21" spans="1:29" ht="16.5" thickBot="1" x14ac:dyDescent="0.3">
      <c r="A21" s="87" t="s">
        <v>55</v>
      </c>
      <c r="B21" s="134">
        <v>184.328</v>
      </c>
      <c r="C21" s="135">
        <v>178.559</v>
      </c>
      <c r="D21" s="134">
        <v>170.63800000000001</v>
      </c>
      <c r="E21" s="135">
        <v>178.03299999999999</v>
      </c>
      <c r="F21" s="134">
        <v>180.07</v>
      </c>
      <c r="G21" s="135">
        <v>178.36799999999999</v>
      </c>
      <c r="H21" s="134">
        <v>188.00200000000001</v>
      </c>
      <c r="I21" s="135">
        <v>187.94399999999999</v>
      </c>
      <c r="J21" s="134">
        <v>181.023</v>
      </c>
      <c r="K21" s="135">
        <v>179.876</v>
      </c>
      <c r="L21" s="134">
        <v>199.416</v>
      </c>
      <c r="M21" s="135">
        <v>177.583</v>
      </c>
      <c r="N21" s="134">
        <v>187.65600000000001</v>
      </c>
      <c r="O21" s="135">
        <v>179.166</v>
      </c>
      <c r="P21" s="134">
        <v>179.3</v>
      </c>
      <c r="Q21" s="135">
        <v>177.56700000000001</v>
      </c>
      <c r="R21" s="134">
        <v>171.30600000000001</v>
      </c>
      <c r="S21" s="135">
        <v>178.04400000000001</v>
      </c>
      <c r="T21" s="134">
        <v>176.86</v>
      </c>
      <c r="U21" s="135">
        <v>177.73099999999999</v>
      </c>
      <c r="V21" s="134">
        <v>189.20400000000001</v>
      </c>
      <c r="W21" s="135">
        <v>186.78700000000001</v>
      </c>
      <c r="X21" s="134">
        <v>178.17699999999999</v>
      </c>
      <c r="Y21" s="135">
        <v>179.18299999999999</v>
      </c>
      <c r="Z21" s="134">
        <v>197.138486643569</v>
      </c>
      <c r="AA21" s="135">
        <v>177.412633576763</v>
      </c>
      <c r="AB21" s="134">
        <v>185.29598461065601</v>
      </c>
      <c r="AC21" s="135">
        <v>178.61656971966701</v>
      </c>
    </row>
    <row r="22" spans="1:29" ht="16.5" thickBot="1" x14ac:dyDescent="0.3">
      <c r="A22" s="140" t="s">
        <v>83</v>
      </c>
      <c r="B22" s="136">
        <v>193.958</v>
      </c>
      <c r="C22" s="137">
        <v>168.017</v>
      </c>
      <c r="D22" s="136">
        <v>207.65600000000001</v>
      </c>
      <c r="E22" s="137">
        <v>169.30099999999999</v>
      </c>
      <c r="F22" s="136">
        <v>199.107</v>
      </c>
      <c r="G22" s="137">
        <v>168.46</v>
      </c>
      <c r="H22" s="136">
        <v>258.32900000000001</v>
      </c>
      <c r="I22" s="137">
        <v>176.14</v>
      </c>
      <c r="J22" s="136">
        <v>210.65700000000001</v>
      </c>
      <c r="K22" s="137">
        <v>169.43700000000001</v>
      </c>
      <c r="L22" s="136">
        <v>197.857</v>
      </c>
      <c r="M22" s="137">
        <v>167.261</v>
      </c>
      <c r="N22" s="136">
        <v>206.66900000000001</v>
      </c>
      <c r="O22" s="137">
        <v>168.702</v>
      </c>
      <c r="P22" s="136">
        <v>198.06200000000001</v>
      </c>
      <c r="Q22" s="137">
        <v>167.339</v>
      </c>
      <c r="R22" s="136">
        <v>217.185</v>
      </c>
      <c r="S22" s="137">
        <v>171.69900000000001</v>
      </c>
      <c r="T22" s="136">
        <v>204.81800000000001</v>
      </c>
      <c r="U22" s="137">
        <v>168.57400000000001</v>
      </c>
      <c r="V22" s="136">
        <v>251.77500000000001</v>
      </c>
      <c r="W22" s="137">
        <v>177.23099999999999</v>
      </c>
      <c r="X22" s="136">
        <v>215.13900000000001</v>
      </c>
      <c r="Y22" s="137">
        <v>169.756</v>
      </c>
      <c r="Z22" s="136">
        <v>196.46776418999499</v>
      </c>
      <c r="AA22" s="137">
        <v>167.97197202123601</v>
      </c>
      <c r="AB22" s="136">
        <v>209.388741741302</v>
      </c>
      <c r="AC22" s="137">
        <v>169.14720350994699</v>
      </c>
    </row>
    <row r="23" spans="1:29" ht="15.75" x14ac:dyDescent="0.25">
      <c r="A23" s="141" t="s">
        <v>91</v>
      </c>
      <c r="B23" s="109" t="s">
        <v>56</v>
      </c>
      <c r="C23" s="129">
        <v>174.33</v>
      </c>
      <c r="D23" s="109" t="s">
        <v>56</v>
      </c>
      <c r="E23" s="129">
        <v>173.52</v>
      </c>
      <c r="F23" s="109" t="s">
        <v>56</v>
      </c>
      <c r="G23" s="129">
        <v>174.06</v>
      </c>
      <c r="H23" s="109" t="s">
        <v>56</v>
      </c>
      <c r="I23" s="129">
        <v>172.71</v>
      </c>
      <c r="J23" s="109" t="s">
        <v>56</v>
      </c>
      <c r="K23" s="129">
        <v>173.87</v>
      </c>
      <c r="L23" s="109" t="s">
        <v>56</v>
      </c>
      <c r="M23" s="129">
        <v>174.4</v>
      </c>
      <c r="N23" s="109" t="s">
        <v>56</v>
      </c>
      <c r="O23" s="129">
        <v>174.04</v>
      </c>
      <c r="P23" s="109" t="s">
        <v>56</v>
      </c>
      <c r="Q23" s="129">
        <v>173.86</v>
      </c>
      <c r="R23" s="109" t="s">
        <v>56</v>
      </c>
      <c r="S23" s="129">
        <v>173.52</v>
      </c>
      <c r="T23" s="109" t="s">
        <v>56</v>
      </c>
      <c r="U23" s="129">
        <v>173.74</v>
      </c>
      <c r="V23" s="109" t="s">
        <v>56</v>
      </c>
      <c r="W23" s="129">
        <v>173.49</v>
      </c>
      <c r="X23" s="109" t="s">
        <v>56</v>
      </c>
      <c r="Y23" s="129">
        <v>173.7</v>
      </c>
      <c r="Z23" s="109" t="s">
        <v>56</v>
      </c>
      <c r="AA23" s="234">
        <v>174.5</v>
      </c>
      <c r="AB23" s="109" t="s">
        <v>56</v>
      </c>
      <c r="AC23" s="234">
        <v>173.98</v>
      </c>
    </row>
  </sheetData>
  <mergeCells count="18">
    <mergeCell ref="A1:AC1"/>
    <mergeCell ref="P2:AC2"/>
    <mergeCell ref="P3:Q3"/>
    <mergeCell ref="R3:S3"/>
    <mergeCell ref="T3:U3"/>
    <mergeCell ref="V3:W3"/>
    <mergeCell ref="X3:Y3"/>
    <mergeCell ref="Z3:AA3"/>
    <mergeCell ref="AB3:AC3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showGridLines="0" tabSelected="1" zoomScale="85" zoomScaleNormal="85" workbookViewId="0">
      <pane xSplit="1" ySplit="4" topLeftCell="S5" activePane="bottomRight" state="frozen"/>
      <selection activeCell="AF18" sqref="AF18"/>
      <selection pane="topRight" activeCell="AF18" sqref="AF18"/>
      <selection pane="bottomLeft" activeCell="AF18" sqref="AF18"/>
      <selection pane="bottomRight" activeCell="AB11" sqref="AB11"/>
    </sheetView>
  </sheetViews>
  <sheetFormatPr defaultRowHeight="15" x14ac:dyDescent="0.25"/>
  <cols>
    <col min="1" max="1" width="25.7109375" bestFit="1" customWidth="1"/>
    <col min="2" max="3" width="8.7109375" style="178"/>
    <col min="4" max="22" width="9.140625" style="178" customWidth="1"/>
    <col min="23" max="24" width="8.85546875" style="178" customWidth="1"/>
    <col min="25" max="25" width="9.140625" style="178" customWidth="1"/>
    <col min="26" max="27" width="8.85546875" style="178" customWidth="1"/>
    <col min="28" max="43" width="9.140625" style="178" customWidth="1"/>
    <col min="203" max="203" width="24.42578125" bestFit="1" customWidth="1"/>
    <col min="204" max="204" width="9.5703125" customWidth="1"/>
    <col min="205" max="212" width="8.7109375" customWidth="1"/>
    <col min="213" max="224" width="9.140625" customWidth="1"/>
    <col min="227" max="227" width="9.140625" customWidth="1"/>
    <col min="229" max="230" width="9.140625" customWidth="1"/>
    <col min="236" max="236" width="9.140625" customWidth="1"/>
    <col min="239" max="245" width="9.140625" customWidth="1"/>
    <col min="246" max="246" width="10.42578125" customWidth="1"/>
    <col min="247" max="247" width="10" customWidth="1"/>
    <col min="248" max="248" width="10.140625" customWidth="1"/>
    <col min="249" max="249" width="10.42578125" customWidth="1"/>
    <col min="250" max="250" width="10" customWidth="1"/>
    <col min="251" max="251" width="10.140625" customWidth="1"/>
    <col min="459" max="459" width="24.42578125" bestFit="1" customWidth="1"/>
    <col min="460" max="460" width="9.5703125" customWidth="1"/>
    <col min="461" max="468" width="8.7109375" customWidth="1"/>
    <col min="469" max="480" width="9.140625" customWidth="1"/>
    <col min="483" max="483" width="9.140625" customWidth="1"/>
    <col min="485" max="486" width="9.140625" customWidth="1"/>
    <col min="492" max="492" width="9.140625" customWidth="1"/>
    <col min="495" max="501" width="9.140625" customWidth="1"/>
    <col min="502" max="502" width="10.42578125" customWidth="1"/>
    <col min="503" max="503" width="10" customWidth="1"/>
    <col min="504" max="504" width="10.140625" customWidth="1"/>
    <col min="505" max="505" width="10.42578125" customWidth="1"/>
    <col min="506" max="506" width="10" customWidth="1"/>
    <col min="507" max="507" width="10.140625" customWidth="1"/>
    <col min="715" max="715" width="24.42578125" bestFit="1" customWidth="1"/>
    <col min="716" max="716" width="9.5703125" customWidth="1"/>
    <col min="717" max="724" width="8.7109375" customWidth="1"/>
    <col min="725" max="736" width="9.140625" customWidth="1"/>
    <col min="739" max="739" width="9.140625" customWidth="1"/>
    <col min="741" max="742" width="9.140625" customWidth="1"/>
    <col min="748" max="748" width="9.140625" customWidth="1"/>
    <col min="751" max="757" width="9.140625" customWidth="1"/>
    <col min="758" max="758" width="10.42578125" customWidth="1"/>
    <col min="759" max="759" width="10" customWidth="1"/>
    <col min="760" max="760" width="10.140625" customWidth="1"/>
    <col min="761" max="761" width="10.42578125" customWidth="1"/>
    <col min="762" max="762" width="10" customWidth="1"/>
    <col min="763" max="763" width="10.140625" customWidth="1"/>
    <col min="971" max="971" width="24.42578125" bestFit="1" customWidth="1"/>
    <col min="972" max="972" width="9.5703125" customWidth="1"/>
    <col min="973" max="980" width="8.7109375" customWidth="1"/>
    <col min="981" max="992" width="9.140625" customWidth="1"/>
    <col min="995" max="995" width="9.140625" customWidth="1"/>
    <col min="997" max="998" width="9.140625" customWidth="1"/>
    <col min="1004" max="1004" width="9.140625" customWidth="1"/>
    <col min="1007" max="1013" width="9.140625" customWidth="1"/>
    <col min="1014" max="1014" width="10.42578125" customWidth="1"/>
    <col min="1015" max="1015" width="10" customWidth="1"/>
    <col min="1016" max="1016" width="10.140625" customWidth="1"/>
    <col min="1017" max="1017" width="10.42578125" customWidth="1"/>
    <col min="1018" max="1018" width="10" customWidth="1"/>
    <col min="1019" max="1019" width="10.140625" customWidth="1"/>
    <col min="1227" max="1227" width="24.42578125" bestFit="1" customWidth="1"/>
    <col min="1228" max="1228" width="9.5703125" customWidth="1"/>
    <col min="1229" max="1236" width="8.7109375" customWidth="1"/>
    <col min="1237" max="1248" width="9.140625" customWidth="1"/>
    <col min="1251" max="1251" width="9.140625" customWidth="1"/>
    <col min="1253" max="1254" width="9.140625" customWidth="1"/>
    <col min="1260" max="1260" width="9.140625" customWidth="1"/>
    <col min="1263" max="1269" width="9.140625" customWidth="1"/>
    <col min="1270" max="1270" width="10.42578125" customWidth="1"/>
    <col min="1271" max="1271" width="10" customWidth="1"/>
    <col min="1272" max="1272" width="10.140625" customWidth="1"/>
    <col min="1273" max="1273" width="10.42578125" customWidth="1"/>
    <col min="1274" max="1274" width="10" customWidth="1"/>
    <col min="1275" max="1275" width="10.140625" customWidth="1"/>
    <col min="1483" max="1483" width="24.42578125" bestFit="1" customWidth="1"/>
    <col min="1484" max="1484" width="9.5703125" customWidth="1"/>
    <col min="1485" max="1492" width="8.7109375" customWidth="1"/>
    <col min="1493" max="1504" width="9.140625" customWidth="1"/>
    <col min="1507" max="1507" width="9.140625" customWidth="1"/>
    <col min="1509" max="1510" width="9.140625" customWidth="1"/>
    <col min="1516" max="1516" width="9.140625" customWidth="1"/>
    <col min="1519" max="1525" width="9.140625" customWidth="1"/>
    <col min="1526" max="1526" width="10.42578125" customWidth="1"/>
    <col min="1527" max="1527" width="10" customWidth="1"/>
    <col min="1528" max="1528" width="10.140625" customWidth="1"/>
    <col min="1529" max="1529" width="10.42578125" customWidth="1"/>
    <col min="1530" max="1530" width="10" customWidth="1"/>
    <col min="1531" max="1531" width="10.140625" customWidth="1"/>
    <col min="1739" max="1739" width="24.42578125" bestFit="1" customWidth="1"/>
    <col min="1740" max="1740" width="9.5703125" customWidth="1"/>
    <col min="1741" max="1748" width="8.7109375" customWidth="1"/>
    <col min="1749" max="1760" width="9.140625" customWidth="1"/>
    <col min="1763" max="1763" width="9.140625" customWidth="1"/>
    <col min="1765" max="1766" width="9.140625" customWidth="1"/>
    <col min="1772" max="1772" width="9.140625" customWidth="1"/>
    <col min="1775" max="1781" width="9.140625" customWidth="1"/>
    <col min="1782" max="1782" width="10.42578125" customWidth="1"/>
    <col min="1783" max="1783" width="10" customWidth="1"/>
    <col min="1784" max="1784" width="10.140625" customWidth="1"/>
    <col min="1785" max="1785" width="10.42578125" customWidth="1"/>
    <col min="1786" max="1786" width="10" customWidth="1"/>
    <col min="1787" max="1787" width="10.140625" customWidth="1"/>
    <col min="1995" max="1995" width="24.42578125" bestFit="1" customWidth="1"/>
    <col min="1996" max="1996" width="9.5703125" customWidth="1"/>
    <col min="1997" max="2004" width="8.7109375" customWidth="1"/>
    <col min="2005" max="2016" width="9.140625" customWidth="1"/>
    <col min="2019" max="2019" width="9.140625" customWidth="1"/>
    <col min="2021" max="2022" width="9.140625" customWidth="1"/>
    <col min="2028" max="2028" width="9.140625" customWidth="1"/>
    <col min="2031" max="2037" width="9.140625" customWidth="1"/>
    <col min="2038" max="2038" width="10.42578125" customWidth="1"/>
    <col min="2039" max="2039" width="10" customWidth="1"/>
    <col min="2040" max="2040" width="10.140625" customWidth="1"/>
    <col min="2041" max="2041" width="10.42578125" customWidth="1"/>
    <col min="2042" max="2042" width="10" customWidth="1"/>
    <col min="2043" max="2043" width="10.140625" customWidth="1"/>
    <col min="2251" max="2251" width="24.42578125" bestFit="1" customWidth="1"/>
    <col min="2252" max="2252" width="9.5703125" customWidth="1"/>
    <col min="2253" max="2260" width="8.7109375" customWidth="1"/>
    <col min="2261" max="2272" width="9.140625" customWidth="1"/>
    <col min="2275" max="2275" width="9.140625" customWidth="1"/>
    <col min="2277" max="2278" width="9.140625" customWidth="1"/>
    <col min="2284" max="2284" width="9.140625" customWidth="1"/>
    <col min="2287" max="2293" width="9.140625" customWidth="1"/>
    <col min="2294" max="2294" width="10.42578125" customWidth="1"/>
    <col min="2295" max="2295" width="10" customWidth="1"/>
    <col min="2296" max="2296" width="10.140625" customWidth="1"/>
    <col min="2297" max="2297" width="10.42578125" customWidth="1"/>
    <col min="2298" max="2298" width="10" customWidth="1"/>
    <col min="2299" max="2299" width="10.140625" customWidth="1"/>
    <col min="2507" max="2507" width="24.42578125" bestFit="1" customWidth="1"/>
    <col min="2508" max="2508" width="9.5703125" customWidth="1"/>
    <col min="2509" max="2516" width="8.7109375" customWidth="1"/>
    <col min="2517" max="2528" width="9.140625" customWidth="1"/>
    <col min="2531" max="2531" width="9.140625" customWidth="1"/>
    <col min="2533" max="2534" width="9.140625" customWidth="1"/>
    <col min="2540" max="2540" width="9.140625" customWidth="1"/>
    <col min="2543" max="2549" width="9.140625" customWidth="1"/>
    <col min="2550" max="2550" width="10.42578125" customWidth="1"/>
    <col min="2551" max="2551" width="10" customWidth="1"/>
    <col min="2552" max="2552" width="10.140625" customWidth="1"/>
    <col min="2553" max="2553" width="10.42578125" customWidth="1"/>
    <col min="2554" max="2554" width="10" customWidth="1"/>
    <col min="2555" max="2555" width="10.140625" customWidth="1"/>
    <col min="2763" max="2763" width="24.42578125" bestFit="1" customWidth="1"/>
    <col min="2764" max="2764" width="9.5703125" customWidth="1"/>
    <col min="2765" max="2772" width="8.7109375" customWidth="1"/>
    <col min="2773" max="2784" width="9.140625" customWidth="1"/>
    <col min="2787" max="2787" width="9.140625" customWidth="1"/>
    <col min="2789" max="2790" width="9.140625" customWidth="1"/>
    <col min="2796" max="2796" width="9.140625" customWidth="1"/>
    <col min="2799" max="2805" width="9.140625" customWidth="1"/>
    <col min="2806" max="2806" width="10.42578125" customWidth="1"/>
    <col min="2807" max="2807" width="10" customWidth="1"/>
    <col min="2808" max="2808" width="10.140625" customWidth="1"/>
    <col min="2809" max="2809" width="10.42578125" customWidth="1"/>
    <col min="2810" max="2810" width="10" customWidth="1"/>
    <col min="2811" max="2811" width="10.140625" customWidth="1"/>
    <col min="3019" max="3019" width="24.42578125" bestFit="1" customWidth="1"/>
    <col min="3020" max="3020" width="9.5703125" customWidth="1"/>
    <col min="3021" max="3028" width="8.7109375" customWidth="1"/>
    <col min="3029" max="3040" width="9.140625" customWidth="1"/>
    <col min="3043" max="3043" width="9.140625" customWidth="1"/>
    <col min="3045" max="3046" width="9.140625" customWidth="1"/>
    <col min="3052" max="3052" width="9.140625" customWidth="1"/>
    <col min="3055" max="3061" width="9.140625" customWidth="1"/>
    <col min="3062" max="3062" width="10.42578125" customWidth="1"/>
    <col min="3063" max="3063" width="10" customWidth="1"/>
    <col min="3064" max="3064" width="10.140625" customWidth="1"/>
    <col min="3065" max="3065" width="10.42578125" customWidth="1"/>
    <col min="3066" max="3066" width="10" customWidth="1"/>
    <col min="3067" max="3067" width="10.140625" customWidth="1"/>
    <col min="3275" max="3275" width="24.42578125" bestFit="1" customWidth="1"/>
    <col min="3276" max="3276" width="9.5703125" customWidth="1"/>
    <col min="3277" max="3284" width="8.7109375" customWidth="1"/>
    <col min="3285" max="3296" width="9.140625" customWidth="1"/>
    <col min="3299" max="3299" width="9.140625" customWidth="1"/>
    <col min="3301" max="3302" width="9.140625" customWidth="1"/>
    <col min="3308" max="3308" width="9.140625" customWidth="1"/>
    <col min="3311" max="3317" width="9.140625" customWidth="1"/>
    <col min="3318" max="3318" width="10.42578125" customWidth="1"/>
    <col min="3319" max="3319" width="10" customWidth="1"/>
    <col min="3320" max="3320" width="10.140625" customWidth="1"/>
    <col min="3321" max="3321" width="10.42578125" customWidth="1"/>
    <col min="3322" max="3322" width="10" customWidth="1"/>
    <col min="3323" max="3323" width="10.140625" customWidth="1"/>
    <col min="3531" max="3531" width="24.42578125" bestFit="1" customWidth="1"/>
    <col min="3532" max="3532" width="9.5703125" customWidth="1"/>
    <col min="3533" max="3540" width="8.7109375" customWidth="1"/>
    <col min="3541" max="3552" width="9.140625" customWidth="1"/>
    <col min="3555" max="3555" width="9.140625" customWidth="1"/>
    <col min="3557" max="3558" width="9.140625" customWidth="1"/>
    <col min="3564" max="3564" width="9.140625" customWidth="1"/>
    <col min="3567" max="3573" width="9.140625" customWidth="1"/>
    <col min="3574" max="3574" width="10.42578125" customWidth="1"/>
    <col min="3575" max="3575" width="10" customWidth="1"/>
    <col min="3576" max="3576" width="10.140625" customWidth="1"/>
    <col min="3577" max="3577" width="10.42578125" customWidth="1"/>
    <col min="3578" max="3578" width="10" customWidth="1"/>
    <col min="3579" max="3579" width="10.140625" customWidth="1"/>
    <col min="3787" max="3787" width="24.42578125" bestFit="1" customWidth="1"/>
    <col min="3788" max="3788" width="9.5703125" customWidth="1"/>
    <col min="3789" max="3796" width="8.7109375" customWidth="1"/>
    <col min="3797" max="3808" width="9.140625" customWidth="1"/>
    <col min="3811" max="3811" width="9.140625" customWidth="1"/>
    <col min="3813" max="3814" width="9.140625" customWidth="1"/>
    <col min="3820" max="3820" width="9.140625" customWidth="1"/>
    <col min="3823" max="3829" width="9.140625" customWidth="1"/>
    <col min="3830" max="3830" width="10.42578125" customWidth="1"/>
    <col min="3831" max="3831" width="10" customWidth="1"/>
    <col min="3832" max="3832" width="10.140625" customWidth="1"/>
    <col min="3833" max="3833" width="10.42578125" customWidth="1"/>
    <col min="3834" max="3834" width="10" customWidth="1"/>
    <col min="3835" max="3835" width="10.140625" customWidth="1"/>
    <col min="4043" max="4043" width="24.42578125" bestFit="1" customWidth="1"/>
    <col min="4044" max="4044" width="9.5703125" customWidth="1"/>
    <col min="4045" max="4052" width="8.7109375" customWidth="1"/>
    <col min="4053" max="4064" width="9.140625" customWidth="1"/>
    <col min="4067" max="4067" width="9.140625" customWidth="1"/>
    <col min="4069" max="4070" width="9.140625" customWidth="1"/>
    <col min="4076" max="4076" width="9.140625" customWidth="1"/>
    <col min="4079" max="4085" width="9.140625" customWidth="1"/>
    <col min="4086" max="4086" width="10.42578125" customWidth="1"/>
    <col min="4087" max="4087" width="10" customWidth="1"/>
    <col min="4088" max="4088" width="10.140625" customWidth="1"/>
    <col min="4089" max="4089" width="10.42578125" customWidth="1"/>
    <col min="4090" max="4090" width="10" customWidth="1"/>
    <col min="4091" max="4091" width="10.140625" customWidth="1"/>
    <col min="4299" max="4299" width="24.42578125" bestFit="1" customWidth="1"/>
    <col min="4300" max="4300" width="9.5703125" customWidth="1"/>
    <col min="4301" max="4308" width="8.7109375" customWidth="1"/>
    <col min="4309" max="4320" width="9.140625" customWidth="1"/>
    <col min="4323" max="4323" width="9.140625" customWidth="1"/>
    <col min="4325" max="4326" width="9.140625" customWidth="1"/>
    <col min="4332" max="4332" width="9.140625" customWidth="1"/>
    <col min="4335" max="4341" width="9.140625" customWidth="1"/>
    <col min="4342" max="4342" width="10.42578125" customWidth="1"/>
    <col min="4343" max="4343" width="10" customWidth="1"/>
    <col min="4344" max="4344" width="10.140625" customWidth="1"/>
    <col min="4345" max="4345" width="10.42578125" customWidth="1"/>
    <col min="4346" max="4346" width="10" customWidth="1"/>
    <col min="4347" max="4347" width="10.140625" customWidth="1"/>
    <col min="4555" max="4555" width="24.42578125" bestFit="1" customWidth="1"/>
    <col min="4556" max="4556" width="9.5703125" customWidth="1"/>
    <col min="4557" max="4564" width="8.7109375" customWidth="1"/>
    <col min="4565" max="4576" width="9.140625" customWidth="1"/>
    <col min="4579" max="4579" width="9.140625" customWidth="1"/>
    <col min="4581" max="4582" width="9.140625" customWidth="1"/>
    <col min="4588" max="4588" width="9.140625" customWidth="1"/>
    <col min="4591" max="4597" width="9.140625" customWidth="1"/>
    <col min="4598" max="4598" width="10.42578125" customWidth="1"/>
    <col min="4599" max="4599" width="10" customWidth="1"/>
    <col min="4600" max="4600" width="10.140625" customWidth="1"/>
    <col min="4601" max="4601" width="10.42578125" customWidth="1"/>
    <col min="4602" max="4602" width="10" customWidth="1"/>
    <col min="4603" max="4603" width="10.140625" customWidth="1"/>
    <col min="4811" max="4811" width="24.42578125" bestFit="1" customWidth="1"/>
    <col min="4812" max="4812" width="9.5703125" customWidth="1"/>
    <col min="4813" max="4820" width="8.7109375" customWidth="1"/>
    <col min="4821" max="4832" width="9.140625" customWidth="1"/>
    <col min="4835" max="4835" width="9.140625" customWidth="1"/>
    <col min="4837" max="4838" width="9.140625" customWidth="1"/>
    <col min="4844" max="4844" width="9.140625" customWidth="1"/>
    <col min="4847" max="4853" width="9.140625" customWidth="1"/>
    <col min="4854" max="4854" width="10.42578125" customWidth="1"/>
    <col min="4855" max="4855" width="10" customWidth="1"/>
    <col min="4856" max="4856" width="10.140625" customWidth="1"/>
    <col min="4857" max="4857" width="10.42578125" customWidth="1"/>
    <col min="4858" max="4858" width="10" customWidth="1"/>
    <col min="4859" max="4859" width="10.140625" customWidth="1"/>
    <col min="5067" max="5067" width="24.42578125" bestFit="1" customWidth="1"/>
    <col min="5068" max="5068" width="9.5703125" customWidth="1"/>
    <col min="5069" max="5076" width="8.7109375" customWidth="1"/>
    <col min="5077" max="5088" width="9.140625" customWidth="1"/>
    <col min="5091" max="5091" width="9.140625" customWidth="1"/>
    <col min="5093" max="5094" width="9.140625" customWidth="1"/>
    <col min="5100" max="5100" width="9.140625" customWidth="1"/>
    <col min="5103" max="5109" width="9.140625" customWidth="1"/>
    <col min="5110" max="5110" width="10.42578125" customWidth="1"/>
    <col min="5111" max="5111" width="10" customWidth="1"/>
    <col min="5112" max="5112" width="10.140625" customWidth="1"/>
    <col min="5113" max="5113" width="10.42578125" customWidth="1"/>
    <col min="5114" max="5114" width="10" customWidth="1"/>
    <col min="5115" max="5115" width="10.140625" customWidth="1"/>
    <col min="5323" max="5323" width="24.42578125" bestFit="1" customWidth="1"/>
    <col min="5324" max="5324" width="9.5703125" customWidth="1"/>
    <col min="5325" max="5332" width="8.7109375" customWidth="1"/>
    <col min="5333" max="5344" width="9.140625" customWidth="1"/>
    <col min="5347" max="5347" width="9.140625" customWidth="1"/>
    <col min="5349" max="5350" width="9.140625" customWidth="1"/>
    <col min="5356" max="5356" width="9.140625" customWidth="1"/>
    <col min="5359" max="5365" width="9.140625" customWidth="1"/>
    <col min="5366" max="5366" width="10.42578125" customWidth="1"/>
    <col min="5367" max="5367" width="10" customWidth="1"/>
    <col min="5368" max="5368" width="10.140625" customWidth="1"/>
    <col min="5369" max="5369" width="10.42578125" customWidth="1"/>
    <col min="5370" max="5370" width="10" customWidth="1"/>
    <col min="5371" max="5371" width="10.140625" customWidth="1"/>
    <col min="5579" max="5579" width="24.42578125" bestFit="1" customWidth="1"/>
    <col min="5580" max="5580" width="9.5703125" customWidth="1"/>
    <col min="5581" max="5588" width="8.7109375" customWidth="1"/>
    <col min="5589" max="5600" width="9.140625" customWidth="1"/>
    <col min="5603" max="5603" width="9.140625" customWidth="1"/>
    <col min="5605" max="5606" width="9.140625" customWidth="1"/>
    <col min="5612" max="5612" width="9.140625" customWidth="1"/>
    <col min="5615" max="5621" width="9.140625" customWidth="1"/>
    <col min="5622" max="5622" width="10.42578125" customWidth="1"/>
    <col min="5623" max="5623" width="10" customWidth="1"/>
    <col min="5624" max="5624" width="10.140625" customWidth="1"/>
    <col min="5625" max="5625" width="10.42578125" customWidth="1"/>
    <col min="5626" max="5626" width="10" customWidth="1"/>
    <col min="5627" max="5627" width="10.140625" customWidth="1"/>
    <col min="5835" max="5835" width="24.42578125" bestFit="1" customWidth="1"/>
    <col min="5836" max="5836" width="9.5703125" customWidth="1"/>
    <col min="5837" max="5844" width="8.7109375" customWidth="1"/>
    <col min="5845" max="5856" width="9.140625" customWidth="1"/>
    <col min="5859" max="5859" width="9.140625" customWidth="1"/>
    <col min="5861" max="5862" width="9.140625" customWidth="1"/>
    <col min="5868" max="5868" width="9.140625" customWidth="1"/>
    <col min="5871" max="5877" width="9.140625" customWidth="1"/>
    <col min="5878" max="5878" width="10.42578125" customWidth="1"/>
    <col min="5879" max="5879" width="10" customWidth="1"/>
    <col min="5880" max="5880" width="10.140625" customWidth="1"/>
    <col min="5881" max="5881" width="10.42578125" customWidth="1"/>
    <col min="5882" max="5882" width="10" customWidth="1"/>
    <col min="5883" max="5883" width="10.140625" customWidth="1"/>
    <col min="6091" max="6091" width="24.42578125" bestFit="1" customWidth="1"/>
    <col min="6092" max="6092" width="9.5703125" customWidth="1"/>
    <col min="6093" max="6100" width="8.7109375" customWidth="1"/>
    <col min="6101" max="6112" width="9.140625" customWidth="1"/>
    <col min="6115" max="6115" width="9.140625" customWidth="1"/>
    <col min="6117" max="6118" width="9.140625" customWidth="1"/>
    <col min="6124" max="6124" width="9.140625" customWidth="1"/>
    <col min="6127" max="6133" width="9.140625" customWidth="1"/>
    <col min="6134" max="6134" width="10.42578125" customWidth="1"/>
    <col min="6135" max="6135" width="10" customWidth="1"/>
    <col min="6136" max="6136" width="10.140625" customWidth="1"/>
    <col min="6137" max="6137" width="10.42578125" customWidth="1"/>
    <col min="6138" max="6138" width="10" customWidth="1"/>
    <col min="6139" max="6139" width="10.140625" customWidth="1"/>
    <col min="6347" max="6347" width="24.42578125" bestFit="1" customWidth="1"/>
    <col min="6348" max="6348" width="9.5703125" customWidth="1"/>
    <col min="6349" max="6356" width="8.7109375" customWidth="1"/>
    <col min="6357" max="6368" width="9.140625" customWidth="1"/>
    <col min="6371" max="6371" width="9.140625" customWidth="1"/>
    <col min="6373" max="6374" width="9.140625" customWidth="1"/>
    <col min="6380" max="6380" width="9.140625" customWidth="1"/>
    <col min="6383" max="6389" width="9.140625" customWidth="1"/>
    <col min="6390" max="6390" width="10.42578125" customWidth="1"/>
    <col min="6391" max="6391" width="10" customWidth="1"/>
    <col min="6392" max="6392" width="10.140625" customWidth="1"/>
    <col min="6393" max="6393" width="10.42578125" customWidth="1"/>
    <col min="6394" max="6394" width="10" customWidth="1"/>
    <col min="6395" max="6395" width="10.140625" customWidth="1"/>
    <col min="6603" max="6603" width="24.42578125" bestFit="1" customWidth="1"/>
    <col min="6604" max="6604" width="9.5703125" customWidth="1"/>
    <col min="6605" max="6612" width="8.7109375" customWidth="1"/>
    <col min="6613" max="6624" width="9.140625" customWidth="1"/>
    <col min="6627" max="6627" width="9.140625" customWidth="1"/>
    <col min="6629" max="6630" width="9.140625" customWidth="1"/>
    <col min="6636" max="6636" width="9.140625" customWidth="1"/>
    <col min="6639" max="6645" width="9.140625" customWidth="1"/>
    <col min="6646" max="6646" width="10.42578125" customWidth="1"/>
    <col min="6647" max="6647" width="10" customWidth="1"/>
    <col min="6648" max="6648" width="10.140625" customWidth="1"/>
    <col min="6649" max="6649" width="10.42578125" customWidth="1"/>
    <col min="6650" max="6650" width="10" customWidth="1"/>
    <col min="6651" max="6651" width="10.140625" customWidth="1"/>
    <col min="6859" max="6859" width="24.42578125" bestFit="1" customWidth="1"/>
    <col min="6860" max="6860" width="9.5703125" customWidth="1"/>
    <col min="6861" max="6868" width="8.7109375" customWidth="1"/>
    <col min="6869" max="6880" width="9.140625" customWidth="1"/>
    <col min="6883" max="6883" width="9.140625" customWidth="1"/>
    <col min="6885" max="6886" width="9.140625" customWidth="1"/>
    <col min="6892" max="6892" width="9.140625" customWidth="1"/>
    <col min="6895" max="6901" width="9.140625" customWidth="1"/>
    <col min="6902" max="6902" width="10.42578125" customWidth="1"/>
    <col min="6903" max="6903" width="10" customWidth="1"/>
    <col min="6904" max="6904" width="10.140625" customWidth="1"/>
    <col min="6905" max="6905" width="10.42578125" customWidth="1"/>
    <col min="6906" max="6906" width="10" customWidth="1"/>
    <col min="6907" max="6907" width="10.140625" customWidth="1"/>
    <col min="7115" max="7115" width="24.42578125" bestFit="1" customWidth="1"/>
    <col min="7116" max="7116" width="9.5703125" customWidth="1"/>
    <col min="7117" max="7124" width="8.7109375" customWidth="1"/>
    <col min="7125" max="7136" width="9.140625" customWidth="1"/>
    <col min="7139" max="7139" width="9.140625" customWidth="1"/>
    <col min="7141" max="7142" width="9.140625" customWidth="1"/>
    <col min="7148" max="7148" width="9.140625" customWidth="1"/>
    <col min="7151" max="7157" width="9.140625" customWidth="1"/>
    <col min="7158" max="7158" width="10.42578125" customWidth="1"/>
    <col min="7159" max="7159" width="10" customWidth="1"/>
    <col min="7160" max="7160" width="10.140625" customWidth="1"/>
    <col min="7161" max="7161" width="10.42578125" customWidth="1"/>
    <col min="7162" max="7162" width="10" customWidth="1"/>
    <col min="7163" max="7163" width="10.140625" customWidth="1"/>
    <col min="7371" max="7371" width="24.42578125" bestFit="1" customWidth="1"/>
    <col min="7372" max="7372" width="9.5703125" customWidth="1"/>
    <col min="7373" max="7380" width="8.7109375" customWidth="1"/>
    <col min="7381" max="7392" width="9.140625" customWidth="1"/>
    <col min="7395" max="7395" width="9.140625" customWidth="1"/>
    <col min="7397" max="7398" width="9.140625" customWidth="1"/>
    <col min="7404" max="7404" width="9.140625" customWidth="1"/>
    <col min="7407" max="7413" width="9.140625" customWidth="1"/>
    <col min="7414" max="7414" width="10.42578125" customWidth="1"/>
    <col min="7415" max="7415" width="10" customWidth="1"/>
    <col min="7416" max="7416" width="10.140625" customWidth="1"/>
    <col min="7417" max="7417" width="10.42578125" customWidth="1"/>
    <col min="7418" max="7418" width="10" customWidth="1"/>
    <col min="7419" max="7419" width="10.140625" customWidth="1"/>
    <col min="7627" max="7627" width="24.42578125" bestFit="1" customWidth="1"/>
    <col min="7628" max="7628" width="9.5703125" customWidth="1"/>
    <col min="7629" max="7636" width="8.7109375" customWidth="1"/>
    <col min="7637" max="7648" width="9.140625" customWidth="1"/>
    <col min="7651" max="7651" width="9.140625" customWidth="1"/>
    <col min="7653" max="7654" width="9.140625" customWidth="1"/>
    <col min="7660" max="7660" width="9.140625" customWidth="1"/>
    <col min="7663" max="7669" width="9.140625" customWidth="1"/>
    <col min="7670" max="7670" width="10.42578125" customWidth="1"/>
    <col min="7671" max="7671" width="10" customWidth="1"/>
    <col min="7672" max="7672" width="10.140625" customWidth="1"/>
    <col min="7673" max="7673" width="10.42578125" customWidth="1"/>
    <col min="7674" max="7674" width="10" customWidth="1"/>
    <col min="7675" max="7675" width="10.140625" customWidth="1"/>
    <col min="7883" max="7883" width="24.42578125" bestFit="1" customWidth="1"/>
    <col min="7884" max="7884" width="9.5703125" customWidth="1"/>
    <col min="7885" max="7892" width="8.7109375" customWidth="1"/>
    <col min="7893" max="7904" width="9.140625" customWidth="1"/>
    <col min="7907" max="7907" width="9.140625" customWidth="1"/>
    <col min="7909" max="7910" width="9.140625" customWidth="1"/>
    <col min="7916" max="7916" width="9.140625" customWidth="1"/>
    <col min="7919" max="7925" width="9.140625" customWidth="1"/>
    <col min="7926" max="7926" width="10.42578125" customWidth="1"/>
    <col min="7927" max="7927" width="10" customWidth="1"/>
    <col min="7928" max="7928" width="10.140625" customWidth="1"/>
    <col min="7929" max="7929" width="10.42578125" customWidth="1"/>
    <col min="7930" max="7930" width="10" customWidth="1"/>
    <col min="7931" max="7931" width="10.140625" customWidth="1"/>
    <col min="8139" max="8139" width="24.42578125" bestFit="1" customWidth="1"/>
    <col min="8140" max="8140" width="9.5703125" customWidth="1"/>
    <col min="8141" max="8148" width="8.7109375" customWidth="1"/>
    <col min="8149" max="8160" width="9.140625" customWidth="1"/>
    <col min="8163" max="8163" width="9.140625" customWidth="1"/>
    <col min="8165" max="8166" width="9.140625" customWidth="1"/>
    <col min="8172" max="8172" width="9.140625" customWidth="1"/>
    <col min="8175" max="8181" width="9.140625" customWidth="1"/>
    <col min="8182" max="8182" width="10.42578125" customWidth="1"/>
    <col min="8183" max="8183" width="10" customWidth="1"/>
    <col min="8184" max="8184" width="10.140625" customWidth="1"/>
    <col min="8185" max="8185" width="10.42578125" customWidth="1"/>
    <col min="8186" max="8186" width="10" customWidth="1"/>
    <col min="8187" max="8187" width="10.140625" customWidth="1"/>
    <col min="8395" max="8395" width="24.42578125" bestFit="1" customWidth="1"/>
    <col min="8396" max="8396" width="9.5703125" customWidth="1"/>
    <col min="8397" max="8404" width="8.7109375" customWidth="1"/>
    <col min="8405" max="8416" width="9.140625" customWidth="1"/>
    <col min="8419" max="8419" width="9.140625" customWidth="1"/>
    <col min="8421" max="8422" width="9.140625" customWidth="1"/>
    <col min="8428" max="8428" width="9.140625" customWidth="1"/>
    <col min="8431" max="8437" width="9.140625" customWidth="1"/>
    <col min="8438" max="8438" width="10.42578125" customWidth="1"/>
    <col min="8439" max="8439" width="10" customWidth="1"/>
    <col min="8440" max="8440" width="10.140625" customWidth="1"/>
    <col min="8441" max="8441" width="10.42578125" customWidth="1"/>
    <col min="8442" max="8442" width="10" customWidth="1"/>
    <col min="8443" max="8443" width="10.140625" customWidth="1"/>
    <col min="8651" max="8651" width="24.42578125" bestFit="1" customWidth="1"/>
    <col min="8652" max="8652" width="9.5703125" customWidth="1"/>
    <col min="8653" max="8660" width="8.7109375" customWidth="1"/>
    <col min="8661" max="8672" width="9.140625" customWidth="1"/>
    <col min="8675" max="8675" width="9.140625" customWidth="1"/>
    <col min="8677" max="8678" width="9.140625" customWidth="1"/>
    <col min="8684" max="8684" width="9.140625" customWidth="1"/>
    <col min="8687" max="8693" width="9.140625" customWidth="1"/>
    <col min="8694" max="8694" width="10.42578125" customWidth="1"/>
    <col min="8695" max="8695" width="10" customWidth="1"/>
    <col min="8696" max="8696" width="10.140625" customWidth="1"/>
    <col min="8697" max="8697" width="10.42578125" customWidth="1"/>
    <col min="8698" max="8698" width="10" customWidth="1"/>
    <col min="8699" max="8699" width="10.140625" customWidth="1"/>
    <col min="8907" max="8907" width="24.42578125" bestFit="1" customWidth="1"/>
    <col min="8908" max="8908" width="9.5703125" customWidth="1"/>
    <col min="8909" max="8916" width="8.7109375" customWidth="1"/>
    <col min="8917" max="8928" width="9.140625" customWidth="1"/>
    <col min="8931" max="8931" width="9.140625" customWidth="1"/>
    <col min="8933" max="8934" width="9.140625" customWidth="1"/>
    <col min="8940" max="8940" width="9.140625" customWidth="1"/>
    <col min="8943" max="8949" width="9.140625" customWidth="1"/>
    <col min="8950" max="8950" width="10.42578125" customWidth="1"/>
    <col min="8951" max="8951" width="10" customWidth="1"/>
    <col min="8952" max="8952" width="10.140625" customWidth="1"/>
    <col min="8953" max="8953" width="10.42578125" customWidth="1"/>
    <col min="8954" max="8954" width="10" customWidth="1"/>
    <col min="8955" max="8955" width="10.140625" customWidth="1"/>
    <col min="9163" max="9163" width="24.42578125" bestFit="1" customWidth="1"/>
    <col min="9164" max="9164" width="9.5703125" customWidth="1"/>
    <col min="9165" max="9172" width="8.7109375" customWidth="1"/>
    <col min="9173" max="9184" width="9.140625" customWidth="1"/>
    <col min="9187" max="9187" width="9.140625" customWidth="1"/>
    <col min="9189" max="9190" width="9.140625" customWidth="1"/>
    <col min="9196" max="9196" width="9.140625" customWidth="1"/>
    <col min="9199" max="9205" width="9.140625" customWidth="1"/>
    <col min="9206" max="9206" width="10.42578125" customWidth="1"/>
    <col min="9207" max="9207" width="10" customWidth="1"/>
    <col min="9208" max="9208" width="10.140625" customWidth="1"/>
    <col min="9209" max="9209" width="10.42578125" customWidth="1"/>
    <col min="9210" max="9210" width="10" customWidth="1"/>
    <col min="9211" max="9211" width="10.140625" customWidth="1"/>
    <col min="9419" max="9419" width="24.42578125" bestFit="1" customWidth="1"/>
    <col min="9420" max="9420" width="9.5703125" customWidth="1"/>
    <col min="9421" max="9428" width="8.7109375" customWidth="1"/>
    <col min="9429" max="9440" width="9.140625" customWidth="1"/>
    <col min="9443" max="9443" width="9.140625" customWidth="1"/>
    <col min="9445" max="9446" width="9.140625" customWidth="1"/>
    <col min="9452" max="9452" width="9.140625" customWidth="1"/>
    <col min="9455" max="9461" width="9.140625" customWidth="1"/>
    <col min="9462" max="9462" width="10.42578125" customWidth="1"/>
    <col min="9463" max="9463" width="10" customWidth="1"/>
    <col min="9464" max="9464" width="10.140625" customWidth="1"/>
    <col min="9465" max="9465" width="10.42578125" customWidth="1"/>
    <col min="9466" max="9466" width="10" customWidth="1"/>
    <col min="9467" max="9467" width="10.140625" customWidth="1"/>
    <col min="9675" max="9675" width="24.42578125" bestFit="1" customWidth="1"/>
    <col min="9676" max="9676" width="9.5703125" customWidth="1"/>
    <col min="9677" max="9684" width="8.7109375" customWidth="1"/>
    <col min="9685" max="9696" width="9.140625" customWidth="1"/>
    <col min="9699" max="9699" width="9.140625" customWidth="1"/>
    <col min="9701" max="9702" width="9.140625" customWidth="1"/>
    <col min="9708" max="9708" width="9.140625" customWidth="1"/>
    <col min="9711" max="9717" width="9.140625" customWidth="1"/>
    <col min="9718" max="9718" width="10.42578125" customWidth="1"/>
    <col min="9719" max="9719" width="10" customWidth="1"/>
    <col min="9720" max="9720" width="10.140625" customWidth="1"/>
    <col min="9721" max="9721" width="10.42578125" customWidth="1"/>
    <col min="9722" max="9722" width="10" customWidth="1"/>
    <col min="9723" max="9723" width="10.140625" customWidth="1"/>
    <col min="9931" max="9931" width="24.42578125" bestFit="1" customWidth="1"/>
    <col min="9932" max="9932" width="9.5703125" customWidth="1"/>
    <col min="9933" max="9940" width="8.7109375" customWidth="1"/>
    <col min="9941" max="9952" width="9.140625" customWidth="1"/>
    <col min="9955" max="9955" width="9.140625" customWidth="1"/>
    <col min="9957" max="9958" width="9.140625" customWidth="1"/>
    <col min="9964" max="9964" width="9.140625" customWidth="1"/>
    <col min="9967" max="9973" width="9.140625" customWidth="1"/>
    <col min="9974" max="9974" width="10.42578125" customWidth="1"/>
    <col min="9975" max="9975" width="10" customWidth="1"/>
    <col min="9976" max="9976" width="10.140625" customWidth="1"/>
    <col min="9977" max="9977" width="10.42578125" customWidth="1"/>
    <col min="9978" max="9978" width="10" customWidth="1"/>
    <col min="9979" max="9979" width="10.140625" customWidth="1"/>
    <col min="10187" max="10187" width="24.42578125" bestFit="1" customWidth="1"/>
    <col min="10188" max="10188" width="9.5703125" customWidth="1"/>
    <col min="10189" max="10196" width="8.7109375" customWidth="1"/>
    <col min="10197" max="10208" width="9.140625" customWidth="1"/>
    <col min="10211" max="10211" width="9.140625" customWidth="1"/>
    <col min="10213" max="10214" width="9.140625" customWidth="1"/>
    <col min="10220" max="10220" width="9.140625" customWidth="1"/>
    <col min="10223" max="10229" width="9.140625" customWidth="1"/>
    <col min="10230" max="10230" width="10.42578125" customWidth="1"/>
    <col min="10231" max="10231" width="10" customWidth="1"/>
    <col min="10232" max="10232" width="10.140625" customWidth="1"/>
    <col min="10233" max="10233" width="10.42578125" customWidth="1"/>
    <col min="10234" max="10234" width="10" customWidth="1"/>
    <col min="10235" max="10235" width="10.140625" customWidth="1"/>
    <col min="10443" max="10443" width="24.42578125" bestFit="1" customWidth="1"/>
    <col min="10444" max="10444" width="9.5703125" customWidth="1"/>
    <col min="10445" max="10452" width="8.7109375" customWidth="1"/>
    <col min="10453" max="10464" width="9.140625" customWidth="1"/>
    <col min="10467" max="10467" width="9.140625" customWidth="1"/>
    <col min="10469" max="10470" width="9.140625" customWidth="1"/>
    <col min="10476" max="10476" width="9.140625" customWidth="1"/>
    <col min="10479" max="10485" width="9.140625" customWidth="1"/>
    <col min="10486" max="10486" width="10.42578125" customWidth="1"/>
    <col min="10487" max="10487" width="10" customWidth="1"/>
    <col min="10488" max="10488" width="10.140625" customWidth="1"/>
    <col min="10489" max="10489" width="10.42578125" customWidth="1"/>
    <col min="10490" max="10490" width="10" customWidth="1"/>
    <col min="10491" max="10491" width="10.140625" customWidth="1"/>
    <col min="10699" max="10699" width="24.42578125" bestFit="1" customWidth="1"/>
    <col min="10700" max="10700" width="9.5703125" customWidth="1"/>
    <col min="10701" max="10708" width="8.7109375" customWidth="1"/>
    <col min="10709" max="10720" width="9.140625" customWidth="1"/>
    <col min="10723" max="10723" width="9.140625" customWidth="1"/>
    <col min="10725" max="10726" width="9.140625" customWidth="1"/>
    <col min="10732" max="10732" width="9.140625" customWidth="1"/>
    <col min="10735" max="10741" width="9.140625" customWidth="1"/>
    <col min="10742" max="10742" width="10.42578125" customWidth="1"/>
    <col min="10743" max="10743" width="10" customWidth="1"/>
    <col min="10744" max="10744" width="10.140625" customWidth="1"/>
    <col min="10745" max="10745" width="10.42578125" customWidth="1"/>
    <col min="10746" max="10746" width="10" customWidth="1"/>
    <col min="10747" max="10747" width="10.140625" customWidth="1"/>
    <col min="10955" max="10955" width="24.42578125" bestFit="1" customWidth="1"/>
    <col min="10956" max="10956" width="9.5703125" customWidth="1"/>
    <col min="10957" max="10964" width="8.7109375" customWidth="1"/>
    <col min="10965" max="10976" width="9.140625" customWidth="1"/>
    <col min="10979" max="10979" width="9.140625" customWidth="1"/>
    <col min="10981" max="10982" width="9.140625" customWidth="1"/>
    <col min="10988" max="10988" width="9.140625" customWidth="1"/>
    <col min="10991" max="10997" width="9.140625" customWidth="1"/>
    <col min="10998" max="10998" width="10.42578125" customWidth="1"/>
    <col min="10999" max="10999" width="10" customWidth="1"/>
    <col min="11000" max="11000" width="10.140625" customWidth="1"/>
    <col min="11001" max="11001" width="10.42578125" customWidth="1"/>
    <col min="11002" max="11002" width="10" customWidth="1"/>
    <col min="11003" max="11003" width="10.140625" customWidth="1"/>
    <col min="11211" max="11211" width="24.42578125" bestFit="1" customWidth="1"/>
    <col min="11212" max="11212" width="9.5703125" customWidth="1"/>
    <col min="11213" max="11220" width="8.7109375" customWidth="1"/>
    <col min="11221" max="11232" width="9.140625" customWidth="1"/>
    <col min="11235" max="11235" width="9.140625" customWidth="1"/>
    <col min="11237" max="11238" width="9.140625" customWidth="1"/>
    <col min="11244" max="11244" width="9.140625" customWidth="1"/>
    <col min="11247" max="11253" width="9.140625" customWidth="1"/>
    <col min="11254" max="11254" width="10.42578125" customWidth="1"/>
    <col min="11255" max="11255" width="10" customWidth="1"/>
    <col min="11256" max="11256" width="10.140625" customWidth="1"/>
    <col min="11257" max="11257" width="10.42578125" customWidth="1"/>
    <col min="11258" max="11258" width="10" customWidth="1"/>
    <col min="11259" max="11259" width="10.140625" customWidth="1"/>
    <col min="11467" max="11467" width="24.42578125" bestFit="1" customWidth="1"/>
    <col min="11468" max="11468" width="9.5703125" customWidth="1"/>
    <col min="11469" max="11476" width="8.7109375" customWidth="1"/>
    <col min="11477" max="11488" width="9.140625" customWidth="1"/>
    <col min="11491" max="11491" width="9.140625" customWidth="1"/>
    <col min="11493" max="11494" width="9.140625" customWidth="1"/>
    <col min="11500" max="11500" width="9.140625" customWidth="1"/>
    <col min="11503" max="11509" width="9.140625" customWidth="1"/>
    <col min="11510" max="11510" width="10.42578125" customWidth="1"/>
    <col min="11511" max="11511" width="10" customWidth="1"/>
    <col min="11512" max="11512" width="10.140625" customWidth="1"/>
    <col min="11513" max="11513" width="10.42578125" customWidth="1"/>
    <col min="11514" max="11514" width="10" customWidth="1"/>
    <col min="11515" max="11515" width="10.140625" customWidth="1"/>
    <col min="11723" max="11723" width="24.42578125" bestFit="1" customWidth="1"/>
    <col min="11724" max="11724" width="9.5703125" customWidth="1"/>
    <col min="11725" max="11732" width="8.7109375" customWidth="1"/>
    <col min="11733" max="11744" width="9.140625" customWidth="1"/>
    <col min="11747" max="11747" width="9.140625" customWidth="1"/>
    <col min="11749" max="11750" width="9.140625" customWidth="1"/>
    <col min="11756" max="11756" width="9.140625" customWidth="1"/>
    <col min="11759" max="11765" width="9.140625" customWidth="1"/>
    <col min="11766" max="11766" width="10.42578125" customWidth="1"/>
    <col min="11767" max="11767" width="10" customWidth="1"/>
    <col min="11768" max="11768" width="10.140625" customWidth="1"/>
    <col min="11769" max="11769" width="10.42578125" customWidth="1"/>
    <col min="11770" max="11770" width="10" customWidth="1"/>
    <col min="11771" max="11771" width="10.140625" customWidth="1"/>
    <col min="11979" max="11979" width="24.42578125" bestFit="1" customWidth="1"/>
    <col min="11980" max="11980" width="9.5703125" customWidth="1"/>
    <col min="11981" max="11988" width="8.7109375" customWidth="1"/>
    <col min="11989" max="12000" width="9.140625" customWidth="1"/>
    <col min="12003" max="12003" width="9.140625" customWidth="1"/>
    <col min="12005" max="12006" width="9.140625" customWidth="1"/>
    <col min="12012" max="12012" width="9.140625" customWidth="1"/>
    <col min="12015" max="12021" width="9.140625" customWidth="1"/>
    <col min="12022" max="12022" width="10.42578125" customWidth="1"/>
    <col min="12023" max="12023" width="10" customWidth="1"/>
    <col min="12024" max="12024" width="10.140625" customWidth="1"/>
    <col min="12025" max="12025" width="10.42578125" customWidth="1"/>
    <col min="12026" max="12026" width="10" customWidth="1"/>
    <col min="12027" max="12027" width="10.140625" customWidth="1"/>
    <col min="12235" max="12235" width="24.42578125" bestFit="1" customWidth="1"/>
    <col min="12236" max="12236" width="9.5703125" customWidth="1"/>
    <col min="12237" max="12244" width="8.7109375" customWidth="1"/>
    <col min="12245" max="12256" width="9.140625" customWidth="1"/>
    <col min="12259" max="12259" width="9.140625" customWidth="1"/>
    <col min="12261" max="12262" width="9.140625" customWidth="1"/>
    <col min="12268" max="12268" width="9.140625" customWidth="1"/>
    <col min="12271" max="12277" width="9.140625" customWidth="1"/>
    <col min="12278" max="12278" width="10.42578125" customWidth="1"/>
    <col min="12279" max="12279" width="10" customWidth="1"/>
    <col min="12280" max="12280" width="10.140625" customWidth="1"/>
    <col min="12281" max="12281" width="10.42578125" customWidth="1"/>
    <col min="12282" max="12282" width="10" customWidth="1"/>
    <col min="12283" max="12283" width="10.140625" customWidth="1"/>
    <col min="12491" max="12491" width="24.42578125" bestFit="1" customWidth="1"/>
    <col min="12492" max="12492" width="9.5703125" customWidth="1"/>
    <col min="12493" max="12500" width="8.7109375" customWidth="1"/>
    <col min="12501" max="12512" width="9.140625" customWidth="1"/>
    <col min="12515" max="12515" width="9.140625" customWidth="1"/>
    <col min="12517" max="12518" width="9.140625" customWidth="1"/>
    <col min="12524" max="12524" width="9.140625" customWidth="1"/>
    <col min="12527" max="12533" width="9.140625" customWidth="1"/>
    <col min="12534" max="12534" width="10.42578125" customWidth="1"/>
    <col min="12535" max="12535" width="10" customWidth="1"/>
    <col min="12536" max="12536" width="10.140625" customWidth="1"/>
    <col min="12537" max="12537" width="10.42578125" customWidth="1"/>
    <col min="12538" max="12538" width="10" customWidth="1"/>
    <col min="12539" max="12539" width="10.140625" customWidth="1"/>
    <col min="12747" max="12747" width="24.42578125" bestFit="1" customWidth="1"/>
    <col min="12748" max="12748" width="9.5703125" customWidth="1"/>
    <col min="12749" max="12756" width="8.7109375" customWidth="1"/>
    <col min="12757" max="12768" width="9.140625" customWidth="1"/>
    <col min="12771" max="12771" width="9.140625" customWidth="1"/>
    <col min="12773" max="12774" width="9.140625" customWidth="1"/>
    <col min="12780" max="12780" width="9.140625" customWidth="1"/>
    <col min="12783" max="12789" width="9.140625" customWidth="1"/>
    <col min="12790" max="12790" width="10.42578125" customWidth="1"/>
    <col min="12791" max="12791" width="10" customWidth="1"/>
    <col min="12792" max="12792" width="10.140625" customWidth="1"/>
    <col min="12793" max="12793" width="10.42578125" customWidth="1"/>
    <col min="12794" max="12794" width="10" customWidth="1"/>
    <col min="12795" max="12795" width="10.140625" customWidth="1"/>
    <col min="13003" max="13003" width="24.42578125" bestFit="1" customWidth="1"/>
    <col min="13004" max="13004" width="9.5703125" customWidth="1"/>
    <col min="13005" max="13012" width="8.7109375" customWidth="1"/>
    <col min="13013" max="13024" width="9.140625" customWidth="1"/>
    <col min="13027" max="13027" width="9.140625" customWidth="1"/>
    <col min="13029" max="13030" width="9.140625" customWidth="1"/>
    <col min="13036" max="13036" width="9.140625" customWidth="1"/>
    <col min="13039" max="13045" width="9.140625" customWidth="1"/>
    <col min="13046" max="13046" width="10.42578125" customWidth="1"/>
    <col min="13047" max="13047" width="10" customWidth="1"/>
    <col min="13048" max="13048" width="10.140625" customWidth="1"/>
    <col min="13049" max="13049" width="10.42578125" customWidth="1"/>
    <col min="13050" max="13050" width="10" customWidth="1"/>
    <col min="13051" max="13051" width="10.140625" customWidth="1"/>
    <col min="13259" max="13259" width="24.42578125" bestFit="1" customWidth="1"/>
    <col min="13260" max="13260" width="9.5703125" customWidth="1"/>
    <col min="13261" max="13268" width="8.7109375" customWidth="1"/>
    <col min="13269" max="13280" width="9.140625" customWidth="1"/>
    <col min="13283" max="13283" width="9.140625" customWidth="1"/>
    <col min="13285" max="13286" width="9.140625" customWidth="1"/>
    <col min="13292" max="13292" width="9.140625" customWidth="1"/>
    <col min="13295" max="13301" width="9.140625" customWidth="1"/>
    <col min="13302" max="13302" width="10.42578125" customWidth="1"/>
    <col min="13303" max="13303" width="10" customWidth="1"/>
    <col min="13304" max="13304" width="10.140625" customWidth="1"/>
    <col min="13305" max="13305" width="10.42578125" customWidth="1"/>
    <col min="13306" max="13306" width="10" customWidth="1"/>
    <col min="13307" max="13307" width="10.140625" customWidth="1"/>
    <col min="13515" max="13515" width="24.42578125" bestFit="1" customWidth="1"/>
    <col min="13516" max="13516" width="9.5703125" customWidth="1"/>
    <col min="13517" max="13524" width="8.7109375" customWidth="1"/>
    <col min="13525" max="13536" width="9.140625" customWidth="1"/>
    <col min="13539" max="13539" width="9.140625" customWidth="1"/>
    <col min="13541" max="13542" width="9.140625" customWidth="1"/>
    <col min="13548" max="13548" width="9.140625" customWidth="1"/>
    <col min="13551" max="13557" width="9.140625" customWidth="1"/>
    <col min="13558" max="13558" width="10.42578125" customWidth="1"/>
    <col min="13559" max="13559" width="10" customWidth="1"/>
    <col min="13560" max="13560" width="10.140625" customWidth="1"/>
    <col min="13561" max="13561" width="10.42578125" customWidth="1"/>
    <col min="13562" max="13562" width="10" customWidth="1"/>
    <col min="13563" max="13563" width="10.140625" customWidth="1"/>
    <col min="13771" max="13771" width="24.42578125" bestFit="1" customWidth="1"/>
    <col min="13772" max="13772" width="9.5703125" customWidth="1"/>
    <col min="13773" max="13780" width="8.7109375" customWidth="1"/>
    <col min="13781" max="13792" width="9.140625" customWidth="1"/>
    <col min="13795" max="13795" width="9.140625" customWidth="1"/>
    <col min="13797" max="13798" width="9.140625" customWidth="1"/>
    <col min="13804" max="13804" width="9.140625" customWidth="1"/>
    <col min="13807" max="13813" width="9.140625" customWidth="1"/>
    <col min="13814" max="13814" width="10.42578125" customWidth="1"/>
    <col min="13815" max="13815" width="10" customWidth="1"/>
    <col min="13816" max="13816" width="10.140625" customWidth="1"/>
    <col min="13817" max="13817" width="10.42578125" customWidth="1"/>
    <col min="13818" max="13818" width="10" customWidth="1"/>
    <col min="13819" max="13819" width="10.140625" customWidth="1"/>
    <col min="14027" max="14027" width="24.42578125" bestFit="1" customWidth="1"/>
    <col min="14028" max="14028" width="9.5703125" customWidth="1"/>
    <col min="14029" max="14036" width="8.7109375" customWidth="1"/>
    <col min="14037" max="14048" width="9.140625" customWidth="1"/>
    <col min="14051" max="14051" width="9.140625" customWidth="1"/>
    <col min="14053" max="14054" width="9.140625" customWidth="1"/>
    <col min="14060" max="14060" width="9.140625" customWidth="1"/>
    <col min="14063" max="14069" width="9.140625" customWidth="1"/>
    <col min="14070" max="14070" width="10.42578125" customWidth="1"/>
    <col min="14071" max="14071" width="10" customWidth="1"/>
    <col min="14072" max="14072" width="10.140625" customWidth="1"/>
    <col min="14073" max="14073" width="10.42578125" customWidth="1"/>
    <col min="14074" max="14074" width="10" customWidth="1"/>
    <col min="14075" max="14075" width="10.140625" customWidth="1"/>
    <col min="14283" max="14283" width="24.42578125" bestFit="1" customWidth="1"/>
    <col min="14284" max="14284" width="9.5703125" customWidth="1"/>
    <col min="14285" max="14292" width="8.7109375" customWidth="1"/>
    <col min="14293" max="14304" width="9.140625" customWidth="1"/>
    <col min="14307" max="14307" width="9.140625" customWidth="1"/>
    <col min="14309" max="14310" width="9.140625" customWidth="1"/>
    <col min="14316" max="14316" width="9.140625" customWidth="1"/>
    <col min="14319" max="14325" width="9.140625" customWidth="1"/>
    <col min="14326" max="14326" width="10.42578125" customWidth="1"/>
    <col min="14327" max="14327" width="10" customWidth="1"/>
    <col min="14328" max="14328" width="10.140625" customWidth="1"/>
    <col min="14329" max="14329" width="10.42578125" customWidth="1"/>
    <col min="14330" max="14330" width="10" customWidth="1"/>
    <col min="14331" max="14331" width="10.140625" customWidth="1"/>
    <col min="14539" max="14539" width="24.42578125" bestFit="1" customWidth="1"/>
    <col min="14540" max="14540" width="9.5703125" customWidth="1"/>
    <col min="14541" max="14548" width="8.7109375" customWidth="1"/>
    <col min="14549" max="14560" width="9.140625" customWidth="1"/>
    <col min="14563" max="14563" width="9.140625" customWidth="1"/>
    <col min="14565" max="14566" width="9.140625" customWidth="1"/>
    <col min="14572" max="14572" width="9.140625" customWidth="1"/>
    <col min="14575" max="14581" width="9.140625" customWidth="1"/>
    <col min="14582" max="14582" width="10.42578125" customWidth="1"/>
    <col min="14583" max="14583" width="10" customWidth="1"/>
    <col min="14584" max="14584" width="10.140625" customWidth="1"/>
    <col min="14585" max="14585" width="10.42578125" customWidth="1"/>
    <col min="14586" max="14586" width="10" customWidth="1"/>
    <col min="14587" max="14587" width="10.140625" customWidth="1"/>
    <col min="14795" max="14795" width="24.42578125" bestFit="1" customWidth="1"/>
    <col min="14796" max="14796" width="9.5703125" customWidth="1"/>
    <col min="14797" max="14804" width="8.7109375" customWidth="1"/>
    <col min="14805" max="14816" width="9.140625" customWidth="1"/>
    <col min="14819" max="14819" width="9.140625" customWidth="1"/>
    <col min="14821" max="14822" width="9.140625" customWidth="1"/>
    <col min="14828" max="14828" width="9.140625" customWidth="1"/>
    <col min="14831" max="14837" width="9.140625" customWidth="1"/>
    <col min="14838" max="14838" width="10.42578125" customWidth="1"/>
    <col min="14839" max="14839" width="10" customWidth="1"/>
    <col min="14840" max="14840" width="10.140625" customWidth="1"/>
    <col min="14841" max="14841" width="10.42578125" customWidth="1"/>
    <col min="14842" max="14842" width="10" customWidth="1"/>
    <col min="14843" max="14843" width="10.140625" customWidth="1"/>
    <col min="15051" max="15051" width="24.42578125" bestFit="1" customWidth="1"/>
    <col min="15052" max="15052" width="9.5703125" customWidth="1"/>
    <col min="15053" max="15060" width="8.7109375" customWidth="1"/>
    <col min="15061" max="15072" width="9.140625" customWidth="1"/>
    <col min="15075" max="15075" width="9.140625" customWidth="1"/>
    <col min="15077" max="15078" width="9.140625" customWidth="1"/>
    <col min="15084" max="15084" width="9.140625" customWidth="1"/>
    <col min="15087" max="15093" width="9.140625" customWidth="1"/>
    <col min="15094" max="15094" width="10.42578125" customWidth="1"/>
    <col min="15095" max="15095" width="10" customWidth="1"/>
    <col min="15096" max="15096" width="10.140625" customWidth="1"/>
    <col min="15097" max="15097" width="10.42578125" customWidth="1"/>
    <col min="15098" max="15098" width="10" customWidth="1"/>
    <col min="15099" max="15099" width="10.140625" customWidth="1"/>
    <col min="15307" max="15307" width="24.42578125" bestFit="1" customWidth="1"/>
    <col min="15308" max="15308" width="9.5703125" customWidth="1"/>
    <col min="15309" max="15316" width="8.7109375" customWidth="1"/>
    <col min="15317" max="15328" width="9.140625" customWidth="1"/>
    <col min="15331" max="15331" width="9.140625" customWidth="1"/>
    <col min="15333" max="15334" width="9.140625" customWidth="1"/>
    <col min="15340" max="15340" width="9.140625" customWidth="1"/>
    <col min="15343" max="15349" width="9.140625" customWidth="1"/>
    <col min="15350" max="15350" width="10.42578125" customWidth="1"/>
    <col min="15351" max="15351" width="10" customWidth="1"/>
    <col min="15352" max="15352" width="10.140625" customWidth="1"/>
    <col min="15353" max="15353" width="10.42578125" customWidth="1"/>
    <col min="15354" max="15354" width="10" customWidth="1"/>
    <col min="15355" max="15355" width="10.140625" customWidth="1"/>
    <col min="15563" max="15563" width="24.42578125" bestFit="1" customWidth="1"/>
    <col min="15564" max="15564" width="9.5703125" customWidth="1"/>
    <col min="15565" max="15572" width="8.7109375" customWidth="1"/>
    <col min="15573" max="15584" width="9.140625" customWidth="1"/>
    <col min="15587" max="15587" width="9.140625" customWidth="1"/>
    <col min="15589" max="15590" width="9.140625" customWidth="1"/>
    <col min="15596" max="15596" width="9.140625" customWidth="1"/>
    <col min="15599" max="15605" width="9.140625" customWidth="1"/>
    <col min="15606" max="15606" width="10.42578125" customWidth="1"/>
    <col min="15607" max="15607" width="10" customWidth="1"/>
    <col min="15608" max="15608" width="10.140625" customWidth="1"/>
    <col min="15609" max="15609" width="10.42578125" customWidth="1"/>
    <col min="15610" max="15610" width="10" customWidth="1"/>
    <col min="15611" max="15611" width="10.140625" customWidth="1"/>
    <col min="15819" max="15819" width="24.42578125" bestFit="1" customWidth="1"/>
    <col min="15820" max="15820" width="9.5703125" customWidth="1"/>
    <col min="15821" max="15828" width="8.7109375" customWidth="1"/>
    <col min="15829" max="15840" width="9.140625" customWidth="1"/>
    <col min="15843" max="15843" width="9.140625" customWidth="1"/>
    <col min="15845" max="15846" width="9.140625" customWidth="1"/>
    <col min="15852" max="15852" width="9.140625" customWidth="1"/>
    <col min="15855" max="15861" width="9.140625" customWidth="1"/>
    <col min="15862" max="15862" width="10.42578125" customWidth="1"/>
    <col min="15863" max="15863" width="10" customWidth="1"/>
    <col min="15864" max="15864" width="10.140625" customWidth="1"/>
    <col min="15865" max="15865" width="10.42578125" customWidth="1"/>
    <col min="15866" max="15866" width="10" customWidth="1"/>
    <col min="15867" max="15867" width="10.140625" customWidth="1"/>
    <col min="16075" max="16075" width="24.42578125" bestFit="1" customWidth="1"/>
    <col min="16076" max="16076" width="9.5703125" customWidth="1"/>
    <col min="16077" max="16084" width="8.7109375" customWidth="1"/>
    <col min="16085" max="16096" width="9.140625" customWidth="1"/>
    <col min="16099" max="16099" width="9.140625" customWidth="1"/>
    <col min="16101" max="16102" width="9.140625" customWidth="1"/>
    <col min="16108" max="16108" width="9.140625" customWidth="1"/>
    <col min="16111" max="16117" width="9.140625" customWidth="1"/>
    <col min="16118" max="16118" width="10.42578125" customWidth="1"/>
    <col min="16119" max="16119" width="10" customWidth="1"/>
    <col min="16120" max="16120" width="10.140625" customWidth="1"/>
    <col min="16121" max="16121" width="10.42578125" customWidth="1"/>
    <col min="16122" max="16122" width="10" customWidth="1"/>
    <col min="16123" max="16123" width="10.140625" customWidth="1"/>
  </cols>
  <sheetData>
    <row r="1" spans="1:43" ht="18.75" customHeight="1" x14ac:dyDescent="0.25">
      <c r="A1" s="273" t="s">
        <v>57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</row>
    <row r="2" spans="1:43" ht="15.75" customHeight="1" x14ac:dyDescent="0.25">
      <c r="A2" s="277"/>
      <c r="B2" s="274">
        <v>2020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6"/>
      <c r="W2" s="274">
        <v>2021</v>
      </c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6"/>
    </row>
    <row r="3" spans="1:43" ht="15.75" customHeight="1" x14ac:dyDescent="0.25">
      <c r="A3" s="278"/>
      <c r="B3" s="272" t="s">
        <v>4</v>
      </c>
      <c r="C3" s="272"/>
      <c r="D3" s="272"/>
      <c r="E3" s="272" t="s">
        <v>8</v>
      </c>
      <c r="F3" s="272"/>
      <c r="G3" s="272"/>
      <c r="H3" s="272" t="s">
        <v>9</v>
      </c>
      <c r="I3" s="272"/>
      <c r="J3" s="272"/>
      <c r="K3" s="272" t="s">
        <v>13</v>
      </c>
      <c r="L3" s="272"/>
      <c r="M3" s="272"/>
      <c r="N3" s="272" t="s">
        <v>14</v>
      </c>
      <c r="O3" s="272"/>
      <c r="P3" s="272"/>
      <c r="Q3" s="272" t="s">
        <v>18</v>
      </c>
      <c r="R3" s="272"/>
      <c r="S3" s="272"/>
      <c r="T3" s="272">
        <v>2020</v>
      </c>
      <c r="U3" s="272"/>
      <c r="V3" s="272"/>
      <c r="W3" s="272" t="s">
        <v>4</v>
      </c>
      <c r="X3" s="272"/>
      <c r="Y3" s="272"/>
      <c r="Z3" s="272" t="s">
        <v>8</v>
      </c>
      <c r="AA3" s="272"/>
      <c r="AB3" s="272"/>
      <c r="AC3" s="272" t="s">
        <v>9</v>
      </c>
      <c r="AD3" s="272"/>
      <c r="AE3" s="272"/>
      <c r="AF3" s="272" t="s">
        <v>13</v>
      </c>
      <c r="AG3" s="272"/>
      <c r="AH3" s="272"/>
      <c r="AI3" s="272" t="s">
        <v>14</v>
      </c>
      <c r="AJ3" s="272"/>
      <c r="AK3" s="272"/>
      <c r="AL3" s="272" t="s">
        <v>18</v>
      </c>
      <c r="AM3" s="272"/>
      <c r="AN3" s="272"/>
      <c r="AO3" s="272">
        <v>2021</v>
      </c>
      <c r="AP3" s="272"/>
      <c r="AQ3" s="272"/>
    </row>
    <row r="4" spans="1:43" x14ac:dyDescent="0.25">
      <c r="A4" s="110"/>
      <c r="B4" s="111" t="s">
        <v>58</v>
      </c>
      <c r="C4" s="111" t="s">
        <v>59</v>
      </c>
      <c r="D4" s="112" t="s">
        <v>60</v>
      </c>
      <c r="E4" s="111" t="s">
        <v>58</v>
      </c>
      <c r="F4" s="111" t="s">
        <v>59</v>
      </c>
      <c r="G4" s="112" t="s">
        <v>60</v>
      </c>
      <c r="H4" s="111" t="s">
        <v>58</v>
      </c>
      <c r="I4" s="111" t="s">
        <v>59</v>
      </c>
      <c r="J4" s="112" t="s">
        <v>60</v>
      </c>
      <c r="K4" s="111" t="s">
        <v>58</v>
      </c>
      <c r="L4" s="111" t="s">
        <v>59</v>
      </c>
      <c r="M4" s="112" t="s">
        <v>60</v>
      </c>
      <c r="N4" s="111" t="s">
        <v>58</v>
      </c>
      <c r="O4" s="111" t="s">
        <v>59</v>
      </c>
      <c r="P4" s="112" t="s">
        <v>60</v>
      </c>
      <c r="Q4" s="111" t="s">
        <v>58</v>
      </c>
      <c r="R4" s="111" t="s">
        <v>59</v>
      </c>
      <c r="S4" s="112" t="s">
        <v>60</v>
      </c>
      <c r="T4" s="111" t="s">
        <v>58</v>
      </c>
      <c r="U4" s="111" t="s">
        <v>59</v>
      </c>
      <c r="V4" s="112" t="s">
        <v>60</v>
      </c>
      <c r="W4" s="111" t="s">
        <v>58</v>
      </c>
      <c r="X4" s="111" t="s">
        <v>59</v>
      </c>
      <c r="Y4" s="112" t="s">
        <v>60</v>
      </c>
      <c r="Z4" s="111" t="s">
        <v>58</v>
      </c>
      <c r="AA4" s="111" t="s">
        <v>59</v>
      </c>
      <c r="AB4" s="112" t="s">
        <v>60</v>
      </c>
      <c r="AC4" s="111" t="s">
        <v>58</v>
      </c>
      <c r="AD4" s="111" t="s">
        <v>59</v>
      </c>
      <c r="AE4" s="112" t="s">
        <v>60</v>
      </c>
      <c r="AF4" s="111" t="s">
        <v>58</v>
      </c>
      <c r="AG4" s="111" t="s">
        <v>59</v>
      </c>
      <c r="AH4" s="112" t="s">
        <v>60</v>
      </c>
      <c r="AI4" s="111" t="s">
        <v>58</v>
      </c>
      <c r="AJ4" s="111" t="s">
        <v>59</v>
      </c>
      <c r="AK4" s="112" t="s">
        <v>60</v>
      </c>
      <c r="AL4" s="111" t="s">
        <v>58</v>
      </c>
      <c r="AM4" s="111" t="s">
        <v>59</v>
      </c>
      <c r="AN4" s="112" t="s">
        <v>60</v>
      </c>
      <c r="AO4" s="111" t="s">
        <v>58</v>
      </c>
      <c r="AP4" s="111" t="s">
        <v>59</v>
      </c>
      <c r="AQ4" s="112" t="s">
        <v>60</v>
      </c>
    </row>
    <row r="5" spans="1:43" ht="15.75" x14ac:dyDescent="0.25">
      <c r="A5" s="144" t="s">
        <v>61</v>
      </c>
      <c r="B5" s="113">
        <v>58.601846339609445</v>
      </c>
      <c r="C5" s="113">
        <v>59.588988463970814</v>
      </c>
      <c r="D5" s="114">
        <v>58.766350658970666</v>
      </c>
      <c r="E5" s="113">
        <v>35.818331861198089</v>
      </c>
      <c r="F5" s="113">
        <v>66.165905330658788</v>
      </c>
      <c r="G5" s="114">
        <v>40.875665344042304</v>
      </c>
      <c r="H5" s="113">
        <v>47.210089100403771</v>
      </c>
      <c r="I5" s="113">
        <v>62.877446897314805</v>
      </c>
      <c r="J5" s="114">
        <v>49.821008001506492</v>
      </c>
      <c r="K5" s="113">
        <v>22.573961577005679</v>
      </c>
      <c r="L5" s="113">
        <v>56.88608481680324</v>
      </c>
      <c r="M5" s="114">
        <v>28.291975569219254</v>
      </c>
      <c r="N5" s="113">
        <v>38.938104676489083</v>
      </c>
      <c r="O5" s="113">
        <v>60.865748680500708</v>
      </c>
      <c r="P5" s="114">
        <v>42.592281783366261</v>
      </c>
      <c r="Q5" s="113">
        <v>52.101271289238838</v>
      </c>
      <c r="R5" s="113">
        <v>52.060508602896917</v>
      </c>
      <c r="S5" s="114">
        <v>52.094478307958305</v>
      </c>
      <c r="T5" s="113">
        <v>42.24687879772673</v>
      </c>
      <c r="U5" s="113">
        <v>58.652409644600297</v>
      </c>
      <c r="V5" s="114">
        <v>44.980812057307418</v>
      </c>
      <c r="W5" s="238">
        <v>69.814659410795926</v>
      </c>
      <c r="X5" s="238">
        <v>57.921209368099383</v>
      </c>
      <c r="Y5" s="239">
        <v>67.823273906994302</v>
      </c>
      <c r="Z5" s="238">
        <v>38.316212863236586</v>
      </c>
      <c r="AA5" s="238">
        <v>73.048930312881993</v>
      </c>
      <c r="AB5" s="239">
        <v>44.131702043294538</v>
      </c>
      <c r="AC5" s="238">
        <v>53.978423853735713</v>
      </c>
      <c r="AD5" s="238">
        <v>65.526859124868537</v>
      </c>
      <c r="AE5" s="239">
        <v>55.91204164402923</v>
      </c>
      <c r="AF5" s="238">
        <v>30.060731746796371</v>
      </c>
      <c r="AG5" s="238">
        <v>53.823290541522816</v>
      </c>
      <c r="AH5" s="239">
        <v>34.060241678289337</v>
      </c>
      <c r="AI5" s="238">
        <v>45.951724017899473</v>
      </c>
      <c r="AJ5" s="238">
        <v>61.582799382495615</v>
      </c>
      <c r="AK5" s="239">
        <v>48.573518761117889</v>
      </c>
      <c r="AL5" s="113">
        <v>60.6659817830541</v>
      </c>
      <c r="AM5" s="113">
        <v>48.936457911020497</v>
      </c>
      <c r="AN5" s="114">
        <v>58.691769004744501</v>
      </c>
      <c r="AO5" s="113">
        <v>49.648990524007701</v>
      </c>
      <c r="AP5" s="113">
        <v>58.395228381466303</v>
      </c>
      <c r="AQ5" s="114">
        <v>51.117273118781902</v>
      </c>
    </row>
    <row r="6" spans="1:43" ht="15.75" x14ac:dyDescent="0.25">
      <c r="A6" s="76" t="s">
        <v>62</v>
      </c>
      <c r="B6" s="113">
        <v>60.256215495813713</v>
      </c>
      <c r="C6" s="113">
        <v>60.253422943620691</v>
      </c>
      <c r="D6" s="114">
        <v>60.254360828488217</v>
      </c>
      <c r="E6" s="113">
        <v>36.843509124803766</v>
      </c>
      <c r="F6" s="113">
        <v>68.549832594712484</v>
      </c>
      <c r="G6" s="114">
        <v>57.901193310108376</v>
      </c>
      <c r="H6" s="113">
        <v>48.54986231030874</v>
      </c>
      <c r="I6" s="113">
        <v>64.401627769166595</v>
      </c>
      <c r="J6" s="114">
        <v>59.0777770692983</v>
      </c>
      <c r="K6" s="113">
        <v>26.488548298395447</v>
      </c>
      <c r="L6" s="113">
        <v>50.234496997144376</v>
      </c>
      <c r="M6" s="114">
        <v>42.259367291435247</v>
      </c>
      <c r="N6" s="113">
        <v>41.142413809958292</v>
      </c>
      <c r="O6" s="113">
        <v>59.644780940604392</v>
      </c>
      <c r="P6" s="114">
        <v>53.430719771621661</v>
      </c>
      <c r="Q6" s="113">
        <v>53.133042184265008</v>
      </c>
      <c r="R6" s="113">
        <v>65.734121640191276</v>
      </c>
      <c r="S6" s="114">
        <v>61.502021067252144</v>
      </c>
      <c r="T6" s="113">
        <v>44.156451543390581</v>
      </c>
      <c r="U6" s="113">
        <v>61.175434886948644</v>
      </c>
      <c r="V6" s="114">
        <v>55.459571463419501</v>
      </c>
      <c r="W6" s="238">
        <v>72.243399470899462</v>
      </c>
      <c r="X6" s="238">
        <v>55.063786296229409</v>
      </c>
      <c r="Y6" s="239">
        <v>60.83359760594228</v>
      </c>
      <c r="Z6" s="238">
        <v>39.104335590005228</v>
      </c>
      <c r="AA6" s="238">
        <v>68.348136925683434</v>
      </c>
      <c r="AB6" s="239">
        <v>58.526541179024086</v>
      </c>
      <c r="AC6" s="238">
        <v>55.582323155090762</v>
      </c>
      <c r="AD6" s="238">
        <v>61.742658712142749</v>
      </c>
      <c r="AE6" s="239">
        <v>59.673696308430927</v>
      </c>
      <c r="AF6" s="238">
        <v>34.982128137939959</v>
      </c>
      <c r="AG6" s="238">
        <v>45.445959722865666</v>
      </c>
      <c r="AH6" s="239">
        <v>41.931658602823454</v>
      </c>
      <c r="AI6" s="238">
        <v>48.640132892900752</v>
      </c>
      <c r="AJ6" s="238">
        <v>56.250730847624467</v>
      </c>
      <c r="AK6" s="239">
        <v>53.694694590790313</v>
      </c>
      <c r="AL6" s="113">
        <v>62.979209045031098</v>
      </c>
      <c r="AM6" s="113">
        <v>53.177436196679501</v>
      </c>
      <c r="AN6" s="114">
        <v>56.469383416948702</v>
      </c>
      <c r="AO6" s="113">
        <v>52.254365786040402</v>
      </c>
      <c r="AP6" s="113">
        <v>55.476092195879403</v>
      </c>
      <c r="AQ6" s="114">
        <v>54.394068212726097</v>
      </c>
    </row>
    <row r="7" spans="1:43" ht="15.75" x14ac:dyDescent="0.25">
      <c r="A7" s="76" t="s">
        <v>63</v>
      </c>
      <c r="B7" s="115">
        <v>31.822531454053195</v>
      </c>
      <c r="C7" s="115">
        <v>44.442574113471508</v>
      </c>
      <c r="D7" s="116">
        <v>42.850794671921626</v>
      </c>
      <c r="E7" s="115">
        <v>15.51945054945055</v>
      </c>
      <c r="F7" s="115">
        <v>52.869432617543765</v>
      </c>
      <c r="G7" s="116">
        <v>48.17901717901718</v>
      </c>
      <c r="H7" s="115">
        <v>23.670991001751872</v>
      </c>
      <c r="I7" s="115">
        <v>48.62507714962215</v>
      </c>
      <c r="J7" s="116">
        <v>45.48682078374938</v>
      </c>
      <c r="K7" s="115">
        <v>7.5530273314429728</v>
      </c>
      <c r="L7" s="115">
        <v>45.409150756537116</v>
      </c>
      <c r="M7" s="116">
        <v>40.655174022837059</v>
      </c>
      <c r="N7" s="115">
        <v>18.25911998836348</v>
      </c>
      <c r="O7" s="115">
        <v>47.544094597841962</v>
      </c>
      <c r="P7" s="116">
        <v>43.862962816137461</v>
      </c>
      <c r="Q7" s="115">
        <v>29.375195927851287</v>
      </c>
      <c r="R7" s="115">
        <v>45.959846209622327</v>
      </c>
      <c r="S7" s="116">
        <v>43.877143744535047</v>
      </c>
      <c r="T7" s="115">
        <v>21.053324869327632</v>
      </c>
      <c r="U7" s="115">
        <v>47.145541850430874</v>
      </c>
      <c r="V7" s="116">
        <v>43.866529975412369</v>
      </c>
      <c r="W7" s="240">
        <v>33.982365740740747</v>
      </c>
      <c r="X7" s="240">
        <v>49.273464113504694</v>
      </c>
      <c r="Y7" s="241">
        <v>47.353206059594946</v>
      </c>
      <c r="Z7" s="240">
        <v>15.990872949514253</v>
      </c>
      <c r="AA7" s="240">
        <v>51.368665501265362</v>
      </c>
      <c r="AB7" s="241">
        <v>46.929540199737204</v>
      </c>
      <c r="AC7" s="240">
        <v>24.936919088798142</v>
      </c>
      <c r="AD7" s="240">
        <v>50.32735857199966</v>
      </c>
      <c r="AE7" s="241">
        <v>47.140130606499753</v>
      </c>
      <c r="AF7" s="240">
        <v>7.3</v>
      </c>
      <c r="AG7" s="240">
        <v>46.8</v>
      </c>
      <c r="AH7" s="241">
        <v>41.86328970597814</v>
      </c>
      <c r="AI7" s="240">
        <v>19.007755813027551</v>
      </c>
      <c r="AJ7" s="240">
        <v>49.136000490716405</v>
      </c>
      <c r="AK7" s="241">
        <v>45.358100406834154</v>
      </c>
      <c r="AL7" s="115">
        <v>32.129119407687497</v>
      </c>
      <c r="AM7" s="115">
        <v>46.587455163634999</v>
      </c>
      <c r="AN7" s="116">
        <v>44.778098167134701</v>
      </c>
      <c r="AO7" s="115">
        <v>22.315058417709</v>
      </c>
      <c r="AP7" s="115">
        <v>48.492525621133098</v>
      </c>
      <c r="AQ7" s="116">
        <v>45.211688738395502</v>
      </c>
    </row>
    <row r="8" spans="1:43" ht="15.75" x14ac:dyDescent="0.25">
      <c r="A8" s="145" t="s">
        <v>84</v>
      </c>
      <c r="B8" s="147">
        <v>57.195248226276753</v>
      </c>
      <c r="C8" s="147">
        <v>51.263974840104446</v>
      </c>
      <c r="D8" s="148">
        <v>54.74267591582386</v>
      </c>
      <c r="E8" s="147">
        <v>34.736298753927471</v>
      </c>
      <c r="F8" s="147">
        <v>59.18919540262975</v>
      </c>
      <c r="G8" s="148">
        <v>44.864131391212766</v>
      </c>
      <c r="H8" s="147">
        <v>45.965773490102116</v>
      </c>
      <c r="I8" s="147">
        <v>55.205817346541529</v>
      </c>
      <c r="J8" s="148">
        <v>49.790723073273455</v>
      </c>
      <c r="K8" s="147">
        <v>21.991487050646796</v>
      </c>
      <c r="L8" s="147">
        <v>49.179729918702883</v>
      </c>
      <c r="M8" s="148">
        <v>33.252237767644203</v>
      </c>
      <c r="N8" s="147">
        <v>37.916013079774054</v>
      </c>
      <c r="O8" s="147">
        <v>53.18122070510973</v>
      </c>
      <c r="P8" s="148">
        <v>44.236247351748524</v>
      </c>
      <c r="Q8" s="147">
        <v>50.881836425055148</v>
      </c>
      <c r="R8" s="147">
        <v>51.292387302135701</v>
      </c>
      <c r="S8" s="148">
        <v>51.051877244018144</v>
      </c>
      <c r="T8" s="147">
        <v>41.175181789516841</v>
      </c>
      <c r="U8" s="147">
        <v>52.706214391238568</v>
      </c>
      <c r="V8" s="148">
        <v>45.949790896997222</v>
      </c>
      <c r="W8" s="245">
        <v>67.938153559627381</v>
      </c>
      <c r="X8" s="245">
        <v>52.531227118666003</v>
      </c>
      <c r="Y8" s="246">
        <v>61.538439319442759</v>
      </c>
      <c r="Z8" s="245">
        <v>37.096668548393332</v>
      </c>
      <c r="AA8" s="245">
        <v>60.007824945940378</v>
      </c>
      <c r="AB8" s="246">
        <v>46.616386262556389</v>
      </c>
      <c r="AC8" s="245">
        <v>52.432213581603634</v>
      </c>
      <c r="AD8" s="245">
        <v>56.291165900340502</v>
      </c>
      <c r="AE8" s="246">
        <v>54.035387203946136</v>
      </c>
      <c r="AF8" s="245">
        <v>29.100746754274148</v>
      </c>
      <c r="AG8" s="245">
        <v>48.271426021453543</v>
      </c>
      <c r="AH8" s="246">
        <v>37.100060989189615</v>
      </c>
      <c r="AI8" s="245">
        <v>44.598108482817025</v>
      </c>
      <c r="AJ8" s="245">
        <v>53.584891070551564</v>
      </c>
      <c r="AK8" s="246">
        <v>48.337121642180854</v>
      </c>
      <c r="AL8" s="147">
        <v>59.189805934524898</v>
      </c>
      <c r="AM8" s="147">
        <v>48.438537843845602</v>
      </c>
      <c r="AN8" s="148">
        <v>54.703818257025603</v>
      </c>
      <c r="AO8" s="147">
        <v>48.2660306270785</v>
      </c>
      <c r="AP8" s="147">
        <v>52.286482258070201</v>
      </c>
      <c r="AQ8" s="148">
        <v>49.939976962251997</v>
      </c>
    </row>
    <row r="9" spans="1:43" ht="15.75" x14ac:dyDescent="0.25">
      <c r="A9" s="146" t="s">
        <v>90</v>
      </c>
      <c r="B9" s="117">
        <v>27.85</v>
      </c>
      <c r="C9" s="143" t="s">
        <v>56</v>
      </c>
      <c r="D9" s="118" t="s">
        <v>56</v>
      </c>
      <c r="E9" s="143">
        <v>8.8000000000000007</v>
      </c>
      <c r="F9" s="143" t="s">
        <v>56</v>
      </c>
      <c r="G9" s="118" t="s">
        <v>56</v>
      </c>
      <c r="H9" s="143">
        <v>18.3</v>
      </c>
      <c r="I9" s="143" t="s">
        <v>56</v>
      </c>
      <c r="J9" s="118" t="s">
        <v>56</v>
      </c>
      <c r="K9" s="117">
        <v>0</v>
      </c>
      <c r="L9" s="143" t="s">
        <v>56</v>
      </c>
      <c r="M9" s="118" t="s">
        <v>56</v>
      </c>
      <c r="N9" s="182">
        <v>12.52</v>
      </c>
      <c r="O9" s="143" t="s">
        <v>56</v>
      </c>
      <c r="P9" s="118" t="s">
        <v>56</v>
      </c>
      <c r="Q9" s="182">
        <v>26.47</v>
      </c>
      <c r="R9" s="143" t="s">
        <v>56</v>
      </c>
      <c r="S9" s="118" t="s">
        <v>56</v>
      </c>
      <c r="T9" s="182">
        <v>15.77</v>
      </c>
      <c r="U9" s="143" t="s">
        <v>56</v>
      </c>
      <c r="V9" s="118" t="s">
        <v>56</v>
      </c>
      <c r="W9" s="247">
        <v>29.14</v>
      </c>
      <c r="X9" s="244" t="s">
        <v>56</v>
      </c>
      <c r="Y9" s="243" t="s">
        <v>56</v>
      </c>
      <c r="Z9" s="247">
        <v>8.6</v>
      </c>
      <c r="AA9" s="244" t="s">
        <v>56</v>
      </c>
      <c r="AB9" s="243" t="s">
        <v>56</v>
      </c>
      <c r="AC9" s="247">
        <v>18.809999999999999</v>
      </c>
      <c r="AD9" s="244" t="s">
        <v>56</v>
      </c>
      <c r="AE9" s="243" t="s">
        <v>56</v>
      </c>
      <c r="AF9" s="242">
        <v>0</v>
      </c>
      <c r="AG9" s="244" t="s">
        <v>56</v>
      </c>
      <c r="AH9" s="243" t="s">
        <v>56</v>
      </c>
      <c r="AI9" s="247">
        <v>12.47</v>
      </c>
      <c r="AJ9" s="244" t="s">
        <v>56</v>
      </c>
      <c r="AK9" s="243" t="s">
        <v>56</v>
      </c>
      <c r="AL9" s="182">
        <v>26.39</v>
      </c>
      <c r="AM9" s="143" t="s">
        <v>56</v>
      </c>
      <c r="AN9" s="118" t="s">
        <v>56</v>
      </c>
      <c r="AO9" s="182">
        <v>15.98</v>
      </c>
      <c r="AP9" s="143" t="s">
        <v>56</v>
      </c>
      <c r="AQ9" s="118" t="s">
        <v>56</v>
      </c>
    </row>
    <row r="11" spans="1:43" x14ac:dyDescent="0.25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Z11" s="119"/>
      <c r="AA11" s="119"/>
      <c r="AF11" s="119"/>
      <c r="AG11" s="119"/>
      <c r="AI11" s="119"/>
      <c r="AJ11" s="119"/>
    </row>
    <row r="12" spans="1:43" x14ac:dyDescent="0.25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</row>
    <row r="13" spans="1:43" x14ac:dyDescent="0.25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</row>
    <row r="14" spans="1:43" x14ac:dyDescent="0.25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</row>
    <row r="15" spans="1:43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</row>
    <row r="16" spans="1:43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  <row r="17" spans="2:22" x14ac:dyDescent="0.25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2:22" x14ac:dyDescent="0.25"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2:22" x14ac:dyDescent="0.25"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</row>
    <row r="20" spans="2:22" x14ac:dyDescent="0.25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2:22" x14ac:dyDescent="0.25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</row>
    <row r="22" spans="2:22" x14ac:dyDescent="0.25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</sheetData>
  <mergeCells count="18">
    <mergeCell ref="A1:AQ1"/>
    <mergeCell ref="W2:AQ2"/>
    <mergeCell ref="W3:Y3"/>
    <mergeCell ref="AC3:AE3"/>
    <mergeCell ref="AF3:AH3"/>
    <mergeCell ref="AI3:AK3"/>
    <mergeCell ref="AL3:AN3"/>
    <mergeCell ref="AO3:AQ3"/>
    <mergeCell ref="Z3:AB3"/>
    <mergeCell ref="A2:A3"/>
    <mergeCell ref="B2:V2"/>
    <mergeCell ref="B3:D3"/>
    <mergeCell ref="E3:G3"/>
    <mergeCell ref="H3:J3"/>
    <mergeCell ref="K3:M3"/>
    <mergeCell ref="N3:P3"/>
    <mergeCell ref="Q3:S3"/>
    <mergeCell ref="T3:V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85" zoomScaleNormal="85" workbookViewId="0">
      <pane xSplit="1" ySplit="3" topLeftCell="N4" activePane="bottomRight" state="frozen"/>
      <selection activeCell="AF18" sqref="AF18"/>
      <selection pane="topRight" activeCell="AF18" sqref="AF18"/>
      <selection pane="bottomLeft" activeCell="AF18" sqref="AF18"/>
      <selection pane="bottomRight" activeCell="Q7" sqref="Q7"/>
    </sheetView>
  </sheetViews>
  <sheetFormatPr defaultRowHeight="15" x14ac:dyDescent="0.25"/>
  <cols>
    <col min="1" max="1" width="27" customWidth="1"/>
    <col min="2" max="7" width="11.7109375" style="178" customWidth="1"/>
    <col min="8" max="8" width="11.85546875" style="178" customWidth="1"/>
    <col min="9" max="14" width="11.7109375" style="178" customWidth="1"/>
    <col min="15" max="15" width="11.85546875" style="178" customWidth="1"/>
    <col min="228" max="228" width="27" customWidth="1"/>
    <col min="229" max="241" width="11.7109375" customWidth="1"/>
    <col min="242" max="242" width="11.85546875" customWidth="1"/>
    <col min="243" max="244" width="12.7109375" customWidth="1"/>
    <col min="245" max="245" width="11.42578125" customWidth="1"/>
    <col min="246" max="246" width="11.85546875" customWidth="1"/>
    <col min="484" max="484" width="27" customWidth="1"/>
    <col min="485" max="497" width="11.7109375" customWidth="1"/>
    <col min="498" max="498" width="11.85546875" customWidth="1"/>
    <col min="499" max="500" width="12.7109375" customWidth="1"/>
    <col min="501" max="501" width="11.42578125" customWidth="1"/>
    <col min="502" max="502" width="11.85546875" customWidth="1"/>
    <col min="740" max="740" width="27" customWidth="1"/>
    <col min="741" max="753" width="11.7109375" customWidth="1"/>
    <col min="754" max="754" width="11.85546875" customWidth="1"/>
    <col min="755" max="756" width="12.7109375" customWidth="1"/>
    <col min="757" max="757" width="11.42578125" customWidth="1"/>
    <col min="758" max="758" width="11.85546875" customWidth="1"/>
    <col min="996" max="996" width="27" customWidth="1"/>
    <col min="997" max="1009" width="11.7109375" customWidth="1"/>
    <col min="1010" max="1010" width="11.85546875" customWidth="1"/>
    <col min="1011" max="1012" width="12.7109375" customWidth="1"/>
    <col min="1013" max="1013" width="11.42578125" customWidth="1"/>
    <col min="1014" max="1014" width="11.85546875" customWidth="1"/>
    <col min="1252" max="1252" width="27" customWidth="1"/>
    <col min="1253" max="1265" width="11.7109375" customWidth="1"/>
    <col min="1266" max="1266" width="11.85546875" customWidth="1"/>
    <col min="1267" max="1268" width="12.7109375" customWidth="1"/>
    <col min="1269" max="1269" width="11.42578125" customWidth="1"/>
    <col min="1270" max="1270" width="11.85546875" customWidth="1"/>
    <col min="1508" max="1508" width="27" customWidth="1"/>
    <col min="1509" max="1521" width="11.7109375" customWidth="1"/>
    <col min="1522" max="1522" width="11.85546875" customWidth="1"/>
    <col min="1523" max="1524" width="12.7109375" customWidth="1"/>
    <col min="1525" max="1525" width="11.42578125" customWidth="1"/>
    <col min="1526" max="1526" width="11.85546875" customWidth="1"/>
    <col min="1764" max="1764" width="27" customWidth="1"/>
    <col min="1765" max="1777" width="11.7109375" customWidth="1"/>
    <col min="1778" max="1778" width="11.85546875" customWidth="1"/>
    <col min="1779" max="1780" width="12.7109375" customWidth="1"/>
    <col min="1781" max="1781" width="11.42578125" customWidth="1"/>
    <col min="1782" max="1782" width="11.85546875" customWidth="1"/>
    <col min="2020" max="2020" width="27" customWidth="1"/>
    <col min="2021" max="2033" width="11.7109375" customWidth="1"/>
    <col min="2034" max="2034" width="11.85546875" customWidth="1"/>
    <col min="2035" max="2036" width="12.7109375" customWidth="1"/>
    <col min="2037" max="2037" width="11.42578125" customWidth="1"/>
    <col min="2038" max="2038" width="11.85546875" customWidth="1"/>
    <col min="2276" max="2276" width="27" customWidth="1"/>
    <col min="2277" max="2289" width="11.7109375" customWidth="1"/>
    <col min="2290" max="2290" width="11.85546875" customWidth="1"/>
    <col min="2291" max="2292" width="12.7109375" customWidth="1"/>
    <col min="2293" max="2293" width="11.42578125" customWidth="1"/>
    <col min="2294" max="2294" width="11.85546875" customWidth="1"/>
    <col min="2532" max="2532" width="27" customWidth="1"/>
    <col min="2533" max="2545" width="11.7109375" customWidth="1"/>
    <col min="2546" max="2546" width="11.85546875" customWidth="1"/>
    <col min="2547" max="2548" width="12.7109375" customWidth="1"/>
    <col min="2549" max="2549" width="11.42578125" customWidth="1"/>
    <col min="2550" max="2550" width="11.85546875" customWidth="1"/>
    <col min="2788" max="2788" width="27" customWidth="1"/>
    <col min="2789" max="2801" width="11.7109375" customWidth="1"/>
    <col min="2802" max="2802" width="11.85546875" customWidth="1"/>
    <col min="2803" max="2804" width="12.7109375" customWidth="1"/>
    <col min="2805" max="2805" width="11.42578125" customWidth="1"/>
    <col min="2806" max="2806" width="11.85546875" customWidth="1"/>
    <col min="3044" max="3044" width="27" customWidth="1"/>
    <col min="3045" max="3057" width="11.7109375" customWidth="1"/>
    <col min="3058" max="3058" width="11.85546875" customWidth="1"/>
    <col min="3059" max="3060" width="12.7109375" customWidth="1"/>
    <col min="3061" max="3061" width="11.42578125" customWidth="1"/>
    <col min="3062" max="3062" width="11.85546875" customWidth="1"/>
    <col min="3300" max="3300" width="27" customWidth="1"/>
    <col min="3301" max="3313" width="11.7109375" customWidth="1"/>
    <col min="3314" max="3314" width="11.85546875" customWidth="1"/>
    <col min="3315" max="3316" width="12.7109375" customWidth="1"/>
    <col min="3317" max="3317" width="11.42578125" customWidth="1"/>
    <col min="3318" max="3318" width="11.85546875" customWidth="1"/>
    <col min="3556" max="3556" width="27" customWidth="1"/>
    <col min="3557" max="3569" width="11.7109375" customWidth="1"/>
    <col min="3570" max="3570" width="11.85546875" customWidth="1"/>
    <col min="3571" max="3572" width="12.7109375" customWidth="1"/>
    <col min="3573" max="3573" width="11.42578125" customWidth="1"/>
    <col min="3574" max="3574" width="11.85546875" customWidth="1"/>
    <col min="3812" max="3812" width="27" customWidth="1"/>
    <col min="3813" max="3825" width="11.7109375" customWidth="1"/>
    <col min="3826" max="3826" width="11.85546875" customWidth="1"/>
    <col min="3827" max="3828" width="12.7109375" customWidth="1"/>
    <col min="3829" max="3829" width="11.42578125" customWidth="1"/>
    <col min="3830" max="3830" width="11.85546875" customWidth="1"/>
    <col min="4068" max="4068" width="27" customWidth="1"/>
    <col min="4069" max="4081" width="11.7109375" customWidth="1"/>
    <col min="4082" max="4082" width="11.85546875" customWidth="1"/>
    <col min="4083" max="4084" width="12.7109375" customWidth="1"/>
    <col min="4085" max="4085" width="11.42578125" customWidth="1"/>
    <col min="4086" max="4086" width="11.85546875" customWidth="1"/>
    <col min="4324" max="4324" width="27" customWidth="1"/>
    <col min="4325" max="4337" width="11.7109375" customWidth="1"/>
    <col min="4338" max="4338" width="11.85546875" customWidth="1"/>
    <col min="4339" max="4340" width="12.7109375" customWidth="1"/>
    <col min="4341" max="4341" width="11.42578125" customWidth="1"/>
    <col min="4342" max="4342" width="11.85546875" customWidth="1"/>
    <col min="4580" max="4580" width="27" customWidth="1"/>
    <col min="4581" max="4593" width="11.7109375" customWidth="1"/>
    <col min="4594" max="4594" width="11.85546875" customWidth="1"/>
    <col min="4595" max="4596" width="12.7109375" customWidth="1"/>
    <col min="4597" max="4597" width="11.42578125" customWidth="1"/>
    <col min="4598" max="4598" width="11.85546875" customWidth="1"/>
    <col min="4836" max="4836" width="27" customWidth="1"/>
    <col min="4837" max="4849" width="11.7109375" customWidth="1"/>
    <col min="4850" max="4850" width="11.85546875" customWidth="1"/>
    <col min="4851" max="4852" width="12.7109375" customWidth="1"/>
    <col min="4853" max="4853" width="11.42578125" customWidth="1"/>
    <col min="4854" max="4854" width="11.85546875" customWidth="1"/>
    <col min="5092" max="5092" width="27" customWidth="1"/>
    <col min="5093" max="5105" width="11.7109375" customWidth="1"/>
    <col min="5106" max="5106" width="11.85546875" customWidth="1"/>
    <col min="5107" max="5108" width="12.7109375" customWidth="1"/>
    <col min="5109" max="5109" width="11.42578125" customWidth="1"/>
    <col min="5110" max="5110" width="11.85546875" customWidth="1"/>
    <col min="5348" max="5348" width="27" customWidth="1"/>
    <col min="5349" max="5361" width="11.7109375" customWidth="1"/>
    <col min="5362" max="5362" width="11.85546875" customWidth="1"/>
    <col min="5363" max="5364" width="12.7109375" customWidth="1"/>
    <col min="5365" max="5365" width="11.42578125" customWidth="1"/>
    <col min="5366" max="5366" width="11.85546875" customWidth="1"/>
    <col min="5604" max="5604" width="27" customWidth="1"/>
    <col min="5605" max="5617" width="11.7109375" customWidth="1"/>
    <col min="5618" max="5618" width="11.85546875" customWidth="1"/>
    <col min="5619" max="5620" width="12.7109375" customWidth="1"/>
    <col min="5621" max="5621" width="11.42578125" customWidth="1"/>
    <col min="5622" max="5622" width="11.85546875" customWidth="1"/>
    <col min="5860" max="5860" width="27" customWidth="1"/>
    <col min="5861" max="5873" width="11.7109375" customWidth="1"/>
    <col min="5874" max="5874" width="11.85546875" customWidth="1"/>
    <col min="5875" max="5876" width="12.7109375" customWidth="1"/>
    <col min="5877" max="5877" width="11.42578125" customWidth="1"/>
    <col min="5878" max="5878" width="11.85546875" customWidth="1"/>
    <col min="6116" max="6116" width="27" customWidth="1"/>
    <col min="6117" max="6129" width="11.7109375" customWidth="1"/>
    <col min="6130" max="6130" width="11.85546875" customWidth="1"/>
    <col min="6131" max="6132" width="12.7109375" customWidth="1"/>
    <col min="6133" max="6133" width="11.42578125" customWidth="1"/>
    <col min="6134" max="6134" width="11.85546875" customWidth="1"/>
    <col min="6372" max="6372" width="27" customWidth="1"/>
    <col min="6373" max="6385" width="11.7109375" customWidth="1"/>
    <col min="6386" max="6386" width="11.85546875" customWidth="1"/>
    <col min="6387" max="6388" width="12.7109375" customWidth="1"/>
    <col min="6389" max="6389" width="11.42578125" customWidth="1"/>
    <col min="6390" max="6390" width="11.85546875" customWidth="1"/>
    <col min="6628" max="6628" width="27" customWidth="1"/>
    <col min="6629" max="6641" width="11.7109375" customWidth="1"/>
    <col min="6642" max="6642" width="11.85546875" customWidth="1"/>
    <col min="6643" max="6644" width="12.7109375" customWidth="1"/>
    <col min="6645" max="6645" width="11.42578125" customWidth="1"/>
    <col min="6646" max="6646" width="11.85546875" customWidth="1"/>
    <col min="6884" max="6884" width="27" customWidth="1"/>
    <col min="6885" max="6897" width="11.7109375" customWidth="1"/>
    <col min="6898" max="6898" width="11.85546875" customWidth="1"/>
    <col min="6899" max="6900" width="12.7109375" customWidth="1"/>
    <col min="6901" max="6901" width="11.42578125" customWidth="1"/>
    <col min="6902" max="6902" width="11.85546875" customWidth="1"/>
    <col min="7140" max="7140" width="27" customWidth="1"/>
    <col min="7141" max="7153" width="11.7109375" customWidth="1"/>
    <col min="7154" max="7154" width="11.85546875" customWidth="1"/>
    <col min="7155" max="7156" width="12.7109375" customWidth="1"/>
    <col min="7157" max="7157" width="11.42578125" customWidth="1"/>
    <col min="7158" max="7158" width="11.85546875" customWidth="1"/>
    <col min="7396" max="7396" width="27" customWidth="1"/>
    <col min="7397" max="7409" width="11.7109375" customWidth="1"/>
    <col min="7410" max="7410" width="11.85546875" customWidth="1"/>
    <col min="7411" max="7412" width="12.7109375" customWidth="1"/>
    <col min="7413" max="7413" width="11.42578125" customWidth="1"/>
    <col min="7414" max="7414" width="11.85546875" customWidth="1"/>
    <col min="7652" max="7652" width="27" customWidth="1"/>
    <col min="7653" max="7665" width="11.7109375" customWidth="1"/>
    <col min="7666" max="7666" width="11.85546875" customWidth="1"/>
    <col min="7667" max="7668" width="12.7109375" customWidth="1"/>
    <col min="7669" max="7669" width="11.42578125" customWidth="1"/>
    <col min="7670" max="7670" width="11.85546875" customWidth="1"/>
    <col min="7908" max="7908" width="27" customWidth="1"/>
    <col min="7909" max="7921" width="11.7109375" customWidth="1"/>
    <col min="7922" max="7922" width="11.85546875" customWidth="1"/>
    <col min="7923" max="7924" width="12.7109375" customWidth="1"/>
    <col min="7925" max="7925" width="11.42578125" customWidth="1"/>
    <col min="7926" max="7926" width="11.85546875" customWidth="1"/>
    <col min="8164" max="8164" width="27" customWidth="1"/>
    <col min="8165" max="8177" width="11.7109375" customWidth="1"/>
    <col min="8178" max="8178" width="11.85546875" customWidth="1"/>
    <col min="8179" max="8180" width="12.7109375" customWidth="1"/>
    <col min="8181" max="8181" width="11.42578125" customWidth="1"/>
    <col min="8182" max="8182" width="11.85546875" customWidth="1"/>
    <col min="8420" max="8420" width="27" customWidth="1"/>
    <col min="8421" max="8433" width="11.7109375" customWidth="1"/>
    <col min="8434" max="8434" width="11.85546875" customWidth="1"/>
    <col min="8435" max="8436" width="12.7109375" customWidth="1"/>
    <col min="8437" max="8437" width="11.42578125" customWidth="1"/>
    <col min="8438" max="8438" width="11.85546875" customWidth="1"/>
    <col min="8676" max="8676" width="27" customWidth="1"/>
    <col min="8677" max="8689" width="11.7109375" customWidth="1"/>
    <col min="8690" max="8690" width="11.85546875" customWidth="1"/>
    <col min="8691" max="8692" width="12.7109375" customWidth="1"/>
    <col min="8693" max="8693" width="11.42578125" customWidth="1"/>
    <col min="8694" max="8694" width="11.85546875" customWidth="1"/>
    <col min="8932" max="8932" width="27" customWidth="1"/>
    <col min="8933" max="8945" width="11.7109375" customWidth="1"/>
    <col min="8946" max="8946" width="11.85546875" customWidth="1"/>
    <col min="8947" max="8948" width="12.7109375" customWidth="1"/>
    <col min="8949" max="8949" width="11.42578125" customWidth="1"/>
    <col min="8950" max="8950" width="11.85546875" customWidth="1"/>
    <col min="9188" max="9188" width="27" customWidth="1"/>
    <col min="9189" max="9201" width="11.7109375" customWidth="1"/>
    <col min="9202" max="9202" width="11.85546875" customWidth="1"/>
    <col min="9203" max="9204" width="12.7109375" customWidth="1"/>
    <col min="9205" max="9205" width="11.42578125" customWidth="1"/>
    <col min="9206" max="9206" width="11.85546875" customWidth="1"/>
    <col min="9444" max="9444" width="27" customWidth="1"/>
    <col min="9445" max="9457" width="11.7109375" customWidth="1"/>
    <col min="9458" max="9458" width="11.85546875" customWidth="1"/>
    <col min="9459" max="9460" width="12.7109375" customWidth="1"/>
    <col min="9461" max="9461" width="11.42578125" customWidth="1"/>
    <col min="9462" max="9462" width="11.85546875" customWidth="1"/>
    <col min="9700" max="9700" width="27" customWidth="1"/>
    <col min="9701" max="9713" width="11.7109375" customWidth="1"/>
    <col min="9714" max="9714" width="11.85546875" customWidth="1"/>
    <col min="9715" max="9716" width="12.7109375" customWidth="1"/>
    <col min="9717" max="9717" width="11.42578125" customWidth="1"/>
    <col min="9718" max="9718" width="11.85546875" customWidth="1"/>
    <col min="9956" max="9956" width="27" customWidth="1"/>
    <col min="9957" max="9969" width="11.7109375" customWidth="1"/>
    <col min="9970" max="9970" width="11.85546875" customWidth="1"/>
    <col min="9971" max="9972" width="12.7109375" customWidth="1"/>
    <col min="9973" max="9973" width="11.42578125" customWidth="1"/>
    <col min="9974" max="9974" width="11.85546875" customWidth="1"/>
    <col min="10212" max="10212" width="27" customWidth="1"/>
    <col min="10213" max="10225" width="11.7109375" customWidth="1"/>
    <col min="10226" max="10226" width="11.85546875" customWidth="1"/>
    <col min="10227" max="10228" width="12.7109375" customWidth="1"/>
    <col min="10229" max="10229" width="11.42578125" customWidth="1"/>
    <col min="10230" max="10230" width="11.85546875" customWidth="1"/>
    <col min="10468" max="10468" width="27" customWidth="1"/>
    <col min="10469" max="10481" width="11.7109375" customWidth="1"/>
    <col min="10482" max="10482" width="11.85546875" customWidth="1"/>
    <col min="10483" max="10484" width="12.7109375" customWidth="1"/>
    <col min="10485" max="10485" width="11.42578125" customWidth="1"/>
    <col min="10486" max="10486" width="11.85546875" customWidth="1"/>
    <col min="10724" max="10724" width="27" customWidth="1"/>
    <col min="10725" max="10737" width="11.7109375" customWidth="1"/>
    <col min="10738" max="10738" width="11.85546875" customWidth="1"/>
    <col min="10739" max="10740" width="12.7109375" customWidth="1"/>
    <col min="10741" max="10741" width="11.42578125" customWidth="1"/>
    <col min="10742" max="10742" width="11.85546875" customWidth="1"/>
    <col min="10980" max="10980" width="27" customWidth="1"/>
    <col min="10981" max="10993" width="11.7109375" customWidth="1"/>
    <col min="10994" max="10994" width="11.85546875" customWidth="1"/>
    <col min="10995" max="10996" width="12.7109375" customWidth="1"/>
    <col min="10997" max="10997" width="11.42578125" customWidth="1"/>
    <col min="10998" max="10998" width="11.85546875" customWidth="1"/>
    <col min="11236" max="11236" width="27" customWidth="1"/>
    <col min="11237" max="11249" width="11.7109375" customWidth="1"/>
    <col min="11250" max="11250" width="11.85546875" customWidth="1"/>
    <col min="11251" max="11252" width="12.7109375" customWidth="1"/>
    <col min="11253" max="11253" width="11.42578125" customWidth="1"/>
    <col min="11254" max="11254" width="11.85546875" customWidth="1"/>
    <col min="11492" max="11492" width="27" customWidth="1"/>
    <col min="11493" max="11505" width="11.7109375" customWidth="1"/>
    <col min="11506" max="11506" width="11.85546875" customWidth="1"/>
    <col min="11507" max="11508" width="12.7109375" customWidth="1"/>
    <col min="11509" max="11509" width="11.42578125" customWidth="1"/>
    <col min="11510" max="11510" width="11.85546875" customWidth="1"/>
    <col min="11748" max="11748" width="27" customWidth="1"/>
    <col min="11749" max="11761" width="11.7109375" customWidth="1"/>
    <col min="11762" max="11762" width="11.85546875" customWidth="1"/>
    <col min="11763" max="11764" width="12.7109375" customWidth="1"/>
    <col min="11765" max="11765" width="11.42578125" customWidth="1"/>
    <col min="11766" max="11766" width="11.85546875" customWidth="1"/>
    <col min="12004" max="12004" width="27" customWidth="1"/>
    <col min="12005" max="12017" width="11.7109375" customWidth="1"/>
    <col min="12018" max="12018" width="11.85546875" customWidth="1"/>
    <col min="12019" max="12020" width="12.7109375" customWidth="1"/>
    <col min="12021" max="12021" width="11.42578125" customWidth="1"/>
    <col min="12022" max="12022" width="11.85546875" customWidth="1"/>
    <col min="12260" max="12260" width="27" customWidth="1"/>
    <col min="12261" max="12273" width="11.7109375" customWidth="1"/>
    <col min="12274" max="12274" width="11.85546875" customWidth="1"/>
    <col min="12275" max="12276" width="12.7109375" customWidth="1"/>
    <col min="12277" max="12277" width="11.42578125" customWidth="1"/>
    <col min="12278" max="12278" width="11.85546875" customWidth="1"/>
    <col min="12516" max="12516" width="27" customWidth="1"/>
    <col min="12517" max="12529" width="11.7109375" customWidth="1"/>
    <col min="12530" max="12530" width="11.85546875" customWidth="1"/>
    <col min="12531" max="12532" width="12.7109375" customWidth="1"/>
    <col min="12533" max="12533" width="11.42578125" customWidth="1"/>
    <col min="12534" max="12534" width="11.85546875" customWidth="1"/>
    <col min="12772" max="12772" width="27" customWidth="1"/>
    <col min="12773" max="12785" width="11.7109375" customWidth="1"/>
    <col min="12786" max="12786" width="11.85546875" customWidth="1"/>
    <col min="12787" max="12788" width="12.7109375" customWidth="1"/>
    <col min="12789" max="12789" width="11.42578125" customWidth="1"/>
    <col min="12790" max="12790" width="11.85546875" customWidth="1"/>
    <col min="13028" max="13028" width="27" customWidth="1"/>
    <col min="13029" max="13041" width="11.7109375" customWidth="1"/>
    <col min="13042" max="13042" width="11.85546875" customWidth="1"/>
    <col min="13043" max="13044" width="12.7109375" customWidth="1"/>
    <col min="13045" max="13045" width="11.42578125" customWidth="1"/>
    <col min="13046" max="13046" width="11.85546875" customWidth="1"/>
    <col min="13284" max="13284" width="27" customWidth="1"/>
    <col min="13285" max="13297" width="11.7109375" customWidth="1"/>
    <col min="13298" max="13298" width="11.85546875" customWidth="1"/>
    <col min="13299" max="13300" width="12.7109375" customWidth="1"/>
    <col min="13301" max="13301" width="11.42578125" customWidth="1"/>
    <col min="13302" max="13302" width="11.85546875" customWidth="1"/>
    <col min="13540" max="13540" width="27" customWidth="1"/>
    <col min="13541" max="13553" width="11.7109375" customWidth="1"/>
    <col min="13554" max="13554" width="11.85546875" customWidth="1"/>
    <col min="13555" max="13556" width="12.7109375" customWidth="1"/>
    <col min="13557" max="13557" width="11.42578125" customWidth="1"/>
    <col min="13558" max="13558" width="11.85546875" customWidth="1"/>
    <col min="13796" max="13796" width="27" customWidth="1"/>
    <col min="13797" max="13809" width="11.7109375" customWidth="1"/>
    <col min="13810" max="13810" width="11.85546875" customWidth="1"/>
    <col min="13811" max="13812" width="12.7109375" customWidth="1"/>
    <col min="13813" max="13813" width="11.42578125" customWidth="1"/>
    <col min="13814" max="13814" width="11.85546875" customWidth="1"/>
    <col min="14052" max="14052" width="27" customWidth="1"/>
    <col min="14053" max="14065" width="11.7109375" customWidth="1"/>
    <col min="14066" max="14066" width="11.85546875" customWidth="1"/>
    <col min="14067" max="14068" width="12.7109375" customWidth="1"/>
    <col min="14069" max="14069" width="11.42578125" customWidth="1"/>
    <col min="14070" max="14070" width="11.85546875" customWidth="1"/>
    <col min="14308" max="14308" width="27" customWidth="1"/>
    <col min="14309" max="14321" width="11.7109375" customWidth="1"/>
    <col min="14322" max="14322" width="11.85546875" customWidth="1"/>
    <col min="14323" max="14324" width="12.7109375" customWidth="1"/>
    <col min="14325" max="14325" width="11.42578125" customWidth="1"/>
    <col min="14326" max="14326" width="11.85546875" customWidth="1"/>
    <col min="14564" max="14564" width="27" customWidth="1"/>
    <col min="14565" max="14577" width="11.7109375" customWidth="1"/>
    <col min="14578" max="14578" width="11.85546875" customWidth="1"/>
    <col min="14579" max="14580" width="12.7109375" customWidth="1"/>
    <col min="14581" max="14581" width="11.42578125" customWidth="1"/>
    <col min="14582" max="14582" width="11.85546875" customWidth="1"/>
    <col min="14820" max="14820" width="27" customWidth="1"/>
    <col min="14821" max="14833" width="11.7109375" customWidth="1"/>
    <col min="14834" max="14834" width="11.85546875" customWidth="1"/>
    <col min="14835" max="14836" width="12.7109375" customWidth="1"/>
    <col min="14837" max="14837" width="11.42578125" customWidth="1"/>
    <col min="14838" max="14838" width="11.85546875" customWidth="1"/>
    <col min="15076" max="15076" width="27" customWidth="1"/>
    <col min="15077" max="15089" width="11.7109375" customWidth="1"/>
    <col min="15090" max="15090" width="11.85546875" customWidth="1"/>
    <col min="15091" max="15092" width="12.7109375" customWidth="1"/>
    <col min="15093" max="15093" width="11.42578125" customWidth="1"/>
    <col min="15094" max="15094" width="11.85546875" customWidth="1"/>
    <col min="15332" max="15332" width="27" customWidth="1"/>
    <col min="15333" max="15345" width="11.7109375" customWidth="1"/>
    <col min="15346" max="15346" width="11.85546875" customWidth="1"/>
    <col min="15347" max="15348" width="12.7109375" customWidth="1"/>
    <col min="15349" max="15349" width="11.42578125" customWidth="1"/>
    <col min="15350" max="15350" width="11.85546875" customWidth="1"/>
    <col min="15588" max="15588" width="27" customWidth="1"/>
    <col min="15589" max="15601" width="11.7109375" customWidth="1"/>
    <col min="15602" max="15602" width="11.85546875" customWidth="1"/>
    <col min="15603" max="15604" width="12.7109375" customWidth="1"/>
    <col min="15605" max="15605" width="11.42578125" customWidth="1"/>
    <col min="15606" max="15606" width="11.85546875" customWidth="1"/>
    <col min="15844" max="15844" width="27" customWidth="1"/>
    <col min="15845" max="15857" width="11.7109375" customWidth="1"/>
    <col min="15858" max="15858" width="11.85546875" customWidth="1"/>
    <col min="15859" max="15860" width="12.7109375" customWidth="1"/>
    <col min="15861" max="15861" width="11.42578125" customWidth="1"/>
    <col min="15862" max="15862" width="11.85546875" customWidth="1"/>
    <col min="16100" max="16100" width="27" customWidth="1"/>
    <col min="16101" max="16113" width="11.7109375" customWidth="1"/>
    <col min="16114" max="16114" width="11.85546875" customWidth="1"/>
    <col min="16115" max="16116" width="12.7109375" customWidth="1"/>
    <col min="16117" max="16117" width="11.42578125" customWidth="1"/>
    <col min="16118" max="16118" width="11.85546875" customWidth="1"/>
  </cols>
  <sheetData>
    <row r="1" spans="1:15" ht="18.75" customHeight="1" x14ac:dyDescent="0.25">
      <c r="A1" s="266" t="s">
        <v>64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8.75" customHeight="1" x14ac:dyDescent="0.25">
      <c r="A2" s="271"/>
      <c r="B2" s="279">
        <v>2020</v>
      </c>
      <c r="C2" s="280"/>
      <c r="D2" s="280"/>
      <c r="E2" s="280"/>
      <c r="F2" s="280"/>
      <c r="G2" s="280"/>
      <c r="H2" s="281"/>
      <c r="I2" s="279">
        <v>2021</v>
      </c>
      <c r="J2" s="280"/>
      <c r="K2" s="280"/>
      <c r="L2" s="280"/>
      <c r="M2" s="280"/>
      <c r="N2" s="280"/>
      <c r="O2" s="281"/>
    </row>
    <row r="3" spans="1:15" ht="18.75" customHeight="1" x14ac:dyDescent="0.25">
      <c r="A3" s="288"/>
      <c r="B3" s="177" t="s">
        <v>4</v>
      </c>
      <c r="C3" s="177" t="s">
        <v>8</v>
      </c>
      <c r="D3" s="177" t="s">
        <v>9</v>
      </c>
      <c r="E3" s="177" t="s">
        <v>13</v>
      </c>
      <c r="F3" s="177" t="s">
        <v>14</v>
      </c>
      <c r="G3" s="177" t="s">
        <v>18</v>
      </c>
      <c r="H3" s="142">
        <v>2020</v>
      </c>
      <c r="I3" s="181" t="s">
        <v>4</v>
      </c>
      <c r="J3" s="181" t="s">
        <v>8</v>
      </c>
      <c r="K3" s="181" t="s">
        <v>9</v>
      </c>
      <c r="L3" s="181" t="s">
        <v>13</v>
      </c>
      <c r="M3" s="181" t="s">
        <v>14</v>
      </c>
      <c r="N3" s="181" t="s">
        <v>18</v>
      </c>
      <c r="O3" s="142">
        <v>2021</v>
      </c>
    </row>
    <row r="4" spans="1:15" ht="15.75" x14ac:dyDescent="0.25">
      <c r="A4" s="285" t="s">
        <v>65</v>
      </c>
      <c r="B4" s="286"/>
      <c r="C4" s="286"/>
      <c r="D4" s="286"/>
      <c r="E4" s="286"/>
      <c r="F4" s="286"/>
      <c r="G4" s="286"/>
      <c r="H4" s="287"/>
      <c r="K4" s="149"/>
      <c r="M4" s="149"/>
      <c r="N4" s="149"/>
      <c r="O4" s="173"/>
    </row>
    <row r="5" spans="1:15" ht="15.75" x14ac:dyDescent="0.25">
      <c r="A5" s="165" t="s">
        <v>66</v>
      </c>
      <c r="B5" s="120">
        <v>1857699.14</v>
      </c>
      <c r="C5" s="120">
        <v>1428293.2280000001</v>
      </c>
      <c r="D5" s="120">
        <f>B5+C5</f>
        <v>3285992.3679999998</v>
      </c>
      <c r="E5" s="120">
        <v>1156006.112</v>
      </c>
      <c r="F5" s="120">
        <f t="shared" ref="F5:F11" si="0">B5+C5+E5</f>
        <v>4441998.4799999995</v>
      </c>
      <c r="G5" s="120">
        <v>1628445.9580000001</v>
      </c>
      <c r="H5" s="120">
        <f>SUM(B5:C5,E5,G5)</f>
        <v>6070444.4379999992</v>
      </c>
      <c r="I5" s="120">
        <v>1821327.324</v>
      </c>
      <c r="J5" s="120">
        <v>1461109.8030000001</v>
      </c>
      <c r="K5" s="120">
        <f>I5+J5</f>
        <v>3282437.1270000003</v>
      </c>
      <c r="L5" s="120">
        <v>1039530.264</v>
      </c>
      <c r="M5" s="120">
        <f>I5+J5+L5</f>
        <v>4321967.3910000008</v>
      </c>
      <c r="N5" s="120">
        <v>1640477.27</v>
      </c>
      <c r="O5" s="120">
        <f>SUM(I5:J5,L5,N5)</f>
        <v>5962444.6610000003</v>
      </c>
    </row>
    <row r="6" spans="1:15" ht="15.75" x14ac:dyDescent="0.25">
      <c r="A6" s="144" t="s">
        <v>67</v>
      </c>
      <c r="B6" s="121">
        <v>6611216.3589999992</v>
      </c>
      <c r="C6" s="121">
        <v>5592111.3330000006</v>
      </c>
      <c r="D6" s="121">
        <f>B6+C6</f>
        <v>12203327.692</v>
      </c>
      <c r="E6" s="121">
        <v>4221280.6979999999</v>
      </c>
      <c r="F6" s="121">
        <f t="shared" si="0"/>
        <v>16424608.390000001</v>
      </c>
      <c r="G6" s="121">
        <v>6306650.0249999994</v>
      </c>
      <c r="H6" s="121">
        <f t="shared" ref="H6:H11" si="1">SUM(B6:C6,E6,G6)</f>
        <v>22731258.414999999</v>
      </c>
      <c r="I6" s="121">
        <v>7508920.4679999994</v>
      </c>
      <c r="J6" s="121">
        <v>5715018.1049999995</v>
      </c>
      <c r="K6" s="121">
        <f>I6+J6</f>
        <v>13223938.572999999</v>
      </c>
      <c r="L6" s="121">
        <v>4768106.9050000003</v>
      </c>
      <c r="M6" s="121">
        <f>I6+J6+L6</f>
        <v>17992045.478</v>
      </c>
      <c r="N6" s="121">
        <v>6766354.4699999997</v>
      </c>
      <c r="O6" s="121">
        <f>SUM(I6:J6,L6,N6)</f>
        <v>24758399.947999999</v>
      </c>
    </row>
    <row r="7" spans="1:15" ht="15.75" x14ac:dyDescent="0.25">
      <c r="A7" s="144" t="s">
        <v>68</v>
      </c>
      <c r="B7" s="121">
        <v>211674.258</v>
      </c>
      <c r="C7" s="121">
        <v>194771.74100000001</v>
      </c>
      <c r="D7" s="121">
        <f>B7+C7</f>
        <v>406445.99900000001</v>
      </c>
      <c r="E7" s="121">
        <v>177916.77299999999</v>
      </c>
      <c r="F7" s="121">
        <f t="shared" si="0"/>
        <v>584362.772</v>
      </c>
      <c r="G7" s="121">
        <v>326555.217</v>
      </c>
      <c r="H7" s="121">
        <f t="shared" si="1"/>
        <v>910917.98900000006</v>
      </c>
      <c r="I7" s="121">
        <v>275823.79099999997</v>
      </c>
      <c r="J7" s="121">
        <v>258452.02900000001</v>
      </c>
      <c r="K7" s="121">
        <f>I7+J7</f>
        <v>534275.81999999995</v>
      </c>
      <c r="L7" s="121">
        <v>247952.89599999998</v>
      </c>
      <c r="M7" s="121">
        <f>I7+J7+L7</f>
        <v>782228.7159999999</v>
      </c>
      <c r="N7" s="121">
        <v>281934.87</v>
      </c>
      <c r="O7" s="121">
        <f>SUM(I7:J7,L7,N7)</f>
        <v>1064163.5859999999</v>
      </c>
    </row>
    <row r="8" spans="1:15" s="178" customFormat="1" ht="15.75" x14ac:dyDescent="0.25">
      <c r="A8" s="144" t="s">
        <v>92</v>
      </c>
      <c r="B8" s="121"/>
      <c r="C8" s="121"/>
      <c r="D8" s="121"/>
      <c r="E8" s="121"/>
      <c r="F8" s="121"/>
      <c r="G8" s="121"/>
      <c r="H8" s="121"/>
      <c r="I8" s="121">
        <v>133276</v>
      </c>
      <c r="J8" s="121">
        <v>85016.313999999998</v>
      </c>
      <c r="K8" s="121">
        <f t="shared" ref="K8:K9" si="2">I8+J8</f>
        <v>218292.31400000001</v>
      </c>
      <c r="L8" s="121">
        <v>88306.3</v>
      </c>
      <c r="M8" s="121">
        <f t="shared" ref="M8:M11" si="3">I8+J8+L8</f>
        <v>306598.614</v>
      </c>
      <c r="N8" s="121">
        <v>27740.77</v>
      </c>
      <c r="O8" s="121">
        <v>334339.39</v>
      </c>
    </row>
    <row r="9" spans="1:15" ht="15.75" x14ac:dyDescent="0.25">
      <c r="A9" s="144" t="s">
        <v>69</v>
      </c>
      <c r="B9" s="121">
        <v>95567.429000000004</v>
      </c>
      <c r="C9" s="121">
        <v>18678.704000000002</v>
      </c>
      <c r="D9" s="121">
        <f>B9+C9</f>
        <v>114246.133</v>
      </c>
      <c r="E9" s="121">
        <v>65682.038</v>
      </c>
      <c r="F9" s="121">
        <f t="shared" si="0"/>
        <v>179928.171</v>
      </c>
      <c r="G9" s="121">
        <v>177301</v>
      </c>
      <c r="H9" s="121">
        <f>SUM(B9:C9,E9,G9)</f>
        <v>357229.17099999997</v>
      </c>
      <c r="I9" s="121">
        <v>277542.495</v>
      </c>
      <c r="J9" s="121">
        <v>300258.10200000001</v>
      </c>
      <c r="K9" s="121">
        <f t="shared" si="2"/>
        <v>577800.59700000007</v>
      </c>
      <c r="L9" s="121">
        <v>297812.66699999996</v>
      </c>
      <c r="M9" s="121">
        <f t="shared" si="3"/>
        <v>875613.26399999997</v>
      </c>
      <c r="N9" s="121">
        <v>191559.44</v>
      </c>
      <c r="O9" s="121">
        <f>SUM(I9:J9,L9,N9)</f>
        <v>1067172.7039999999</v>
      </c>
    </row>
    <row r="10" spans="1:15" ht="15.75" x14ac:dyDescent="0.25">
      <c r="A10" s="144" t="s">
        <v>70</v>
      </c>
      <c r="B10" s="122">
        <v>50752.643000000004</v>
      </c>
      <c r="C10" s="122">
        <v>41198.714999999997</v>
      </c>
      <c r="D10" s="122">
        <f>B10+C10</f>
        <v>91951.358000000007</v>
      </c>
      <c r="E10" s="122">
        <v>59047.813999999998</v>
      </c>
      <c r="F10" s="122">
        <f t="shared" si="0"/>
        <v>150999.17200000002</v>
      </c>
      <c r="G10" s="122">
        <v>78258</v>
      </c>
      <c r="H10" s="122">
        <f t="shared" si="1"/>
        <v>229257.17200000002</v>
      </c>
      <c r="I10" s="122">
        <v>90731.663</v>
      </c>
      <c r="J10" s="122">
        <v>82804.315999999992</v>
      </c>
      <c r="K10" s="122">
        <f>I10+J10</f>
        <v>173535.97899999999</v>
      </c>
      <c r="L10" s="122">
        <v>71433.881999999998</v>
      </c>
      <c r="M10" s="122">
        <f t="shared" si="3"/>
        <v>244969.86099999998</v>
      </c>
      <c r="N10" s="122">
        <v>81966.22</v>
      </c>
      <c r="O10" s="122">
        <f>SUM(I10:J10,L10,N10)</f>
        <v>326936.08100000001</v>
      </c>
    </row>
    <row r="11" spans="1:15" ht="15.75" x14ac:dyDescent="0.25">
      <c r="A11" s="166" t="s">
        <v>71</v>
      </c>
      <c r="B11" s="167">
        <f>SUM(B5:B10)</f>
        <v>8826909.828999998</v>
      </c>
      <c r="C11" s="167">
        <f>SUM(C5:C10)</f>
        <v>7275053.7210000008</v>
      </c>
      <c r="D11" s="167">
        <f>SUM(D5:D10)</f>
        <v>16101963.549999997</v>
      </c>
      <c r="E11" s="167">
        <f>SUM(E5:E10)</f>
        <v>5679933.4349999996</v>
      </c>
      <c r="F11" s="167">
        <f t="shared" si="0"/>
        <v>21781896.984999999</v>
      </c>
      <c r="G11" s="167">
        <f>SUM(G5:G10)</f>
        <v>8517210.1999999993</v>
      </c>
      <c r="H11" s="167">
        <f t="shared" si="1"/>
        <v>30299107.184999999</v>
      </c>
      <c r="I11" s="167">
        <f>SUM(I5:I10)</f>
        <v>10107621.740999999</v>
      </c>
      <c r="J11" s="167">
        <f>SUM(J5:J10)</f>
        <v>7902658.6689999998</v>
      </c>
      <c r="K11" s="167">
        <f>SUM(K5:K10)</f>
        <v>18010280.409999996</v>
      </c>
      <c r="L11" s="167">
        <f>SUM(L5:L10)</f>
        <v>6513142.9139999999</v>
      </c>
      <c r="M11" s="167">
        <f t="shared" si="3"/>
        <v>24523423.323999997</v>
      </c>
      <c r="N11" s="167">
        <f>SUM(N5:N10)</f>
        <v>8990033.0399999991</v>
      </c>
      <c r="O11" s="167">
        <f>SUM(I11:J11,L11,N11)</f>
        <v>33513456.363999996</v>
      </c>
    </row>
    <row r="12" spans="1:15" ht="15.75" customHeight="1" x14ac:dyDescent="0.25">
      <c r="A12" s="282" t="s">
        <v>72</v>
      </c>
      <c r="B12" s="283"/>
      <c r="C12" s="283"/>
      <c r="D12" s="283"/>
      <c r="E12" s="283"/>
      <c r="F12" s="283"/>
      <c r="G12" s="283"/>
      <c r="H12" s="284"/>
      <c r="K12" s="150"/>
      <c r="M12" s="150"/>
      <c r="N12" s="150"/>
      <c r="O12" s="172"/>
    </row>
    <row r="13" spans="1:15" ht="15.75" x14ac:dyDescent="0.25">
      <c r="A13" s="165" t="s">
        <v>73</v>
      </c>
      <c r="B13" s="123">
        <v>1512.6263333333332</v>
      </c>
      <c r="C13" s="123">
        <v>1360.623</v>
      </c>
      <c r="D13" s="123">
        <v>1436.6246666666666</v>
      </c>
      <c r="E13" s="123">
        <v>1182.3293333333334</v>
      </c>
      <c r="F13" s="123">
        <v>1351.8595555555555</v>
      </c>
      <c r="G13" s="123">
        <v>1473.0346666666667</v>
      </c>
      <c r="H13" s="123">
        <v>1382.1533333333332</v>
      </c>
      <c r="I13" s="123">
        <v>1861.2643333333335</v>
      </c>
      <c r="J13" s="123">
        <v>1518.6576666666667</v>
      </c>
      <c r="K13" s="123">
        <v>1689.961</v>
      </c>
      <c r="L13" s="123">
        <v>1262.7106666666668</v>
      </c>
      <c r="M13" s="123">
        <v>1547.5442222222223</v>
      </c>
      <c r="N13" s="123">
        <v>2000.22</v>
      </c>
      <c r="O13" s="123">
        <v>1660.71</v>
      </c>
    </row>
    <row r="14" spans="1:15" ht="15.75" x14ac:dyDescent="0.25">
      <c r="A14" s="144" t="s">
        <v>74</v>
      </c>
      <c r="B14" s="124">
        <v>1228.7809999999968</v>
      </c>
      <c r="C14" s="124">
        <v>1263.0013333333286</v>
      </c>
      <c r="D14" s="124">
        <v>1245.8911666666627</v>
      </c>
      <c r="E14" s="124">
        <v>1269.7346666666617</v>
      </c>
      <c r="F14" s="124">
        <v>1253.8389999999958</v>
      </c>
      <c r="G14" s="124">
        <v>1285.7256666666635</v>
      </c>
      <c r="H14" s="124">
        <v>1261.8106666666627</v>
      </c>
      <c r="I14" s="124">
        <v>661.50433333333206</v>
      </c>
      <c r="J14" s="124">
        <v>666.3839999999982</v>
      </c>
      <c r="K14" s="124">
        <v>663.9441666666653</v>
      </c>
      <c r="L14" s="124">
        <v>506.18766666666494</v>
      </c>
      <c r="M14" s="124">
        <v>611.35866666666516</v>
      </c>
      <c r="N14" s="124">
        <v>525.61</v>
      </c>
      <c r="O14" s="124">
        <v>589.91999999999996</v>
      </c>
    </row>
    <row r="15" spans="1:15" ht="15.75" x14ac:dyDescent="0.25">
      <c r="A15" s="144" t="s">
        <v>86</v>
      </c>
      <c r="B15" s="124">
        <v>883.14933333333329</v>
      </c>
      <c r="C15" s="124">
        <v>906.20099999999991</v>
      </c>
      <c r="D15" s="124">
        <v>894.67516666666666</v>
      </c>
      <c r="E15" s="124">
        <v>1372.2839999999999</v>
      </c>
      <c r="F15" s="124">
        <v>1053.8781111111111</v>
      </c>
      <c r="G15" s="124">
        <v>1757.7916666666667</v>
      </c>
      <c r="H15" s="124">
        <v>1229.8564999999999</v>
      </c>
      <c r="I15" s="124">
        <v>1623.6523333333334</v>
      </c>
      <c r="J15" s="124">
        <v>1682.5023333333331</v>
      </c>
      <c r="K15" s="124">
        <v>1653.0773333333334</v>
      </c>
      <c r="L15" s="124">
        <v>1724.1326666666664</v>
      </c>
      <c r="M15" s="124">
        <v>1676.7624444444446</v>
      </c>
      <c r="N15" s="124">
        <v>1935.52</v>
      </c>
      <c r="O15" s="124">
        <v>1741.45</v>
      </c>
    </row>
    <row r="16" spans="1:15" ht="15.75" x14ac:dyDescent="0.25">
      <c r="A16" s="144" t="s">
        <v>75</v>
      </c>
      <c r="B16" s="124">
        <v>630.84600000000023</v>
      </c>
      <c r="C16" s="124">
        <v>575.70333333333338</v>
      </c>
      <c r="D16" s="124">
        <v>603.2746666666668</v>
      </c>
      <c r="E16" s="124">
        <v>451.27666666666687</v>
      </c>
      <c r="F16" s="124">
        <v>552.60866666666675</v>
      </c>
      <c r="G16" s="124">
        <v>603.87466666666683</v>
      </c>
      <c r="H16" s="124">
        <v>565.42516666666677</v>
      </c>
      <c r="I16" s="124">
        <v>0</v>
      </c>
      <c r="J16" s="124">
        <v>0</v>
      </c>
      <c r="K16" s="124">
        <f>AVERAGE(I16,J16)</f>
        <v>0</v>
      </c>
      <c r="L16" s="124">
        <f>AVERAGE(J16,K16)</f>
        <v>0</v>
      </c>
      <c r="M16" s="124">
        <f>AVERAGE(K16,L16)</f>
        <v>0</v>
      </c>
      <c r="N16" s="124">
        <v>0</v>
      </c>
      <c r="O16" s="124">
        <v>0</v>
      </c>
    </row>
    <row r="17" spans="1:15" ht="15.75" x14ac:dyDescent="0.25">
      <c r="A17" s="144" t="s">
        <v>76</v>
      </c>
      <c r="B17" s="125">
        <v>1192.6646666666666</v>
      </c>
      <c r="C17" s="125">
        <v>1298.9566666666665</v>
      </c>
      <c r="D17" s="125">
        <v>1245.8106666666667</v>
      </c>
      <c r="E17" s="125">
        <v>809.18533333333323</v>
      </c>
      <c r="F17" s="125">
        <v>1100.2688888888888</v>
      </c>
      <c r="G17" s="125">
        <v>433.63000000000005</v>
      </c>
      <c r="H17" s="125">
        <v>933.60916666666662</v>
      </c>
      <c r="I17" s="125">
        <v>1540.9043333333334</v>
      </c>
      <c r="J17" s="125">
        <v>1563.0919999999999</v>
      </c>
      <c r="K17" s="125">
        <v>1551.998166666667</v>
      </c>
      <c r="L17" s="125">
        <v>1637.0193333333334</v>
      </c>
      <c r="M17" s="125">
        <v>1580.3385555555556</v>
      </c>
      <c r="N17" s="125">
        <v>1227.79</v>
      </c>
      <c r="O17" s="125">
        <v>1492.2</v>
      </c>
    </row>
    <row r="18" spans="1:15" ht="15.75" x14ac:dyDescent="0.25">
      <c r="A18" s="166" t="s">
        <v>71</v>
      </c>
      <c r="B18" s="168">
        <f t="shared" ref="B18:H18" si="4">SUM(B13:B17)</f>
        <v>5448.0673333333298</v>
      </c>
      <c r="C18" s="168">
        <f t="shared" si="4"/>
        <v>5404.4853333333285</v>
      </c>
      <c r="D18" s="168">
        <f t="shared" si="4"/>
        <v>5426.2763333333296</v>
      </c>
      <c r="E18" s="168">
        <f t="shared" si="4"/>
        <v>5084.809999999994</v>
      </c>
      <c r="F18" s="168">
        <f t="shared" si="4"/>
        <v>5312.454222222218</v>
      </c>
      <c r="G18" s="168">
        <f t="shared" si="4"/>
        <v>5554.0566666666637</v>
      </c>
      <c r="H18" s="168">
        <f t="shared" si="4"/>
        <v>5372.8548333333292</v>
      </c>
      <c r="I18" s="168">
        <f t="shared" ref="I18:O18" si="5">SUM(I13:I17)</f>
        <v>5687.3253333333323</v>
      </c>
      <c r="J18" s="168">
        <f>SUM(J13:J17)</f>
        <v>5430.6359999999977</v>
      </c>
      <c r="K18" s="168">
        <f t="shared" si="5"/>
        <v>5558.9806666666664</v>
      </c>
      <c r="L18" s="168">
        <f t="shared" si="5"/>
        <v>5130.0503333333318</v>
      </c>
      <c r="M18" s="168">
        <f>SUM(M13:M17)</f>
        <v>5416.0038888888876</v>
      </c>
      <c r="N18" s="168">
        <f t="shared" si="5"/>
        <v>5689.14</v>
      </c>
      <c r="O18" s="168">
        <f t="shared" si="5"/>
        <v>5484.28</v>
      </c>
    </row>
    <row r="19" spans="1:15" x14ac:dyDescent="0.25">
      <c r="A19" s="126"/>
      <c r="B19" s="127"/>
      <c r="I19" s="127"/>
    </row>
    <row r="20" spans="1:15" x14ac:dyDescent="0.25">
      <c r="D20" s="7"/>
      <c r="K20" s="7"/>
    </row>
    <row r="31" spans="1:15" x14ac:dyDescent="0.25">
      <c r="B31" s="7"/>
    </row>
  </sheetData>
  <mergeCells count="6">
    <mergeCell ref="I2:O2"/>
    <mergeCell ref="B2:H2"/>
    <mergeCell ref="A1:O1"/>
    <mergeCell ref="A12:H12"/>
    <mergeCell ref="A4:H4"/>
    <mergeCell ref="A2:A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O21" sqref="O21"/>
    </sheetView>
  </sheetViews>
  <sheetFormatPr defaultRowHeight="15" x14ac:dyDescent="0.25"/>
  <cols>
    <col min="1" max="1" width="18.42578125" customWidth="1"/>
    <col min="2" max="15" width="10.7109375" style="178" customWidth="1"/>
    <col min="228" max="228" width="18.42578125" customWidth="1"/>
    <col min="229" max="242" width="10.7109375" customWidth="1"/>
    <col min="243" max="243" width="12.85546875" customWidth="1"/>
    <col min="244" max="244" width="12.140625" customWidth="1"/>
    <col min="245" max="245" width="12.85546875" customWidth="1"/>
    <col min="246" max="246" width="12.140625" customWidth="1"/>
    <col min="484" max="484" width="18.42578125" customWidth="1"/>
    <col min="485" max="498" width="10.7109375" customWidth="1"/>
    <col min="499" max="499" width="12.85546875" customWidth="1"/>
    <col min="500" max="500" width="12.140625" customWidth="1"/>
    <col min="501" max="501" width="12.85546875" customWidth="1"/>
    <col min="502" max="502" width="12.140625" customWidth="1"/>
    <col min="740" max="740" width="18.42578125" customWidth="1"/>
    <col min="741" max="754" width="10.7109375" customWidth="1"/>
    <col min="755" max="755" width="12.85546875" customWidth="1"/>
    <col min="756" max="756" width="12.140625" customWidth="1"/>
    <col min="757" max="757" width="12.85546875" customWidth="1"/>
    <col min="758" max="758" width="12.140625" customWidth="1"/>
    <col min="996" max="996" width="18.42578125" customWidth="1"/>
    <col min="997" max="1010" width="10.7109375" customWidth="1"/>
    <col min="1011" max="1011" width="12.85546875" customWidth="1"/>
    <col min="1012" max="1012" width="12.140625" customWidth="1"/>
    <col min="1013" max="1013" width="12.85546875" customWidth="1"/>
    <col min="1014" max="1014" width="12.140625" customWidth="1"/>
    <col min="1252" max="1252" width="18.42578125" customWidth="1"/>
    <col min="1253" max="1266" width="10.7109375" customWidth="1"/>
    <col min="1267" max="1267" width="12.85546875" customWidth="1"/>
    <col min="1268" max="1268" width="12.140625" customWidth="1"/>
    <col min="1269" max="1269" width="12.85546875" customWidth="1"/>
    <col min="1270" max="1270" width="12.140625" customWidth="1"/>
    <col min="1508" max="1508" width="18.42578125" customWidth="1"/>
    <col min="1509" max="1522" width="10.7109375" customWidth="1"/>
    <col min="1523" max="1523" width="12.85546875" customWidth="1"/>
    <col min="1524" max="1524" width="12.140625" customWidth="1"/>
    <col min="1525" max="1525" width="12.85546875" customWidth="1"/>
    <col min="1526" max="1526" width="12.140625" customWidth="1"/>
    <col min="1764" max="1764" width="18.42578125" customWidth="1"/>
    <col min="1765" max="1778" width="10.7109375" customWidth="1"/>
    <col min="1779" max="1779" width="12.85546875" customWidth="1"/>
    <col min="1780" max="1780" width="12.140625" customWidth="1"/>
    <col min="1781" max="1781" width="12.85546875" customWidth="1"/>
    <col min="1782" max="1782" width="12.140625" customWidth="1"/>
    <col min="2020" max="2020" width="18.42578125" customWidth="1"/>
    <col min="2021" max="2034" width="10.7109375" customWidth="1"/>
    <col min="2035" max="2035" width="12.85546875" customWidth="1"/>
    <col min="2036" max="2036" width="12.140625" customWidth="1"/>
    <col min="2037" max="2037" width="12.85546875" customWidth="1"/>
    <col min="2038" max="2038" width="12.140625" customWidth="1"/>
    <col min="2276" max="2276" width="18.42578125" customWidth="1"/>
    <col min="2277" max="2290" width="10.7109375" customWidth="1"/>
    <col min="2291" max="2291" width="12.85546875" customWidth="1"/>
    <col min="2292" max="2292" width="12.140625" customWidth="1"/>
    <col min="2293" max="2293" width="12.85546875" customWidth="1"/>
    <col min="2294" max="2294" width="12.140625" customWidth="1"/>
    <col min="2532" max="2532" width="18.42578125" customWidth="1"/>
    <col min="2533" max="2546" width="10.7109375" customWidth="1"/>
    <col min="2547" max="2547" width="12.85546875" customWidth="1"/>
    <col min="2548" max="2548" width="12.140625" customWidth="1"/>
    <col min="2549" max="2549" width="12.85546875" customWidth="1"/>
    <col min="2550" max="2550" width="12.140625" customWidth="1"/>
    <col min="2788" max="2788" width="18.42578125" customWidth="1"/>
    <col min="2789" max="2802" width="10.7109375" customWidth="1"/>
    <col min="2803" max="2803" width="12.85546875" customWidth="1"/>
    <col min="2804" max="2804" width="12.140625" customWidth="1"/>
    <col min="2805" max="2805" width="12.85546875" customWidth="1"/>
    <col min="2806" max="2806" width="12.140625" customWidth="1"/>
    <col min="3044" max="3044" width="18.42578125" customWidth="1"/>
    <col min="3045" max="3058" width="10.7109375" customWidth="1"/>
    <col min="3059" max="3059" width="12.85546875" customWidth="1"/>
    <col min="3060" max="3060" width="12.140625" customWidth="1"/>
    <col min="3061" max="3061" width="12.85546875" customWidth="1"/>
    <col min="3062" max="3062" width="12.140625" customWidth="1"/>
    <col min="3300" max="3300" width="18.42578125" customWidth="1"/>
    <col min="3301" max="3314" width="10.7109375" customWidth="1"/>
    <col min="3315" max="3315" width="12.85546875" customWidth="1"/>
    <col min="3316" max="3316" width="12.140625" customWidth="1"/>
    <col min="3317" max="3317" width="12.85546875" customWidth="1"/>
    <col min="3318" max="3318" width="12.140625" customWidth="1"/>
    <col min="3556" max="3556" width="18.42578125" customWidth="1"/>
    <col min="3557" max="3570" width="10.7109375" customWidth="1"/>
    <col min="3571" max="3571" width="12.85546875" customWidth="1"/>
    <col min="3572" max="3572" width="12.140625" customWidth="1"/>
    <col min="3573" max="3573" width="12.85546875" customWidth="1"/>
    <col min="3574" max="3574" width="12.140625" customWidth="1"/>
    <col min="3812" max="3812" width="18.42578125" customWidth="1"/>
    <col min="3813" max="3826" width="10.7109375" customWidth="1"/>
    <col min="3827" max="3827" width="12.85546875" customWidth="1"/>
    <col min="3828" max="3828" width="12.140625" customWidth="1"/>
    <col min="3829" max="3829" width="12.85546875" customWidth="1"/>
    <col min="3830" max="3830" width="12.140625" customWidth="1"/>
    <col min="4068" max="4068" width="18.42578125" customWidth="1"/>
    <col min="4069" max="4082" width="10.7109375" customWidth="1"/>
    <col min="4083" max="4083" width="12.85546875" customWidth="1"/>
    <col min="4084" max="4084" width="12.140625" customWidth="1"/>
    <col min="4085" max="4085" width="12.85546875" customWidth="1"/>
    <col min="4086" max="4086" width="12.140625" customWidth="1"/>
    <col min="4324" max="4324" width="18.42578125" customWidth="1"/>
    <col min="4325" max="4338" width="10.7109375" customWidth="1"/>
    <col min="4339" max="4339" width="12.85546875" customWidth="1"/>
    <col min="4340" max="4340" width="12.140625" customWidth="1"/>
    <col min="4341" max="4341" width="12.85546875" customWidth="1"/>
    <col min="4342" max="4342" width="12.140625" customWidth="1"/>
    <col min="4580" max="4580" width="18.42578125" customWidth="1"/>
    <col min="4581" max="4594" width="10.7109375" customWidth="1"/>
    <col min="4595" max="4595" width="12.85546875" customWidth="1"/>
    <col min="4596" max="4596" width="12.140625" customWidth="1"/>
    <col min="4597" max="4597" width="12.85546875" customWidth="1"/>
    <col min="4598" max="4598" width="12.140625" customWidth="1"/>
    <col min="4836" max="4836" width="18.42578125" customWidth="1"/>
    <col min="4837" max="4850" width="10.7109375" customWidth="1"/>
    <col min="4851" max="4851" width="12.85546875" customWidth="1"/>
    <col min="4852" max="4852" width="12.140625" customWidth="1"/>
    <col min="4853" max="4853" width="12.85546875" customWidth="1"/>
    <col min="4854" max="4854" width="12.140625" customWidth="1"/>
    <col min="5092" max="5092" width="18.42578125" customWidth="1"/>
    <col min="5093" max="5106" width="10.7109375" customWidth="1"/>
    <col min="5107" max="5107" width="12.85546875" customWidth="1"/>
    <col min="5108" max="5108" width="12.140625" customWidth="1"/>
    <col min="5109" max="5109" width="12.85546875" customWidth="1"/>
    <col min="5110" max="5110" width="12.140625" customWidth="1"/>
    <col min="5348" max="5348" width="18.42578125" customWidth="1"/>
    <col min="5349" max="5362" width="10.7109375" customWidth="1"/>
    <col min="5363" max="5363" width="12.85546875" customWidth="1"/>
    <col min="5364" max="5364" width="12.140625" customWidth="1"/>
    <col min="5365" max="5365" width="12.85546875" customWidth="1"/>
    <col min="5366" max="5366" width="12.140625" customWidth="1"/>
    <col min="5604" max="5604" width="18.42578125" customWidth="1"/>
    <col min="5605" max="5618" width="10.7109375" customWidth="1"/>
    <col min="5619" max="5619" width="12.85546875" customWidth="1"/>
    <col min="5620" max="5620" width="12.140625" customWidth="1"/>
    <col min="5621" max="5621" width="12.85546875" customWidth="1"/>
    <col min="5622" max="5622" width="12.140625" customWidth="1"/>
    <col min="5860" max="5860" width="18.42578125" customWidth="1"/>
    <col min="5861" max="5874" width="10.7109375" customWidth="1"/>
    <col min="5875" max="5875" width="12.85546875" customWidth="1"/>
    <col min="5876" max="5876" width="12.140625" customWidth="1"/>
    <col min="5877" max="5877" width="12.85546875" customWidth="1"/>
    <col min="5878" max="5878" width="12.140625" customWidth="1"/>
    <col min="6116" max="6116" width="18.42578125" customWidth="1"/>
    <col min="6117" max="6130" width="10.7109375" customWidth="1"/>
    <col min="6131" max="6131" width="12.85546875" customWidth="1"/>
    <col min="6132" max="6132" width="12.140625" customWidth="1"/>
    <col min="6133" max="6133" width="12.85546875" customWidth="1"/>
    <col min="6134" max="6134" width="12.140625" customWidth="1"/>
    <col min="6372" max="6372" width="18.42578125" customWidth="1"/>
    <col min="6373" max="6386" width="10.7109375" customWidth="1"/>
    <col min="6387" max="6387" width="12.85546875" customWidth="1"/>
    <col min="6388" max="6388" width="12.140625" customWidth="1"/>
    <col min="6389" max="6389" width="12.85546875" customWidth="1"/>
    <col min="6390" max="6390" width="12.140625" customWidth="1"/>
    <col min="6628" max="6628" width="18.42578125" customWidth="1"/>
    <col min="6629" max="6642" width="10.7109375" customWidth="1"/>
    <col min="6643" max="6643" width="12.85546875" customWidth="1"/>
    <col min="6644" max="6644" width="12.140625" customWidth="1"/>
    <col min="6645" max="6645" width="12.85546875" customWidth="1"/>
    <col min="6646" max="6646" width="12.140625" customWidth="1"/>
    <col min="6884" max="6884" width="18.42578125" customWidth="1"/>
    <col min="6885" max="6898" width="10.7109375" customWidth="1"/>
    <col min="6899" max="6899" width="12.85546875" customWidth="1"/>
    <col min="6900" max="6900" width="12.140625" customWidth="1"/>
    <col min="6901" max="6901" width="12.85546875" customWidth="1"/>
    <col min="6902" max="6902" width="12.140625" customWidth="1"/>
    <col min="7140" max="7140" width="18.42578125" customWidth="1"/>
    <col min="7141" max="7154" width="10.7109375" customWidth="1"/>
    <col min="7155" max="7155" width="12.85546875" customWidth="1"/>
    <col min="7156" max="7156" width="12.140625" customWidth="1"/>
    <col min="7157" max="7157" width="12.85546875" customWidth="1"/>
    <col min="7158" max="7158" width="12.140625" customWidth="1"/>
    <col min="7396" max="7396" width="18.42578125" customWidth="1"/>
    <col min="7397" max="7410" width="10.7109375" customWidth="1"/>
    <col min="7411" max="7411" width="12.85546875" customWidth="1"/>
    <col min="7412" max="7412" width="12.140625" customWidth="1"/>
    <col min="7413" max="7413" width="12.85546875" customWidth="1"/>
    <col min="7414" max="7414" width="12.140625" customWidth="1"/>
    <col min="7652" max="7652" width="18.42578125" customWidth="1"/>
    <col min="7653" max="7666" width="10.7109375" customWidth="1"/>
    <col min="7667" max="7667" width="12.85546875" customWidth="1"/>
    <col min="7668" max="7668" width="12.140625" customWidth="1"/>
    <col min="7669" max="7669" width="12.85546875" customWidth="1"/>
    <col min="7670" max="7670" width="12.140625" customWidth="1"/>
    <col min="7908" max="7908" width="18.42578125" customWidth="1"/>
    <col min="7909" max="7922" width="10.7109375" customWidth="1"/>
    <col min="7923" max="7923" width="12.85546875" customWidth="1"/>
    <col min="7924" max="7924" width="12.140625" customWidth="1"/>
    <col min="7925" max="7925" width="12.85546875" customWidth="1"/>
    <col min="7926" max="7926" width="12.140625" customWidth="1"/>
    <col min="8164" max="8164" width="18.42578125" customWidth="1"/>
    <col min="8165" max="8178" width="10.7109375" customWidth="1"/>
    <col min="8179" max="8179" width="12.85546875" customWidth="1"/>
    <col min="8180" max="8180" width="12.140625" customWidth="1"/>
    <col min="8181" max="8181" width="12.85546875" customWidth="1"/>
    <col min="8182" max="8182" width="12.140625" customWidth="1"/>
    <col min="8420" max="8420" width="18.42578125" customWidth="1"/>
    <col min="8421" max="8434" width="10.7109375" customWidth="1"/>
    <col min="8435" max="8435" width="12.85546875" customWidth="1"/>
    <col min="8436" max="8436" width="12.140625" customWidth="1"/>
    <col min="8437" max="8437" width="12.85546875" customWidth="1"/>
    <col min="8438" max="8438" width="12.140625" customWidth="1"/>
    <col min="8676" max="8676" width="18.42578125" customWidth="1"/>
    <col min="8677" max="8690" width="10.7109375" customWidth="1"/>
    <col min="8691" max="8691" width="12.85546875" customWidth="1"/>
    <col min="8692" max="8692" width="12.140625" customWidth="1"/>
    <col min="8693" max="8693" width="12.85546875" customWidth="1"/>
    <col min="8694" max="8694" width="12.140625" customWidth="1"/>
    <col min="8932" max="8932" width="18.42578125" customWidth="1"/>
    <col min="8933" max="8946" width="10.7109375" customWidth="1"/>
    <col min="8947" max="8947" width="12.85546875" customWidth="1"/>
    <col min="8948" max="8948" width="12.140625" customWidth="1"/>
    <col min="8949" max="8949" width="12.85546875" customWidth="1"/>
    <col min="8950" max="8950" width="12.140625" customWidth="1"/>
    <col min="9188" max="9188" width="18.42578125" customWidth="1"/>
    <col min="9189" max="9202" width="10.7109375" customWidth="1"/>
    <col min="9203" max="9203" width="12.85546875" customWidth="1"/>
    <col min="9204" max="9204" width="12.140625" customWidth="1"/>
    <col min="9205" max="9205" width="12.85546875" customWidth="1"/>
    <col min="9206" max="9206" width="12.140625" customWidth="1"/>
    <col min="9444" max="9444" width="18.42578125" customWidth="1"/>
    <col min="9445" max="9458" width="10.7109375" customWidth="1"/>
    <col min="9459" max="9459" width="12.85546875" customWidth="1"/>
    <col min="9460" max="9460" width="12.140625" customWidth="1"/>
    <col min="9461" max="9461" width="12.85546875" customWidth="1"/>
    <col min="9462" max="9462" width="12.140625" customWidth="1"/>
    <col min="9700" max="9700" width="18.42578125" customWidth="1"/>
    <col min="9701" max="9714" width="10.7109375" customWidth="1"/>
    <col min="9715" max="9715" width="12.85546875" customWidth="1"/>
    <col min="9716" max="9716" width="12.140625" customWidth="1"/>
    <col min="9717" max="9717" width="12.85546875" customWidth="1"/>
    <col min="9718" max="9718" width="12.140625" customWidth="1"/>
    <col min="9956" max="9956" width="18.42578125" customWidth="1"/>
    <col min="9957" max="9970" width="10.7109375" customWidth="1"/>
    <col min="9971" max="9971" width="12.85546875" customWidth="1"/>
    <col min="9972" max="9972" width="12.140625" customWidth="1"/>
    <col min="9973" max="9973" width="12.85546875" customWidth="1"/>
    <col min="9974" max="9974" width="12.140625" customWidth="1"/>
    <col min="10212" max="10212" width="18.42578125" customWidth="1"/>
    <col min="10213" max="10226" width="10.7109375" customWidth="1"/>
    <col min="10227" max="10227" width="12.85546875" customWidth="1"/>
    <col min="10228" max="10228" width="12.140625" customWidth="1"/>
    <col min="10229" max="10229" width="12.85546875" customWidth="1"/>
    <col min="10230" max="10230" width="12.140625" customWidth="1"/>
    <col min="10468" max="10468" width="18.42578125" customWidth="1"/>
    <col min="10469" max="10482" width="10.7109375" customWidth="1"/>
    <col min="10483" max="10483" width="12.85546875" customWidth="1"/>
    <col min="10484" max="10484" width="12.140625" customWidth="1"/>
    <col min="10485" max="10485" width="12.85546875" customWidth="1"/>
    <col min="10486" max="10486" width="12.140625" customWidth="1"/>
    <col min="10724" max="10724" width="18.42578125" customWidth="1"/>
    <col min="10725" max="10738" width="10.7109375" customWidth="1"/>
    <col min="10739" max="10739" width="12.85546875" customWidth="1"/>
    <col min="10740" max="10740" width="12.140625" customWidth="1"/>
    <col min="10741" max="10741" width="12.85546875" customWidth="1"/>
    <col min="10742" max="10742" width="12.140625" customWidth="1"/>
    <col min="10980" max="10980" width="18.42578125" customWidth="1"/>
    <col min="10981" max="10994" width="10.7109375" customWidth="1"/>
    <col min="10995" max="10995" width="12.85546875" customWidth="1"/>
    <col min="10996" max="10996" width="12.140625" customWidth="1"/>
    <col min="10997" max="10997" width="12.85546875" customWidth="1"/>
    <col min="10998" max="10998" width="12.140625" customWidth="1"/>
    <col min="11236" max="11236" width="18.42578125" customWidth="1"/>
    <col min="11237" max="11250" width="10.7109375" customWidth="1"/>
    <col min="11251" max="11251" width="12.85546875" customWidth="1"/>
    <col min="11252" max="11252" width="12.140625" customWidth="1"/>
    <col min="11253" max="11253" width="12.85546875" customWidth="1"/>
    <col min="11254" max="11254" width="12.140625" customWidth="1"/>
    <col min="11492" max="11492" width="18.42578125" customWidth="1"/>
    <col min="11493" max="11506" width="10.7109375" customWidth="1"/>
    <col min="11507" max="11507" width="12.85546875" customWidth="1"/>
    <col min="11508" max="11508" width="12.140625" customWidth="1"/>
    <col min="11509" max="11509" width="12.85546875" customWidth="1"/>
    <col min="11510" max="11510" width="12.140625" customWidth="1"/>
    <col min="11748" max="11748" width="18.42578125" customWidth="1"/>
    <col min="11749" max="11762" width="10.7109375" customWidth="1"/>
    <col min="11763" max="11763" width="12.85546875" customWidth="1"/>
    <col min="11764" max="11764" width="12.140625" customWidth="1"/>
    <col min="11765" max="11765" width="12.85546875" customWidth="1"/>
    <col min="11766" max="11766" width="12.140625" customWidth="1"/>
    <col min="12004" max="12004" width="18.42578125" customWidth="1"/>
    <col min="12005" max="12018" width="10.7109375" customWidth="1"/>
    <col min="12019" max="12019" width="12.85546875" customWidth="1"/>
    <col min="12020" max="12020" width="12.140625" customWidth="1"/>
    <col min="12021" max="12021" width="12.85546875" customWidth="1"/>
    <col min="12022" max="12022" width="12.140625" customWidth="1"/>
    <col min="12260" max="12260" width="18.42578125" customWidth="1"/>
    <col min="12261" max="12274" width="10.7109375" customWidth="1"/>
    <col min="12275" max="12275" width="12.85546875" customWidth="1"/>
    <col min="12276" max="12276" width="12.140625" customWidth="1"/>
    <col min="12277" max="12277" width="12.85546875" customWidth="1"/>
    <col min="12278" max="12278" width="12.140625" customWidth="1"/>
    <col min="12516" max="12516" width="18.42578125" customWidth="1"/>
    <col min="12517" max="12530" width="10.7109375" customWidth="1"/>
    <col min="12531" max="12531" width="12.85546875" customWidth="1"/>
    <col min="12532" max="12532" width="12.140625" customWidth="1"/>
    <col min="12533" max="12533" width="12.85546875" customWidth="1"/>
    <col min="12534" max="12534" width="12.140625" customWidth="1"/>
    <col min="12772" max="12772" width="18.42578125" customWidth="1"/>
    <col min="12773" max="12786" width="10.7109375" customWidth="1"/>
    <col min="12787" max="12787" width="12.85546875" customWidth="1"/>
    <col min="12788" max="12788" width="12.140625" customWidth="1"/>
    <col min="12789" max="12789" width="12.85546875" customWidth="1"/>
    <col min="12790" max="12790" width="12.140625" customWidth="1"/>
    <col min="13028" max="13028" width="18.42578125" customWidth="1"/>
    <col min="13029" max="13042" width="10.7109375" customWidth="1"/>
    <col min="13043" max="13043" width="12.85546875" customWidth="1"/>
    <col min="13044" max="13044" width="12.140625" customWidth="1"/>
    <col min="13045" max="13045" width="12.85546875" customWidth="1"/>
    <col min="13046" max="13046" width="12.140625" customWidth="1"/>
    <col min="13284" max="13284" width="18.42578125" customWidth="1"/>
    <col min="13285" max="13298" width="10.7109375" customWidth="1"/>
    <col min="13299" max="13299" width="12.85546875" customWidth="1"/>
    <col min="13300" max="13300" width="12.140625" customWidth="1"/>
    <col min="13301" max="13301" width="12.85546875" customWidth="1"/>
    <col min="13302" max="13302" width="12.140625" customWidth="1"/>
    <col min="13540" max="13540" width="18.42578125" customWidth="1"/>
    <col min="13541" max="13554" width="10.7109375" customWidth="1"/>
    <col min="13555" max="13555" width="12.85546875" customWidth="1"/>
    <col min="13556" max="13556" width="12.140625" customWidth="1"/>
    <col min="13557" max="13557" width="12.85546875" customWidth="1"/>
    <col min="13558" max="13558" width="12.140625" customWidth="1"/>
    <col min="13796" max="13796" width="18.42578125" customWidth="1"/>
    <col min="13797" max="13810" width="10.7109375" customWidth="1"/>
    <col min="13811" max="13811" width="12.85546875" customWidth="1"/>
    <col min="13812" max="13812" width="12.140625" customWidth="1"/>
    <col min="13813" max="13813" width="12.85546875" customWidth="1"/>
    <col min="13814" max="13814" width="12.140625" customWidth="1"/>
    <col min="14052" max="14052" width="18.42578125" customWidth="1"/>
    <col min="14053" max="14066" width="10.7109375" customWidth="1"/>
    <col min="14067" max="14067" width="12.85546875" customWidth="1"/>
    <col min="14068" max="14068" width="12.140625" customWidth="1"/>
    <col min="14069" max="14069" width="12.85546875" customWidth="1"/>
    <col min="14070" max="14070" width="12.140625" customWidth="1"/>
    <col min="14308" max="14308" width="18.42578125" customWidth="1"/>
    <col min="14309" max="14322" width="10.7109375" customWidth="1"/>
    <col min="14323" max="14323" width="12.85546875" customWidth="1"/>
    <col min="14324" max="14324" width="12.140625" customWidth="1"/>
    <col min="14325" max="14325" width="12.85546875" customWidth="1"/>
    <col min="14326" max="14326" width="12.140625" customWidth="1"/>
    <col min="14564" max="14564" width="18.42578125" customWidth="1"/>
    <col min="14565" max="14578" width="10.7109375" customWidth="1"/>
    <col min="14579" max="14579" width="12.85546875" customWidth="1"/>
    <col min="14580" max="14580" width="12.140625" customWidth="1"/>
    <col min="14581" max="14581" width="12.85546875" customWidth="1"/>
    <col min="14582" max="14582" width="12.140625" customWidth="1"/>
    <col min="14820" max="14820" width="18.42578125" customWidth="1"/>
    <col min="14821" max="14834" width="10.7109375" customWidth="1"/>
    <col min="14835" max="14835" width="12.85546875" customWidth="1"/>
    <col min="14836" max="14836" width="12.140625" customWidth="1"/>
    <col min="14837" max="14837" width="12.85546875" customWidth="1"/>
    <col min="14838" max="14838" width="12.140625" customWidth="1"/>
    <col min="15076" max="15076" width="18.42578125" customWidth="1"/>
    <col min="15077" max="15090" width="10.7109375" customWidth="1"/>
    <col min="15091" max="15091" width="12.85546875" customWidth="1"/>
    <col min="15092" max="15092" width="12.140625" customWidth="1"/>
    <col min="15093" max="15093" width="12.85546875" customWidth="1"/>
    <col min="15094" max="15094" width="12.140625" customWidth="1"/>
    <col min="15332" max="15332" width="18.42578125" customWidth="1"/>
    <col min="15333" max="15346" width="10.7109375" customWidth="1"/>
    <col min="15347" max="15347" width="12.85546875" customWidth="1"/>
    <col min="15348" max="15348" width="12.140625" customWidth="1"/>
    <col min="15349" max="15349" width="12.85546875" customWidth="1"/>
    <col min="15350" max="15350" width="12.140625" customWidth="1"/>
    <col min="15588" max="15588" width="18.42578125" customWidth="1"/>
    <col min="15589" max="15602" width="10.7109375" customWidth="1"/>
    <col min="15603" max="15603" width="12.85546875" customWidth="1"/>
    <col min="15604" max="15604" width="12.140625" customWidth="1"/>
    <col min="15605" max="15605" width="12.85546875" customWidth="1"/>
    <col min="15606" max="15606" width="12.140625" customWidth="1"/>
    <col min="15844" max="15844" width="18.42578125" customWidth="1"/>
    <col min="15845" max="15858" width="10.7109375" customWidth="1"/>
    <col min="15859" max="15859" width="12.85546875" customWidth="1"/>
    <col min="15860" max="15860" width="12.140625" customWidth="1"/>
    <col min="15861" max="15861" width="12.85546875" customWidth="1"/>
    <col min="15862" max="15862" width="12.140625" customWidth="1"/>
    <col min="16100" max="16100" width="18.42578125" customWidth="1"/>
    <col min="16101" max="16114" width="10.7109375" customWidth="1"/>
    <col min="16115" max="16115" width="12.85546875" customWidth="1"/>
    <col min="16116" max="16116" width="12.140625" customWidth="1"/>
    <col min="16117" max="16117" width="12.85546875" customWidth="1"/>
    <col min="16118" max="16118" width="12.140625" customWidth="1"/>
  </cols>
  <sheetData>
    <row r="1" spans="1:15" ht="18.75" customHeight="1" x14ac:dyDescent="0.25">
      <c r="A1" s="289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5" ht="18.75" customHeight="1" x14ac:dyDescent="0.25">
      <c r="A2" s="300"/>
      <c r="B2" s="297">
        <v>2020</v>
      </c>
      <c r="C2" s="298"/>
      <c r="D2" s="298"/>
      <c r="E2" s="298"/>
      <c r="F2" s="298"/>
      <c r="G2" s="298"/>
      <c r="H2" s="299"/>
      <c r="I2" s="297">
        <v>2021</v>
      </c>
      <c r="J2" s="298"/>
      <c r="K2" s="298"/>
      <c r="L2" s="298"/>
      <c r="M2" s="298"/>
      <c r="N2" s="298"/>
      <c r="O2" s="299"/>
    </row>
    <row r="3" spans="1:15" ht="18.75" customHeight="1" x14ac:dyDescent="0.25">
      <c r="A3" s="301"/>
      <c r="B3" s="164" t="s">
        <v>4</v>
      </c>
      <c r="C3" s="164" t="s">
        <v>8</v>
      </c>
      <c r="D3" s="164" t="s">
        <v>9</v>
      </c>
      <c r="E3" s="164" t="s">
        <v>13</v>
      </c>
      <c r="F3" s="164" t="s">
        <v>14</v>
      </c>
      <c r="G3" s="164" t="s">
        <v>18</v>
      </c>
      <c r="H3" s="171">
        <v>2020</v>
      </c>
      <c r="I3" s="164" t="s">
        <v>4</v>
      </c>
      <c r="J3" s="164" t="s">
        <v>8</v>
      </c>
      <c r="K3" s="164" t="s">
        <v>9</v>
      </c>
      <c r="L3" s="164" t="s">
        <v>13</v>
      </c>
      <c r="M3" s="164" t="s">
        <v>14</v>
      </c>
      <c r="N3" s="164" t="s">
        <v>18</v>
      </c>
      <c r="O3" s="171">
        <v>2021</v>
      </c>
    </row>
    <row r="4" spans="1:15" ht="15.75" x14ac:dyDescent="0.25">
      <c r="A4" s="291" t="s">
        <v>78</v>
      </c>
      <c r="B4" s="292"/>
      <c r="C4" s="292"/>
      <c r="D4" s="292"/>
      <c r="E4" s="292"/>
      <c r="F4" s="292"/>
      <c r="G4" s="292"/>
      <c r="H4" s="293"/>
      <c r="K4" s="151"/>
      <c r="M4" s="151"/>
      <c r="N4" s="151"/>
      <c r="O4" s="170"/>
    </row>
    <row r="5" spans="1:15" ht="15.75" x14ac:dyDescent="0.25">
      <c r="A5" s="160" t="s">
        <v>67</v>
      </c>
      <c r="B5" s="152">
        <v>836803.85599999991</v>
      </c>
      <c r="C5" s="152">
        <v>682231.94200000004</v>
      </c>
      <c r="D5" s="152">
        <f>B5+C5</f>
        <v>1519035.798</v>
      </c>
      <c r="E5" s="152">
        <v>589498.47000000009</v>
      </c>
      <c r="F5" s="152">
        <f>B5+C5+E5</f>
        <v>2108534.2680000002</v>
      </c>
      <c r="G5" s="152">
        <v>919925.00800000003</v>
      </c>
      <c r="H5" s="152">
        <f>B5+C5+E5+G5</f>
        <v>3028459.2760000001</v>
      </c>
      <c r="I5" s="152">
        <v>1164225.2750000001</v>
      </c>
      <c r="J5" s="152">
        <v>975135.05700000003</v>
      </c>
      <c r="K5" s="152">
        <f>I5+J5</f>
        <v>2139360.3320000004</v>
      </c>
      <c r="L5" s="152">
        <v>866199.92100000009</v>
      </c>
      <c r="M5" s="152">
        <f>I5+J5+L5</f>
        <v>3005560.2530000005</v>
      </c>
      <c r="N5" s="152">
        <v>946734.98</v>
      </c>
      <c r="O5" s="152">
        <f>I5+J5+L5+N5</f>
        <v>3952295.2330000005</v>
      </c>
    </row>
    <row r="6" spans="1:15" ht="15.75" x14ac:dyDescent="0.25">
      <c r="A6" s="160" t="s">
        <v>68</v>
      </c>
      <c r="B6" s="153">
        <v>350037.92300000001</v>
      </c>
      <c r="C6" s="153">
        <v>243871.90299999999</v>
      </c>
      <c r="D6" s="153">
        <f>B6+C6</f>
        <v>593909.826</v>
      </c>
      <c r="E6" s="153">
        <v>303671.93299999996</v>
      </c>
      <c r="F6" s="153">
        <f>B6+C6+E6</f>
        <v>897581.75899999996</v>
      </c>
      <c r="G6" s="153">
        <v>365407.11200000002</v>
      </c>
      <c r="H6" s="153">
        <f>B6+C6+E6+G6</f>
        <v>1262988.871</v>
      </c>
      <c r="I6" s="153">
        <v>432167.58100000006</v>
      </c>
      <c r="J6" s="153">
        <v>329752.36800000002</v>
      </c>
      <c r="K6" s="153">
        <f>I6+J6</f>
        <v>761919.94900000002</v>
      </c>
      <c r="L6" s="153">
        <v>331063.04000000004</v>
      </c>
      <c r="M6" s="153">
        <f>I6+J6+L6</f>
        <v>1092982.9890000001</v>
      </c>
      <c r="N6" s="153">
        <v>334502</v>
      </c>
      <c r="O6" s="153">
        <f>I6+J6+L6+N6</f>
        <v>1427484.9890000001</v>
      </c>
    </row>
    <row r="7" spans="1:15" ht="15.75" x14ac:dyDescent="0.25">
      <c r="A7" s="161" t="s">
        <v>71</v>
      </c>
      <c r="B7" s="158">
        <f>SUM(B5:B6)</f>
        <v>1186841.7789999999</v>
      </c>
      <c r="C7" s="158">
        <f t="shared" ref="C7:H7" si="0">SUM(C5:C6)</f>
        <v>926103.84499999997</v>
      </c>
      <c r="D7" s="158">
        <f t="shared" si="0"/>
        <v>2112945.6239999998</v>
      </c>
      <c r="E7" s="158">
        <f t="shared" si="0"/>
        <v>893170.40300000005</v>
      </c>
      <c r="F7" s="158">
        <f t="shared" si="0"/>
        <v>3006116.0270000002</v>
      </c>
      <c r="G7" s="158">
        <f t="shared" si="0"/>
        <v>1285332.1200000001</v>
      </c>
      <c r="H7" s="158">
        <f t="shared" si="0"/>
        <v>4291448.1469999999</v>
      </c>
      <c r="I7" s="158">
        <f>SUM(I5:I6)</f>
        <v>1596392.8560000001</v>
      </c>
      <c r="J7" s="158">
        <f t="shared" ref="J7:O7" si="1">SUM(J5:J6)</f>
        <v>1304887.425</v>
      </c>
      <c r="K7" s="158">
        <f t="shared" si="1"/>
        <v>2901280.2810000004</v>
      </c>
      <c r="L7" s="158">
        <f t="shared" si="1"/>
        <v>1197262.9610000001</v>
      </c>
      <c r="M7" s="158">
        <f t="shared" si="1"/>
        <v>4098543.2420000006</v>
      </c>
      <c r="N7" s="158">
        <f t="shared" si="1"/>
        <v>1281236.98</v>
      </c>
      <c r="O7" s="158">
        <f t="shared" si="1"/>
        <v>5379780.222000001</v>
      </c>
    </row>
    <row r="8" spans="1:15" ht="15.75" x14ac:dyDescent="0.25">
      <c r="A8" s="294" t="s">
        <v>79</v>
      </c>
      <c r="B8" s="295"/>
      <c r="C8" s="295"/>
      <c r="D8" s="295"/>
      <c r="E8" s="295"/>
      <c r="F8" s="295"/>
      <c r="G8" s="295"/>
      <c r="H8" s="296"/>
      <c r="K8" s="151"/>
      <c r="M8" s="151"/>
      <c r="N8" s="151"/>
      <c r="O8" s="170"/>
    </row>
    <row r="9" spans="1:15" ht="15.75" x14ac:dyDescent="0.25">
      <c r="A9" s="162" t="s">
        <v>74</v>
      </c>
      <c r="B9" s="154">
        <v>12.048999999999999</v>
      </c>
      <c r="C9" s="154">
        <v>8.4446666666666665</v>
      </c>
      <c r="D9" s="154">
        <v>10.246833333333333</v>
      </c>
      <c r="E9" s="154">
        <v>13.738333333333333</v>
      </c>
      <c r="F9" s="154">
        <v>11.410666666666666</v>
      </c>
      <c r="G9" s="154">
        <v>22.112333333333332</v>
      </c>
      <c r="H9" s="154">
        <v>14.086083333333335</v>
      </c>
      <c r="I9" s="154">
        <v>28.670333333333332</v>
      </c>
      <c r="J9" s="154">
        <v>35.055666666666674</v>
      </c>
      <c r="K9" s="154">
        <v>31.863</v>
      </c>
      <c r="L9" s="154">
        <v>34.076000000000001</v>
      </c>
      <c r="M9" s="154">
        <v>32.600666666666669</v>
      </c>
      <c r="N9" s="154">
        <v>23.48</v>
      </c>
      <c r="O9" s="154">
        <v>30.32</v>
      </c>
    </row>
    <row r="10" spans="1:15" ht="15.75" x14ac:dyDescent="0.25">
      <c r="A10" s="162" t="s">
        <v>85</v>
      </c>
      <c r="B10" s="155">
        <v>0.5903333333333336</v>
      </c>
      <c r="C10" s="155">
        <v>0.62333333333333374</v>
      </c>
      <c r="D10" s="155">
        <v>0.60683333333333367</v>
      </c>
      <c r="E10" s="155">
        <v>1.0820000000000007</v>
      </c>
      <c r="F10" s="155">
        <v>0.76522222222222269</v>
      </c>
      <c r="G10" s="155">
        <v>1.9306666666666674</v>
      </c>
      <c r="H10" s="155">
        <v>1.0565833333333341</v>
      </c>
      <c r="I10" s="155">
        <v>3.8103333333333333</v>
      </c>
      <c r="J10" s="155">
        <v>5.0476666666666663</v>
      </c>
      <c r="K10" s="155">
        <v>4.4289999999999994</v>
      </c>
      <c r="L10" s="155">
        <v>5.7876666666666683</v>
      </c>
      <c r="M10" s="155">
        <v>4.8818888888888878</v>
      </c>
      <c r="N10" s="155">
        <v>4.41</v>
      </c>
      <c r="O10" s="155">
        <v>4.76</v>
      </c>
    </row>
    <row r="11" spans="1:15" ht="15.75" x14ac:dyDescent="0.25">
      <c r="A11" s="162" t="s">
        <v>80</v>
      </c>
      <c r="B11" s="156">
        <v>1.6020000000000003</v>
      </c>
      <c r="C11" s="156">
        <v>2.2476666666666665</v>
      </c>
      <c r="D11" s="156">
        <v>1.9248333333333334</v>
      </c>
      <c r="E11" s="156">
        <v>1.1320000000000001</v>
      </c>
      <c r="F11" s="156">
        <v>1.6605555555555558</v>
      </c>
      <c r="G11" s="156">
        <v>1.3969999999999998</v>
      </c>
      <c r="H11" s="156">
        <v>1.5946666666666671</v>
      </c>
      <c r="I11" s="156">
        <v>2.0196666666666667</v>
      </c>
      <c r="J11" s="156">
        <v>2.66</v>
      </c>
      <c r="K11" s="156">
        <v>2.3398333333333334</v>
      </c>
      <c r="L11" s="156">
        <v>3.3606666666666669</v>
      </c>
      <c r="M11" s="156">
        <v>2.6801111111111116</v>
      </c>
      <c r="N11" s="156">
        <v>2.91</v>
      </c>
      <c r="O11" s="156">
        <v>2.74</v>
      </c>
    </row>
    <row r="12" spans="1:15" ht="15.75" x14ac:dyDescent="0.25">
      <c r="A12" s="162" t="s">
        <v>76</v>
      </c>
      <c r="B12" s="157">
        <v>69.430999999999997</v>
      </c>
      <c r="C12" s="157">
        <v>74.358666666666664</v>
      </c>
      <c r="D12" s="157">
        <v>71.894833333333338</v>
      </c>
      <c r="E12" s="157">
        <v>61.268333333333331</v>
      </c>
      <c r="F12" s="157">
        <v>68.352666666666678</v>
      </c>
      <c r="G12" s="157">
        <v>96.638666666666666</v>
      </c>
      <c r="H12" s="157">
        <v>75.424166666666679</v>
      </c>
      <c r="I12" s="157">
        <v>124.59466666666665</v>
      </c>
      <c r="J12" s="157">
        <v>159.62833333333333</v>
      </c>
      <c r="K12" s="157">
        <v>142.11150000000001</v>
      </c>
      <c r="L12" s="157">
        <v>159.761</v>
      </c>
      <c r="M12" s="157">
        <v>147.99466666666669</v>
      </c>
      <c r="N12" s="157">
        <v>149.4</v>
      </c>
      <c r="O12" s="157">
        <v>148.35</v>
      </c>
    </row>
    <row r="13" spans="1:15" ht="15.75" x14ac:dyDescent="0.25">
      <c r="A13" s="162" t="s">
        <v>81</v>
      </c>
      <c r="B13" s="157">
        <v>4.7233333333333336</v>
      </c>
      <c r="C13" s="157">
        <v>3.594666666666666</v>
      </c>
      <c r="D13" s="157">
        <v>4.1589999999999998</v>
      </c>
      <c r="E13" s="157">
        <v>5.913666666666666</v>
      </c>
      <c r="F13" s="157">
        <v>4.7438888888888879</v>
      </c>
      <c r="G13" s="157">
        <v>9.6463333333333328</v>
      </c>
      <c r="H13" s="157">
        <v>5.9695</v>
      </c>
      <c r="I13" s="157">
        <v>15.457000000000001</v>
      </c>
      <c r="J13" s="157">
        <v>20.163666666666668</v>
      </c>
      <c r="K13" s="157">
        <v>17.810333333333332</v>
      </c>
      <c r="L13" s="157">
        <v>20.330000000000005</v>
      </c>
      <c r="M13" s="157">
        <v>18.650222222222222</v>
      </c>
      <c r="N13" s="157">
        <v>14.96</v>
      </c>
      <c r="O13" s="157">
        <v>17.73</v>
      </c>
    </row>
    <row r="14" spans="1:15" ht="15.75" x14ac:dyDescent="0.25">
      <c r="A14" s="163" t="s">
        <v>71</v>
      </c>
      <c r="B14" s="159">
        <f>SUM(B9:B13)</f>
        <v>88.395666666666656</v>
      </c>
      <c r="C14" s="159">
        <f t="shared" ref="C14:H14" si="2">SUM(C9:C13)</f>
        <v>89.268999999999991</v>
      </c>
      <c r="D14" s="159">
        <f t="shared" si="2"/>
        <v>88.832333333333352</v>
      </c>
      <c r="E14" s="159">
        <f t="shared" si="2"/>
        <v>83.134333333333331</v>
      </c>
      <c r="F14" s="159">
        <f t="shared" si="2"/>
        <v>86.933000000000007</v>
      </c>
      <c r="G14" s="159">
        <f t="shared" si="2"/>
        <v>131.72499999999999</v>
      </c>
      <c r="H14" s="159">
        <f t="shared" si="2"/>
        <v>98.131000000000014</v>
      </c>
      <c r="I14" s="159">
        <f>SUM(I9:I13)</f>
        <v>174.55199999999996</v>
      </c>
      <c r="J14" s="159">
        <f t="shared" ref="J14:O14" si="3">SUM(J9:J13)</f>
        <v>222.55533333333332</v>
      </c>
      <c r="K14" s="159">
        <f t="shared" si="3"/>
        <v>198.55366666666669</v>
      </c>
      <c r="L14" s="159">
        <f t="shared" si="3"/>
        <v>223.31533333333334</v>
      </c>
      <c r="M14" s="159">
        <f t="shared" si="3"/>
        <v>206.80755555555558</v>
      </c>
      <c r="N14" s="159">
        <f t="shared" si="3"/>
        <v>195.16000000000003</v>
      </c>
      <c r="O14" s="159">
        <f t="shared" si="3"/>
        <v>203.89999999999998</v>
      </c>
    </row>
  </sheetData>
  <protectedRanges>
    <protectedRange password="CA04" sqref="I1:M7 N3:O4 A1:A14 B1:F7 G3:H4 B8:O14" name="Диапазон2"/>
    <protectedRange password="CA04" sqref="N5:O7 G5:H7" name="Диапазон2_1"/>
  </protectedRanges>
  <mergeCells count="6">
    <mergeCell ref="A1:O1"/>
    <mergeCell ref="A4:H4"/>
    <mergeCell ref="A8:H8"/>
    <mergeCell ref="I2:O2"/>
    <mergeCell ref="B2:H2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3"/>
  <sheetViews>
    <sheetView topLeftCell="A4" zoomScaleNormal="100" workbookViewId="0">
      <pane xSplit="1" topLeftCell="B1" activePane="topRight" state="frozen"/>
      <selection pane="topRight" activeCell="A27" sqref="A27"/>
    </sheetView>
  </sheetViews>
  <sheetFormatPr defaultColWidth="8.85546875" defaultRowHeight="15" x14ac:dyDescent="0.25"/>
  <cols>
    <col min="1" max="1" width="45.85546875" style="178" customWidth="1"/>
    <col min="2" max="2" width="9.42578125" style="178" customWidth="1"/>
    <col min="3" max="5" width="7.7109375" style="178" customWidth="1"/>
    <col min="6" max="6" width="9.140625" style="178" customWidth="1"/>
    <col min="7" max="9" width="7.7109375" style="178" customWidth="1"/>
    <col min="10" max="10" width="9.28515625" style="178" customWidth="1"/>
    <col min="11" max="13" width="7.7109375" style="178" customWidth="1"/>
    <col min="14" max="14" width="9.85546875" style="178" customWidth="1"/>
    <col min="15" max="17" width="7.7109375" style="178" customWidth="1"/>
    <col min="18" max="18" width="9.140625" style="178" customWidth="1"/>
    <col min="19" max="21" width="7.7109375" style="178" customWidth="1"/>
    <col min="22" max="22" width="10.140625" style="178" customWidth="1"/>
    <col min="23" max="25" width="7.7109375" style="178" customWidth="1"/>
    <col min="26" max="26" width="11.42578125" style="178" bestFit="1" customWidth="1"/>
    <col min="27" max="16384" width="8.85546875" style="178"/>
  </cols>
  <sheetData>
    <row r="2" spans="1:29" ht="18.75" x14ac:dyDescent="0.3">
      <c r="A2" s="271"/>
      <c r="B2" s="268">
        <v>2021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9"/>
    </row>
    <row r="3" spans="1:29" ht="18.75" x14ac:dyDescent="0.3">
      <c r="A3" s="271"/>
      <c r="B3" s="270" t="s">
        <v>4</v>
      </c>
      <c r="C3" s="270"/>
      <c r="D3" s="270"/>
      <c r="E3" s="264"/>
      <c r="F3" s="261" t="s">
        <v>8</v>
      </c>
      <c r="G3" s="268"/>
      <c r="H3" s="268"/>
      <c r="I3" s="262"/>
      <c r="J3" s="261" t="s">
        <v>9</v>
      </c>
      <c r="K3" s="268"/>
      <c r="L3" s="268"/>
      <c r="M3" s="262"/>
      <c r="N3" s="261" t="s">
        <v>13</v>
      </c>
      <c r="O3" s="268"/>
      <c r="P3" s="268"/>
      <c r="Q3" s="262"/>
      <c r="R3" s="261" t="s">
        <v>14</v>
      </c>
      <c r="S3" s="268"/>
      <c r="T3" s="268"/>
      <c r="U3" s="262"/>
      <c r="V3" s="263" t="s">
        <v>18</v>
      </c>
      <c r="W3" s="270"/>
      <c r="X3" s="270"/>
      <c r="Y3" s="264"/>
      <c r="Z3" s="263">
        <v>2021</v>
      </c>
      <c r="AA3" s="270"/>
      <c r="AB3" s="270"/>
      <c r="AC3" s="265"/>
    </row>
    <row r="4" spans="1:29" ht="30" x14ac:dyDescent="0.25">
      <c r="A4" s="271"/>
      <c r="B4" s="138" t="s">
        <v>93</v>
      </c>
      <c r="C4" s="138" t="s">
        <v>94</v>
      </c>
      <c r="D4" s="138" t="s">
        <v>95</v>
      </c>
      <c r="E4" s="138" t="s">
        <v>96</v>
      </c>
      <c r="F4" s="138" t="s">
        <v>93</v>
      </c>
      <c r="G4" s="138" t="s">
        <v>94</v>
      </c>
      <c r="H4" s="138" t="s">
        <v>95</v>
      </c>
      <c r="I4" s="138" t="s">
        <v>96</v>
      </c>
      <c r="J4" s="138" t="s">
        <v>93</v>
      </c>
      <c r="K4" s="138" t="s">
        <v>94</v>
      </c>
      <c r="L4" s="138" t="s">
        <v>95</v>
      </c>
      <c r="M4" s="138" t="s">
        <v>96</v>
      </c>
      <c r="N4" s="138" t="s">
        <v>93</v>
      </c>
      <c r="O4" s="138" t="s">
        <v>94</v>
      </c>
      <c r="P4" s="138" t="s">
        <v>95</v>
      </c>
      <c r="Q4" s="138" t="s">
        <v>96</v>
      </c>
      <c r="R4" s="138" t="s">
        <v>93</v>
      </c>
      <c r="S4" s="138" t="s">
        <v>94</v>
      </c>
      <c r="T4" s="138" t="s">
        <v>95</v>
      </c>
      <c r="U4" s="138" t="s">
        <v>96</v>
      </c>
      <c r="V4" s="138" t="s">
        <v>93</v>
      </c>
      <c r="W4" s="138" t="s">
        <v>94</v>
      </c>
      <c r="X4" s="138" t="s">
        <v>95</v>
      </c>
      <c r="Y4" s="138" t="s">
        <v>96</v>
      </c>
      <c r="Z4" s="138" t="s">
        <v>93</v>
      </c>
      <c r="AA4" s="138" t="s">
        <v>94</v>
      </c>
      <c r="AB4" s="138" t="s">
        <v>95</v>
      </c>
      <c r="AC4" s="138" t="s">
        <v>96</v>
      </c>
    </row>
    <row r="5" spans="1:29" ht="18.75" x14ac:dyDescent="0.25">
      <c r="A5" s="184" t="s">
        <v>19</v>
      </c>
      <c r="V5" s="128"/>
      <c r="W5" s="128"/>
      <c r="X5" s="128"/>
      <c r="Y5" s="128"/>
      <c r="Z5" s="128"/>
      <c r="AA5" s="128"/>
      <c r="AB5" s="128"/>
      <c r="AC5" s="169"/>
    </row>
    <row r="6" spans="1:29" ht="15.75" x14ac:dyDescent="0.25">
      <c r="A6" s="75" t="s">
        <v>20</v>
      </c>
      <c r="B6" s="186">
        <v>217690</v>
      </c>
      <c r="C6" s="186">
        <v>28</v>
      </c>
      <c r="D6" s="186">
        <v>0</v>
      </c>
      <c r="E6" s="187">
        <v>0</v>
      </c>
      <c r="F6" s="186">
        <v>81975</v>
      </c>
      <c r="G6" s="186">
        <v>0</v>
      </c>
      <c r="H6" s="186">
        <v>0</v>
      </c>
      <c r="I6" s="187">
        <v>0</v>
      </c>
      <c r="J6" s="202">
        <f>B6+F6</f>
        <v>299665</v>
      </c>
      <c r="K6" s="186">
        <f>C6+G6</f>
        <v>28</v>
      </c>
      <c r="L6" s="186">
        <f>D6+H6</f>
        <v>0</v>
      </c>
      <c r="M6" s="187">
        <f>E6+I6</f>
        <v>0</v>
      </c>
      <c r="N6" s="186">
        <v>40062</v>
      </c>
      <c r="O6" s="186">
        <v>0</v>
      </c>
      <c r="P6" s="186">
        <v>0</v>
      </c>
      <c r="Q6" s="187">
        <v>0</v>
      </c>
      <c r="R6" s="186">
        <v>339727</v>
      </c>
      <c r="S6" s="186">
        <v>28</v>
      </c>
      <c r="T6" s="186">
        <v>0</v>
      </c>
      <c r="U6" s="187">
        <v>0</v>
      </c>
      <c r="V6" s="186">
        <v>183694</v>
      </c>
      <c r="W6" s="212">
        <v>1</v>
      </c>
      <c r="X6" s="212">
        <v>0</v>
      </c>
      <c r="Y6" s="214">
        <v>0</v>
      </c>
      <c r="Z6" s="186">
        <v>523421</v>
      </c>
      <c r="AA6" s="212">
        <v>29</v>
      </c>
      <c r="AB6" s="212">
        <v>0</v>
      </c>
      <c r="AC6" s="214">
        <v>0</v>
      </c>
    </row>
    <row r="7" spans="1:29" ht="15.75" x14ac:dyDescent="0.25">
      <c r="A7" s="76" t="s">
        <v>21</v>
      </c>
      <c r="B7" s="188">
        <v>362363</v>
      </c>
      <c r="C7" s="188">
        <v>36</v>
      </c>
      <c r="D7" s="188">
        <v>0</v>
      </c>
      <c r="E7" s="189">
        <v>0</v>
      </c>
      <c r="F7" s="188">
        <v>201572</v>
      </c>
      <c r="G7" s="188">
        <v>19</v>
      </c>
      <c r="H7" s="188">
        <v>0</v>
      </c>
      <c r="I7" s="189">
        <v>0</v>
      </c>
      <c r="J7" s="203">
        <f t="shared" ref="J7:M13" si="0">B7+F7</f>
        <v>563935</v>
      </c>
      <c r="K7" s="188">
        <f t="shared" si="0"/>
        <v>55</v>
      </c>
      <c r="L7" s="188">
        <f t="shared" si="0"/>
        <v>0</v>
      </c>
      <c r="M7" s="189">
        <f t="shared" si="0"/>
        <v>0</v>
      </c>
      <c r="N7" s="188">
        <v>226448</v>
      </c>
      <c r="O7" s="188">
        <v>0</v>
      </c>
      <c r="P7" s="188">
        <v>0</v>
      </c>
      <c r="Q7" s="189">
        <v>0</v>
      </c>
      <c r="R7" s="188">
        <v>790383</v>
      </c>
      <c r="S7" s="188">
        <v>55</v>
      </c>
      <c r="T7" s="188">
        <v>0</v>
      </c>
      <c r="U7" s="189">
        <v>0</v>
      </c>
      <c r="V7" s="188">
        <v>326145</v>
      </c>
      <c r="W7" s="213">
        <v>0</v>
      </c>
      <c r="X7" s="213">
        <v>0</v>
      </c>
      <c r="Y7" s="215">
        <v>0</v>
      </c>
      <c r="Z7" s="188">
        <v>1116528</v>
      </c>
      <c r="AA7" s="213">
        <v>55</v>
      </c>
      <c r="AB7" s="213">
        <v>0</v>
      </c>
      <c r="AC7" s="215">
        <v>0</v>
      </c>
    </row>
    <row r="8" spans="1:29" ht="15.75" x14ac:dyDescent="0.25">
      <c r="A8" s="76" t="s">
        <v>22</v>
      </c>
      <c r="B8" s="188">
        <v>178786</v>
      </c>
      <c r="C8" s="188">
        <v>23</v>
      </c>
      <c r="D8" s="188">
        <v>0</v>
      </c>
      <c r="E8" s="189">
        <v>0</v>
      </c>
      <c r="F8" s="188">
        <v>80714</v>
      </c>
      <c r="G8" s="188">
        <v>7</v>
      </c>
      <c r="H8" s="188">
        <v>0</v>
      </c>
      <c r="I8" s="189">
        <v>0</v>
      </c>
      <c r="J8" s="203">
        <f t="shared" si="0"/>
        <v>259500</v>
      </c>
      <c r="K8" s="188">
        <f t="shared" si="0"/>
        <v>30</v>
      </c>
      <c r="L8" s="188">
        <f t="shared" si="0"/>
        <v>0</v>
      </c>
      <c r="M8" s="189">
        <f t="shared" si="0"/>
        <v>0</v>
      </c>
      <c r="N8" s="188">
        <v>50222</v>
      </c>
      <c r="O8" s="188">
        <v>0</v>
      </c>
      <c r="P8" s="188">
        <v>0</v>
      </c>
      <c r="Q8" s="189">
        <v>0</v>
      </c>
      <c r="R8" s="188">
        <v>309722</v>
      </c>
      <c r="S8" s="188">
        <v>30</v>
      </c>
      <c r="T8" s="188">
        <v>0</v>
      </c>
      <c r="U8" s="189">
        <v>0</v>
      </c>
      <c r="V8" s="188">
        <v>159458</v>
      </c>
      <c r="W8" s="213">
        <v>0</v>
      </c>
      <c r="X8" s="213">
        <v>0</v>
      </c>
      <c r="Y8" s="215">
        <v>0</v>
      </c>
      <c r="Z8" s="188">
        <v>469180</v>
      </c>
      <c r="AA8" s="213">
        <v>30</v>
      </c>
      <c r="AB8" s="213">
        <v>0</v>
      </c>
      <c r="AC8" s="215">
        <v>0</v>
      </c>
    </row>
    <row r="9" spans="1:29" ht="15.75" x14ac:dyDescent="0.25">
      <c r="A9" s="76" t="s">
        <v>23</v>
      </c>
      <c r="B9" s="188">
        <v>235708</v>
      </c>
      <c r="C9" s="188">
        <v>57</v>
      </c>
      <c r="D9" s="188">
        <v>0</v>
      </c>
      <c r="E9" s="189">
        <v>0</v>
      </c>
      <c r="F9" s="188">
        <v>129693</v>
      </c>
      <c r="G9" s="188">
        <v>143</v>
      </c>
      <c r="H9" s="188">
        <v>0</v>
      </c>
      <c r="I9" s="189">
        <v>0</v>
      </c>
      <c r="J9" s="203">
        <f t="shared" si="0"/>
        <v>365401</v>
      </c>
      <c r="K9" s="188">
        <f t="shared" si="0"/>
        <v>200</v>
      </c>
      <c r="L9" s="188">
        <f t="shared" si="0"/>
        <v>0</v>
      </c>
      <c r="M9" s="189">
        <f t="shared" si="0"/>
        <v>0</v>
      </c>
      <c r="N9" s="188">
        <v>79193</v>
      </c>
      <c r="O9" s="188">
        <v>0</v>
      </c>
      <c r="P9" s="188">
        <v>0</v>
      </c>
      <c r="Q9" s="189">
        <v>0</v>
      </c>
      <c r="R9" s="188">
        <v>444594</v>
      </c>
      <c r="S9" s="188">
        <v>200</v>
      </c>
      <c r="T9" s="188">
        <v>0</v>
      </c>
      <c r="U9" s="189">
        <v>0</v>
      </c>
      <c r="V9" s="188">
        <v>206359</v>
      </c>
      <c r="W9" s="213">
        <v>0</v>
      </c>
      <c r="X9" s="213">
        <v>0</v>
      </c>
      <c r="Y9" s="215">
        <v>0</v>
      </c>
      <c r="Z9" s="188">
        <v>650953</v>
      </c>
      <c r="AA9" s="213">
        <v>200</v>
      </c>
      <c r="AB9" s="213">
        <v>0</v>
      </c>
      <c r="AC9" s="215">
        <v>0</v>
      </c>
    </row>
    <row r="10" spans="1:29" ht="15.75" x14ac:dyDescent="0.25">
      <c r="A10" s="76" t="s">
        <v>24</v>
      </c>
      <c r="B10" s="188">
        <v>276120</v>
      </c>
      <c r="C10" s="188">
        <v>85</v>
      </c>
      <c r="D10" s="188">
        <v>0</v>
      </c>
      <c r="E10" s="189">
        <v>0</v>
      </c>
      <c r="F10" s="188">
        <v>110329</v>
      </c>
      <c r="G10" s="188">
        <v>16</v>
      </c>
      <c r="H10" s="188">
        <v>0</v>
      </c>
      <c r="I10" s="189">
        <v>0</v>
      </c>
      <c r="J10" s="203">
        <f t="shared" si="0"/>
        <v>386449</v>
      </c>
      <c r="K10" s="188">
        <f t="shared" si="0"/>
        <v>101</v>
      </c>
      <c r="L10" s="188">
        <f t="shared" si="0"/>
        <v>0</v>
      </c>
      <c r="M10" s="189">
        <f t="shared" si="0"/>
        <v>0</v>
      </c>
      <c r="N10" s="188">
        <v>73194</v>
      </c>
      <c r="O10" s="188">
        <v>0</v>
      </c>
      <c r="P10" s="188">
        <v>0</v>
      </c>
      <c r="Q10" s="189">
        <v>0</v>
      </c>
      <c r="R10" s="188">
        <v>459643</v>
      </c>
      <c r="S10" s="188">
        <v>101</v>
      </c>
      <c r="T10" s="188">
        <v>0</v>
      </c>
      <c r="U10" s="189">
        <v>0</v>
      </c>
      <c r="V10" s="188">
        <v>218246</v>
      </c>
      <c r="W10" s="213">
        <v>8</v>
      </c>
      <c r="X10" s="213">
        <v>0</v>
      </c>
      <c r="Y10" s="215">
        <v>0</v>
      </c>
      <c r="Z10" s="188">
        <v>677889</v>
      </c>
      <c r="AA10" s="213">
        <v>109</v>
      </c>
      <c r="AB10" s="213">
        <v>0</v>
      </c>
      <c r="AC10" s="215">
        <v>0</v>
      </c>
    </row>
    <row r="11" spans="1:29" ht="15.75" x14ac:dyDescent="0.25">
      <c r="A11" s="76" t="s">
        <v>25</v>
      </c>
      <c r="B11" s="188">
        <v>151586</v>
      </c>
      <c r="C11" s="188">
        <v>32</v>
      </c>
      <c r="D11" s="188">
        <v>0</v>
      </c>
      <c r="E11" s="189">
        <v>0</v>
      </c>
      <c r="F11" s="188">
        <v>79985</v>
      </c>
      <c r="G11" s="188">
        <v>3</v>
      </c>
      <c r="H11" s="188">
        <v>0</v>
      </c>
      <c r="I11" s="189">
        <v>0</v>
      </c>
      <c r="J11" s="203">
        <f t="shared" si="0"/>
        <v>231571</v>
      </c>
      <c r="K11" s="188">
        <f t="shared" si="0"/>
        <v>35</v>
      </c>
      <c r="L11" s="188">
        <f t="shared" si="0"/>
        <v>0</v>
      </c>
      <c r="M11" s="189">
        <f t="shared" si="0"/>
        <v>0</v>
      </c>
      <c r="N11" s="188">
        <v>51546</v>
      </c>
      <c r="O11" s="188">
        <v>0</v>
      </c>
      <c r="P11" s="188">
        <v>0</v>
      </c>
      <c r="Q11" s="189">
        <v>0</v>
      </c>
      <c r="R11" s="188">
        <v>283117</v>
      </c>
      <c r="S11" s="188">
        <v>36</v>
      </c>
      <c r="T11" s="188">
        <v>0</v>
      </c>
      <c r="U11" s="189">
        <v>0</v>
      </c>
      <c r="V11" s="188">
        <v>132381</v>
      </c>
      <c r="W11" s="213">
        <v>1</v>
      </c>
      <c r="X11" s="213">
        <v>0</v>
      </c>
      <c r="Y11" s="215">
        <v>0</v>
      </c>
      <c r="Z11" s="188">
        <v>415498</v>
      </c>
      <c r="AA11" s="213">
        <v>37</v>
      </c>
      <c r="AB11" s="213">
        <v>0</v>
      </c>
      <c r="AC11" s="215">
        <v>0</v>
      </c>
    </row>
    <row r="12" spans="1:29" ht="15.75" x14ac:dyDescent="0.25">
      <c r="A12" s="76" t="s">
        <v>26</v>
      </c>
      <c r="B12" s="188">
        <v>336592</v>
      </c>
      <c r="C12" s="188">
        <v>99</v>
      </c>
      <c r="D12" s="188">
        <v>0</v>
      </c>
      <c r="E12" s="189">
        <v>0</v>
      </c>
      <c r="F12" s="188">
        <v>173704</v>
      </c>
      <c r="G12" s="188">
        <v>0</v>
      </c>
      <c r="H12" s="188">
        <v>0</v>
      </c>
      <c r="I12" s="189">
        <v>0</v>
      </c>
      <c r="J12" s="203">
        <f t="shared" si="0"/>
        <v>510296</v>
      </c>
      <c r="K12" s="188">
        <f t="shared" si="0"/>
        <v>99</v>
      </c>
      <c r="L12" s="188">
        <f t="shared" si="0"/>
        <v>0</v>
      </c>
      <c r="M12" s="189">
        <f t="shared" si="0"/>
        <v>0</v>
      </c>
      <c r="N12" s="188">
        <v>111017</v>
      </c>
      <c r="O12" s="188">
        <v>362</v>
      </c>
      <c r="P12" s="188">
        <v>0</v>
      </c>
      <c r="Q12" s="189">
        <v>0</v>
      </c>
      <c r="R12" s="188">
        <v>621313</v>
      </c>
      <c r="S12" s="188">
        <v>461</v>
      </c>
      <c r="T12" s="188">
        <v>0</v>
      </c>
      <c r="U12" s="189"/>
      <c r="V12" s="188">
        <v>289172</v>
      </c>
      <c r="W12" s="213">
        <v>0</v>
      </c>
      <c r="X12" s="213">
        <v>0</v>
      </c>
      <c r="Y12" s="215">
        <v>0</v>
      </c>
      <c r="Z12" s="188">
        <v>910485</v>
      </c>
      <c r="AA12" s="213">
        <v>461</v>
      </c>
      <c r="AB12" s="213">
        <v>0</v>
      </c>
      <c r="AC12" s="215">
        <v>0</v>
      </c>
    </row>
    <row r="13" spans="1:29" ht="16.5" thickBot="1" x14ac:dyDescent="0.3">
      <c r="A13" s="89" t="s">
        <v>27</v>
      </c>
      <c r="B13" s="190">
        <v>607007</v>
      </c>
      <c r="C13" s="190">
        <v>83</v>
      </c>
      <c r="D13" s="190">
        <v>0</v>
      </c>
      <c r="E13" s="191">
        <v>0</v>
      </c>
      <c r="F13" s="190">
        <v>275564</v>
      </c>
      <c r="G13" s="190">
        <v>18</v>
      </c>
      <c r="H13" s="190">
        <v>0</v>
      </c>
      <c r="I13" s="191">
        <v>0</v>
      </c>
      <c r="J13" s="204">
        <f t="shared" si="0"/>
        <v>882571</v>
      </c>
      <c r="K13" s="190">
        <f t="shared" si="0"/>
        <v>101</v>
      </c>
      <c r="L13" s="190">
        <f t="shared" si="0"/>
        <v>0</v>
      </c>
      <c r="M13" s="191">
        <f t="shared" si="0"/>
        <v>0</v>
      </c>
      <c r="N13" s="190">
        <v>212420</v>
      </c>
      <c r="O13" s="190">
        <v>2103</v>
      </c>
      <c r="P13" s="190">
        <v>0</v>
      </c>
      <c r="Q13" s="191">
        <v>0</v>
      </c>
      <c r="R13" s="190">
        <v>1094991</v>
      </c>
      <c r="S13" s="190">
        <v>2204</v>
      </c>
      <c r="T13" s="190">
        <v>0</v>
      </c>
      <c r="U13" s="191">
        <v>0</v>
      </c>
      <c r="V13" s="190">
        <v>503242</v>
      </c>
      <c r="W13" s="216">
        <v>0</v>
      </c>
      <c r="X13" s="216">
        <v>0</v>
      </c>
      <c r="Y13" s="217">
        <v>0</v>
      </c>
      <c r="Z13" s="190">
        <v>1598233</v>
      </c>
      <c r="AA13" s="190">
        <v>2204</v>
      </c>
      <c r="AB13" s="216">
        <v>0</v>
      </c>
      <c r="AC13" s="217">
        <v>0</v>
      </c>
    </row>
    <row r="14" spans="1:29" ht="16.5" thickBot="1" x14ac:dyDescent="0.3">
      <c r="A14" s="87" t="s">
        <v>31</v>
      </c>
      <c r="B14" s="192">
        <f t="shared" ref="B14:U14" si="1">SUM(B6:B13)</f>
        <v>2365852</v>
      </c>
      <c r="C14" s="192">
        <f t="shared" si="1"/>
        <v>443</v>
      </c>
      <c r="D14" s="192">
        <f t="shared" si="1"/>
        <v>0</v>
      </c>
      <c r="E14" s="192">
        <f t="shared" si="1"/>
        <v>0</v>
      </c>
      <c r="F14" s="192">
        <f t="shared" si="1"/>
        <v>1133536</v>
      </c>
      <c r="G14" s="192">
        <f t="shared" si="1"/>
        <v>206</v>
      </c>
      <c r="H14" s="192">
        <f t="shared" si="1"/>
        <v>0</v>
      </c>
      <c r="I14" s="192">
        <f t="shared" si="1"/>
        <v>0</v>
      </c>
      <c r="J14" s="192">
        <f t="shared" si="1"/>
        <v>3499388</v>
      </c>
      <c r="K14" s="192">
        <f t="shared" si="1"/>
        <v>649</v>
      </c>
      <c r="L14" s="192">
        <f t="shared" si="1"/>
        <v>0</v>
      </c>
      <c r="M14" s="192">
        <f t="shared" si="1"/>
        <v>0</v>
      </c>
      <c r="N14" s="192">
        <f t="shared" si="1"/>
        <v>844102</v>
      </c>
      <c r="O14" s="192">
        <f t="shared" si="1"/>
        <v>2465</v>
      </c>
      <c r="P14" s="192">
        <f t="shared" si="1"/>
        <v>0</v>
      </c>
      <c r="Q14" s="192">
        <f t="shared" si="1"/>
        <v>0</v>
      </c>
      <c r="R14" s="192">
        <f t="shared" si="1"/>
        <v>4343490</v>
      </c>
      <c r="S14" s="192">
        <f t="shared" si="1"/>
        <v>3115</v>
      </c>
      <c r="T14" s="192">
        <f t="shared" si="1"/>
        <v>0</v>
      </c>
      <c r="U14" s="192">
        <f t="shared" si="1"/>
        <v>0</v>
      </c>
      <c r="V14" s="192">
        <v>2018697</v>
      </c>
      <c r="W14" s="130">
        <v>10</v>
      </c>
      <c r="X14" s="130">
        <v>0</v>
      </c>
      <c r="Y14" s="131">
        <v>0</v>
      </c>
      <c r="Z14" s="192">
        <v>6362187</v>
      </c>
      <c r="AA14" s="192">
        <v>3125</v>
      </c>
      <c r="AB14" s="231">
        <v>0</v>
      </c>
      <c r="AC14" s="232">
        <v>0</v>
      </c>
    </row>
    <row r="15" spans="1:29" ht="18.75" x14ac:dyDescent="0.25">
      <c r="A15" s="185" t="s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R15" s="7"/>
      <c r="S15" s="7"/>
      <c r="T15" s="7"/>
      <c r="U15" s="7"/>
    </row>
    <row r="16" spans="1:29" ht="15.75" x14ac:dyDescent="0.25">
      <c r="A16" s="75" t="s">
        <v>33</v>
      </c>
      <c r="B16" s="193">
        <v>206648</v>
      </c>
      <c r="C16" s="193">
        <v>51</v>
      </c>
      <c r="D16" s="193">
        <v>0</v>
      </c>
      <c r="E16" s="194">
        <v>0</v>
      </c>
      <c r="F16" s="193">
        <v>104677</v>
      </c>
      <c r="G16" s="193">
        <v>0</v>
      </c>
      <c r="H16" s="193">
        <v>0</v>
      </c>
      <c r="I16" s="194">
        <v>0</v>
      </c>
      <c r="J16" s="202">
        <f t="shared" ref="J16:M17" si="2">B16+F16</f>
        <v>311325</v>
      </c>
      <c r="K16" s="186">
        <f t="shared" si="2"/>
        <v>51</v>
      </c>
      <c r="L16" s="186">
        <f t="shared" si="2"/>
        <v>0</v>
      </c>
      <c r="M16" s="187">
        <f>E16+I16</f>
        <v>0</v>
      </c>
      <c r="N16" s="193">
        <v>90303</v>
      </c>
      <c r="O16" s="193">
        <v>838</v>
      </c>
      <c r="P16" s="193">
        <v>0</v>
      </c>
      <c r="Q16" s="194">
        <v>0</v>
      </c>
      <c r="R16" s="193">
        <v>401628</v>
      </c>
      <c r="S16" s="193">
        <v>889</v>
      </c>
      <c r="T16" s="193">
        <v>0</v>
      </c>
      <c r="U16" s="194">
        <v>0</v>
      </c>
      <c r="V16" s="193">
        <v>173232</v>
      </c>
      <c r="W16" s="218">
        <v>82</v>
      </c>
      <c r="X16" s="218">
        <v>0</v>
      </c>
      <c r="Y16" s="219">
        <v>0</v>
      </c>
      <c r="Z16" s="193">
        <v>574860</v>
      </c>
      <c r="AA16" s="218">
        <v>971</v>
      </c>
      <c r="AB16" s="218">
        <v>0</v>
      </c>
      <c r="AC16" s="219">
        <v>0</v>
      </c>
    </row>
    <row r="17" spans="1:29" ht="16.5" thickBot="1" x14ac:dyDescent="0.3">
      <c r="A17" s="76" t="s">
        <v>46</v>
      </c>
      <c r="B17" s="195">
        <v>0</v>
      </c>
      <c r="C17" s="195">
        <v>0</v>
      </c>
      <c r="D17" s="195">
        <v>3297.51</v>
      </c>
      <c r="E17" s="196">
        <v>2431.16</v>
      </c>
      <c r="F17" s="195">
        <v>0</v>
      </c>
      <c r="G17" s="195">
        <v>0</v>
      </c>
      <c r="H17" s="195">
        <v>640.17999999999995</v>
      </c>
      <c r="I17" s="196">
        <v>651.4</v>
      </c>
      <c r="J17" s="204">
        <f t="shared" si="2"/>
        <v>0</v>
      </c>
      <c r="K17" s="190">
        <f t="shared" si="2"/>
        <v>0</v>
      </c>
      <c r="L17" s="190">
        <f t="shared" si="2"/>
        <v>3937.69</v>
      </c>
      <c r="M17" s="189">
        <f t="shared" si="2"/>
        <v>3082.56</v>
      </c>
      <c r="N17" s="195">
        <v>0</v>
      </c>
      <c r="O17" s="195">
        <v>0</v>
      </c>
      <c r="P17" s="195">
        <v>353.61</v>
      </c>
      <c r="Q17" s="196">
        <v>290</v>
      </c>
      <c r="R17" s="195">
        <v>0</v>
      </c>
      <c r="S17" s="195">
        <v>0</v>
      </c>
      <c r="T17" s="195">
        <v>4291.3</v>
      </c>
      <c r="U17" s="196">
        <v>3372.62</v>
      </c>
      <c r="V17" s="220">
        <v>0</v>
      </c>
      <c r="W17" s="220">
        <v>0</v>
      </c>
      <c r="X17" s="195">
        <v>2414</v>
      </c>
      <c r="Y17" s="196">
        <v>1810</v>
      </c>
      <c r="Z17" s="220">
        <v>0</v>
      </c>
      <c r="AA17" s="220">
        <v>0</v>
      </c>
      <c r="AB17" s="195">
        <v>6706</v>
      </c>
      <c r="AC17" s="196">
        <v>5182</v>
      </c>
    </row>
    <row r="18" spans="1:29" ht="16.5" thickBot="1" x14ac:dyDescent="0.3">
      <c r="A18" s="139" t="s">
        <v>37</v>
      </c>
      <c r="B18" s="197">
        <f t="shared" ref="B18:U18" si="3">SUM(B16:B17)</f>
        <v>206648</v>
      </c>
      <c r="C18" s="197">
        <f t="shared" si="3"/>
        <v>51</v>
      </c>
      <c r="D18" s="197">
        <f t="shared" si="3"/>
        <v>3297.51</v>
      </c>
      <c r="E18" s="197">
        <f t="shared" si="3"/>
        <v>2431.16</v>
      </c>
      <c r="F18" s="197">
        <f t="shared" si="3"/>
        <v>104677</v>
      </c>
      <c r="G18" s="197">
        <f t="shared" si="3"/>
        <v>0</v>
      </c>
      <c r="H18" s="197">
        <f t="shared" si="3"/>
        <v>640.17999999999995</v>
      </c>
      <c r="I18" s="197">
        <f t="shared" si="3"/>
        <v>651.4</v>
      </c>
      <c r="J18" s="197">
        <f t="shared" si="3"/>
        <v>311325</v>
      </c>
      <c r="K18" s="197">
        <f t="shared" si="3"/>
        <v>51</v>
      </c>
      <c r="L18" s="197">
        <f t="shared" si="3"/>
        <v>3937.69</v>
      </c>
      <c r="M18" s="197">
        <f t="shared" si="3"/>
        <v>3082.56</v>
      </c>
      <c r="N18" s="197">
        <f t="shared" si="3"/>
        <v>90303</v>
      </c>
      <c r="O18" s="197">
        <f t="shared" si="3"/>
        <v>838</v>
      </c>
      <c r="P18" s="197">
        <f t="shared" si="3"/>
        <v>353.61</v>
      </c>
      <c r="Q18" s="197">
        <f t="shared" si="3"/>
        <v>290</v>
      </c>
      <c r="R18" s="197">
        <f t="shared" si="3"/>
        <v>401628</v>
      </c>
      <c r="S18" s="197">
        <f t="shared" si="3"/>
        <v>889</v>
      </c>
      <c r="T18" s="197">
        <f t="shared" si="3"/>
        <v>4291.3</v>
      </c>
      <c r="U18" s="197">
        <f t="shared" si="3"/>
        <v>3372.62</v>
      </c>
      <c r="V18" s="197">
        <v>173232</v>
      </c>
      <c r="W18" s="223">
        <v>0</v>
      </c>
      <c r="X18" s="223">
        <v>2414</v>
      </c>
      <c r="Y18" s="224">
        <v>1810</v>
      </c>
      <c r="Z18" s="197">
        <v>574860</v>
      </c>
      <c r="AA18" s="223">
        <v>971</v>
      </c>
      <c r="AB18" s="197">
        <v>6706</v>
      </c>
      <c r="AC18" s="224">
        <v>5182</v>
      </c>
    </row>
    <row r="19" spans="1:29" ht="18.75" x14ac:dyDescent="0.25">
      <c r="A19" s="185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9" ht="16.5" thickBot="1" x14ac:dyDescent="0.3">
      <c r="A20" s="90" t="s">
        <v>39</v>
      </c>
      <c r="B20" s="198">
        <v>0</v>
      </c>
      <c r="C20" s="198">
        <v>240</v>
      </c>
      <c r="D20" s="198">
        <v>124726</v>
      </c>
      <c r="E20" s="199">
        <v>0</v>
      </c>
      <c r="F20" s="198">
        <v>0</v>
      </c>
      <c r="G20" s="198">
        <v>131</v>
      </c>
      <c r="H20" s="198">
        <v>62948</v>
      </c>
      <c r="I20" s="199">
        <v>0</v>
      </c>
      <c r="J20" s="202">
        <f t="shared" ref="J20:L20" si="4">B20+F20</f>
        <v>0</v>
      </c>
      <c r="K20" s="186">
        <f t="shared" si="4"/>
        <v>371</v>
      </c>
      <c r="L20" s="186">
        <f t="shared" si="4"/>
        <v>187674</v>
      </c>
      <c r="M20" s="187">
        <f>E20+I20</f>
        <v>0</v>
      </c>
      <c r="N20" s="198">
        <v>0</v>
      </c>
      <c r="O20" s="198">
        <v>73</v>
      </c>
      <c r="P20" s="198">
        <v>35166</v>
      </c>
      <c r="Q20" s="199">
        <v>0</v>
      </c>
      <c r="R20" s="198">
        <v>0</v>
      </c>
      <c r="S20" s="198">
        <v>444</v>
      </c>
      <c r="T20" s="198">
        <v>222840</v>
      </c>
      <c r="U20" s="199">
        <v>0</v>
      </c>
      <c r="V20" s="221">
        <v>0</v>
      </c>
      <c r="W20" s="221">
        <v>239</v>
      </c>
      <c r="X20" s="198">
        <v>111474</v>
      </c>
      <c r="Y20" s="222">
        <v>0</v>
      </c>
      <c r="Z20" s="221">
        <v>0</v>
      </c>
      <c r="AA20" s="221">
        <v>683</v>
      </c>
      <c r="AB20" s="198">
        <v>334314</v>
      </c>
      <c r="AC20" s="222">
        <v>0</v>
      </c>
    </row>
    <row r="21" spans="1:29" ht="16.5" thickBot="1" x14ac:dyDescent="0.3">
      <c r="A21" s="87" t="s">
        <v>43</v>
      </c>
      <c r="B21" s="200">
        <f t="shared" ref="B21:U21" si="5">B20</f>
        <v>0</v>
      </c>
      <c r="C21" s="200">
        <f t="shared" si="5"/>
        <v>240</v>
      </c>
      <c r="D21" s="200">
        <f t="shared" si="5"/>
        <v>124726</v>
      </c>
      <c r="E21" s="200">
        <f t="shared" si="5"/>
        <v>0</v>
      </c>
      <c r="F21" s="200">
        <f t="shared" si="5"/>
        <v>0</v>
      </c>
      <c r="G21" s="200">
        <f t="shared" si="5"/>
        <v>131</v>
      </c>
      <c r="H21" s="200">
        <f t="shared" si="5"/>
        <v>62948</v>
      </c>
      <c r="I21" s="200">
        <f t="shared" si="5"/>
        <v>0</v>
      </c>
      <c r="J21" s="200">
        <f t="shared" si="5"/>
        <v>0</v>
      </c>
      <c r="K21" s="200">
        <f t="shared" si="5"/>
        <v>371</v>
      </c>
      <c r="L21" s="200">
        <f t="shared" si="5"/>
        <v>187674</v>
      </c>
      <c r="M21" s="200">
        <f t="shared" si="5"/>
        <v>0</v>
      </c>
      <c r="N21" s="200">
        <f t="shared" si="5"/>
        <v>0</v>
      </c>
      <c r="O21" s="200">
        <f t="shared" si="5"/>
        <v>73</v>
      </c>
      <c r="P21" s="200">
        <f t="shared" si="5"/>
        <v>35166</v>
      </c>
      <c r="Q21" s="200">
        <f t="shared" si="5"/>
        <v>0</v>
      </c>
      <c r="R21" s="200">
        <f t="shared" si="5"/>
        <v>0</v>
      </c>
      <c r="S21" s="200">
        <f t="shared" si="5"/>
        <v>444</v>
      </c>
      <c r="T21" s="200">
        <f t="shared" si="5"/>
        <v>222840</v>
      </c>
      <c r="U21" s="200">
        <f t="shared" si="5"/>
        <v>0</v>
      </c>
      <c r="V21" s="225">
        <v>0</v>
      </c>
      <c r="W21" s="225">
        <v>239</v>
      </c>
      <c r="X21" s="200">
        <v>111474</v>
      </c>
      <c r="Y21" s="226">
        <v>0</v>
      </c>
      <c r="Z21" s="225">
        <v>0</v>
      </c>
      <c r="AA21" s="225">
        <v>683</v>
      </c>
      <c r="AB21" s="200">
        <v>334314</v>
      </c>
      <c r="AC21" s="226">
        <v>0</v>
      </c>
    </row>
    <row r="22" spans="1:29" ht="32.25" thickBot="1" x14ac:dyDescent="0.3">
      <c r="A22" s="140" t="s">
        <v>97</v>
      </c>
      <c r="B22" s="201">
        <f t="shared" ref="B22:U22" si="6">B14+B18+B21</f>
        <v>2572500</v>
      </c>
      <c r="C22" s="201">
        <f t="shared" si="6"/>
        <v>734</v>
      </c>
      <c r="D22" s="201">
        <f t="shared" si="6"/>
        <v>128023.51</v>
      </c>
      <c r="E22" s="201">
        <f t="shared" si="6"/>
        <v>2431.16</v>
      </c>
      <c r="F22" s="201">
        <f t="shared" si="6"/>
        <v>1238213</v>
      </c>
      <c r="G22" s="201">
        <f t="shared" si="6"/>
        <v>337</v>
      </c>
      <c r="H22" s="201">
        <f t="shared" si="6"/>
        <v>63588.18</v>
      </c>
      <c r="I22" s="201">
        <f t="shared" si="6"/>
        <v>651.4</v>
      </c>
      <c r="J22" s="201">
        <f t="shared" si="6"/>
        <v>3810713</v>
      </c>
      <c r="K22" s="201">
        <f t="shared" si="6"/>
        <v>1071</v>
      </c>
      <c r="L22" s="201">
        <f t="shared" si="6"/>
        <v>191611.69</v>
      </c>
      <c r="M22" s="201">
        <f t="shared" si="6"/>
        <v>3082.56</v>
      </c>
      <c r="N22" s="201">
        <f t="shared" si="6"/>
        <v>934405</v>
      </c>
      <c r="O22" s="201">
        <f t="shared" si="6"/>
        <v>3376</v>
      </c>
      <c r="P22" s="201">
        <f t="shared" si="6"/>
        <v>35519.61</v>
      </c>
      <c r="Q22" s="201">
        <f t="shared" si="6"/>
        <v>290</v>
      </c>
      <c r="R22" s="201">
        <f t="shared" si="6"/>
        <v>4745118</v>
      </c>
      <c r="S22" s="201">
        <f t="shared" si="6"/>
        <v>4448</v>
      </c>
      <c r="T22" s="201">
        <f t="shared" si="6"/>
        <v>227131.3</v>
      </c>
      <c r="U22" s="201">
        <f t="shared" si="6"/>
        <v>3372.62</v>
      </c>
      <c r="V22" s="201">
        <v>2191929</v>
      </c>
      <c r="W22" s="227">
        <v>331</v>
      </c>
      <c r="X22" s="201">
        <v>113888</v>
      </c>
      <c r="Y22" s="228">
        <v>1810</v>
      </c>
      <c r="Z22" s="201">
        <v>6937047</v>
      </c>
      <c r="AA22" s="201">
        <v>4779</v>
      </c>
      <c r="AB22" s="201">
        <v>341020</v>
      </c>
      <c r="AC22" s="228">
        <v>5182</v>
      </c>
    </row>
    <row r="23" spans="1:29" ht="15.75" x14ac:dyDescent="0.25">
      <c r="A23" s="141" t="s">
        <v>91</v>
      </c>
      <c r="B23" s="206">
        <v>0</v>
      </c>
      <c r="C23" s="206">
        <v>138979</v>
      </c>
      <c r="D23" s="206">
        <v>0</v>
      </c>
      <c r="E23" s="207">
        <v>0</v>
      </c>
      <c r="F23" s="205">
        <v>0</v>
      </c>
      <c r="G23" s="206">
        <v>72377</v>
      </c>
      <c r="H23" s="206">
        <v>0</v>
      </c>
      <c r="I23" s="207">
        <v>0</v>
      </c>
      <c r="J23" s="205">
        <v>0</v>
      </c>
      <c r="K23" s="205">
        <v>211356</v>
      </c>
      <c r="L23" s="206">
        <v>0</v>
      </c>
      <c r="M23" s="207">
        <v>0</v>
      </c>
      <c r="N23" s="206">
        <v>0</v>
      </c>
      <c r="O23" s="206">
        <v>37195</v>
      </c>
      <c r="P23" s="206">
        <v>0</v>
      </c>
      <c r="Q23" s="207">
        <v>0</v>
      </c>
      <c r="R23" s="206">
        <v>0</v>
      </c>
      <c r="S23" s="206">
        <v>248551</v>
      </c>
      <c r="T23" s="206">
        <v>0</v>
      </c>
      <c r="U23" s="207">
        <v>0</v>
      </c>
      <c r="V23" s="236">
        <v>0</v>
      </c>
      <c r="W23" s="235">
        <v>121821</v>
      </c>
      <c r="X23" s="236">
        <v>0</v>
      </c>
      <c r="Y23" s="237">
        <v>0</v>
      </c>
      <c r="Z23" s="229">
        <v>0</v>
      </c>
      <c r="AA23" s="206">
        <v>370372</v>
      </c>
      <c r="AB23" s="229">
        <v>0</v>
      </c>
      <c r="AC23" s="230">
        <v>0</v>
      </c>
    </row>
  </sheetData>
  <mergeCells count="9">
    <mergeCell ref="A2:A4"/>
    <mergeCell ref="B2:AC2"/>
    <mergeCell ref="B3:E3"/>
    <mergeCell ref="F3:I3"/>
    <mergeCell ref="J3:M3"/>
    <mergeCell ref="N3:Q3"/>
    <mergeCell ref="R3:U3"/>
    <mergeCell ref="V3:Y3"/>
    <mergeCell ref="Z3:A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Богатырева Эллина Файрузовна</cp:lastModifiedBy>
  <cp:lastPrinted>2020-10-23T13:38:44Z</cp:lastPrinted>
  <dcterms:created xsi:type="dcterms:W3CDTF">2019-05-24T06:43:52Z</dcterms:created>
  <dcterms:modified xsi:type="dcterms:W3CDTF">2022-01-28T10:51:20Z</dcterms:modified>
</cp:coreProperties>
</file>