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2022\2 кв\производство\"/>
    </mc:Choice>
  </mc:AlternateContent>
  <bookViews>
    <workbookView xWindow="0" yWindow="0" windowWidth="600" windowHeight="0" tabRatio="599" firstSheet="4" activeTab="4"/>
  </bookViews>
  <sheets>
    <sheet name="1. Выработка электроэнергии" sheetId="1" r:id="rId1"/>
    <sheet name="2. Отпуск теплоэнергии" sheetId="3" r:id="rId2"/>
    <sheet name="3. УРУТ" sheetId="4" r:id="rId3"/>
    <sheet name="4. КИУМ" sheetId="5" r:id="rId4"/>
    <sheet name="5. Реализация э.э. и мощности" sheetId="6" r:id="rId5"/>
    <sheet name="6. Покупка э.э. и мощности" sheetId="7" r:id="rId6"/>
    <sheet name="7. Потребление топлива" sheetId="10" r:id="rId7"/>
  </sheets>
  <definedNames>
    <definedName name="_xlnm.Print_Area" localSheetId="0">'1. Выработка электроэнергии'!$A$1:$A$36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" i="3" l="1"/>
  <c r="O28" i="3" l="1"/>
  <c r="Q33" i="1"/>
  <c r="P33" i="1"/>
  <c r="O33" i="1"/>
  <c r="R18" i="10" l="1"/>
  <c r="N14" i="10"/>
  <c r="G15" i="7"/>
  <c r="G6" i="7"/>
  <c r="G5" i="7"/>
  <c r="F15" i="7"/>
  <c r="F7" i="7"/>
  <c r="E15" i="7"/>
  <c r="E7" i="7"/>
  <c r="D15" i="7"/>
  <c r="C15" i="7"/>
  <c r="B15" i="7"/>
  <c r="C7" i="7"/>
  <c r="B7" i="7"/>
  <c r="D6" i="7"/>
  <c r="D5" i="7"/>
  <c r="G16" i="6"/>
  <c r="G20" i="6" s="1"/>
  <c r="G10" i="6"/>
  <c r="G9" i="6"/>
  <c r="G8" i="6"/>
  <c r="G7" i="6"/>
  <c r="G6" i="6"/>
  <c r="G5" i="6"/>
  <c r="F20" i="6"/>
  <c r="E20" i="6"/>
  <c r="E11" i="6"/>
  <c r="C20" i="6"/>
  <c r="B20" i="6"/>
  <c r="D16" i="6"/>
  <c r="D20" i="6" s="1"/>
  <c r="C11" i="6"/>
  <c r="B11" i="6"/>
  <c r="D10" i="6"/>
  <c r="D9" i="6"/>
  <c r="D8" i="6"/>
  <c r="D7" i="6"/>
  <c r="D6" i="6"/>
  <c r="D5" i="6"/>
  <c r="G7" i="7" l="1"/>
  <c r="D7" i="7"/>
  <c r="G11" i="6"/>
  <c r="D11" i="6"/>
  <c r="R25" i="3"/>
  <c r="R21" i="3"/>
  <c r="R18" i="3"/>
  <c r="R17" i="3"/>
  <c r="R16" i="3"/>
  <c r="R13" i="3"/>
  <c r="R12" i="3"/>
  <c r="R11" i="3"/>
  <c r="S11" i="3" s="1"/>
  <c r="R10" i="3"/>
  <c r="R9" i="3"/>
  <c r="S9" i="3" s="1"/>
  <c r="R8" i="3"/>
  <c r="R7" i="3"/>
  <c r="R6" i="3"/>
  <c r="R5" i="3"/>
  <c r="Q19" i="3"/>
  <c r="Q14" i="3"/>
  <c r="P27" i="3"/>
  <c r="P28" i="3" s="1"/>
  <c r="P23" i="3"/>
  <c r="P19" i="3"/>
  <c r="P14" i="3"/>
  <c r="O19" i="3"/>
  <c r="O14" i="3"/>
  <c r="N25" i="3"/>
  <c r="M23" i="3"/>
  <c r="L23" i="3"/>
  <c r="K23" i="3"/>
  <c r="N22" i="3"/>
  <c r="N21" i="3"/>
  <c r="M19" i="3"/>
  <c r="L19" i="3"/>
  <c r="K19" i="3"/>
  <c r="N18" i="3"/>
  <c r="N17" i="3"/>
  <c r="N16" i="3"/>
  <c r="M14" i="3"/>
  <c r="L14" i="3"/>
  <c r="K14" i="3"/>
  <c r="K27" i="3" s="1"/>
  <c r="K28" i="3" s="1"/>
  <c r="N13" i="3"/>
  <c r="N12" i="3"/>
  <c r="S12" i="3" s="1"/>
  <c r="N11" i="3"/>
  <c r="N10" i="3"/>
  <c r="S10" i="3" s="1"/>
  <c r="N9" i="3"/>
  <c r="N8" i="3"/>
  <c r="S8" i="3" s="1"/>
  <c r="N7" i="3"/>
  <c r="N6" i="3"/>
  <c r="S6" i="3" s="1"/>
  <c r="N5" i="3"/>
  <c r="I25" i="3"/>
  <c r="E25" i="3"/>
  <c r="H23" i="3"/>
  <c r="G23" i="3"/>
  <c r="F23" i="3"/>
  <c r="D23" i="3"/>
  <c r="C23" i="3"/>
  <c r="B23" i="3"/>
  <c r="I22" i="3"/>
  <c r="J22" i="3" s="1"/>
  <c r="E22" i="3"/>
  <c r="I21" i="3"/>
  <c r="E21" i="3"/>
  <c r="H19" i="3"/>
  <c r="G19" i="3"/>
  <c r="F19" i="3"/>
  <c r="D19" i="3"/>
  <c r="C19" i="3"/>
  <c r="B19" i="3"/>
  <c r="I18" i="3"/>
  <c r="E18" i="3"/>
  <c r="I17" i="3"/>
  <c r="E17" i="3"/>
  <c r="I16" i="3"/>
  <c r="E16" i="3"/>
  <c r="H14" i="3"/>
  <c r="G14" i="3"/>
  <c r="F14" i="3"/>
  <c r="F27" i="3" s="1"/>
  <c r="F28" i="3" s="1"/>
  <c r="D14" i="3"/>
  <c r="D27" i="3" s="1"/>
  <c r="D28" i="3" s="1"/>
  <c r="C14" i="3"/>
  <c r="B14" i="3"/>
  <c r="I13" i="3"/>
  <c r="E13" i="3"/>
  <c r="I12" i="3"/>
  <c r="E12" i="3"/>
  <c r="I11" i="3"/>
  <c r="E11" i="3"/>
  <c r="I10" i="3"/>
  <c r="E10" i="3"/>
  <c r="I9" i="3"/>
  <c r="E9" i="3"/>
  <c r="I8" i="3"/>
  <c r="E8" i="3"/>
  <c r="I7" i="3"/>
  <c r="E7" i="3"/>
  <c r="I6" i="3"/>
  <c r="E6" i="3"/>
  <c r="I5" i="3"/>
  <c r="E5" i="3"/>
  <c r="R33" i="1"/>
  <c r="R32" i="1"/>
  <c r="R30" i="1"/>
  <c r="R27" i="1"/>
  <c r="R26" i="1"/>
  <c r="R25" i="1"/>
  <c r="R24" i="1"/>
  <c r="R21" i="1"/>
  <c r="R20" i="1"/>
  <c r="R19" i="1"/>
  <c r="R18" i="1"/>
  <c r="Q28" i="1"/>
  <c r="R28" i="1" s="1"/>
  <c r="Q16" i="1"/>
  <c r="R15" i="1"/>
  <c r="R14" i="1"/>
  <c r="R13" i="1"/>
  <c r="R12" i="1"/>
  <c r="R11" i="1"/>
  <c r="R10" i="1"/>
  <c r="R9" i="1"/>
  <c r="R8" i="1"/>
  <c r="R7" i="1"/>
  <c r="R6" i="1"/>
  <c r="R5" i="1"/>
  <c r="O36" i="1"/>
  <c r="O35" i="1"/>
  <c r="Q36" i="1"/>
  <c r="Q35" i="1"/>
  <c r="P36" i="1"/>
  <c r="P35" i="1"/>
  <c r="J8" i="3" l="1"/>
  <c r="J10" i="3"/>
  <c r="N23" i="3"/>
  <c r="Q27" i="3"/>
  <c r="Q28" i="3" s="1"/>
  <c r="R19" i="3"/>
  <c r="S22" i="3"/>
  <c r="H27" i="3"/>
  <c r="H28" i="3" s="1"/>
  <c r="J11" i="3"/>
  <c r="J13" i="3"/>
  <c r="B27" i="3"/>
  <c r="B28" i="3" s="1"/>
  <c r="G27" i="3"/>
  <c r="G28" i="3" s="1"/>
  <c r="S17" i="3"/>
  <c r="R23" i="3"/>
  <c r="E19" i="3"/>
  <c r="S7" i="3"/>
  <c r="S18" i="3"/>
  <c r="S25" i="3"/>
  <c r="J12" i="3"/>
  <c r="J17" i="3"/>
  <c r="I23" i="3"/>
  <c r="R14" i="3"/>
  <c r="S13" i="3"/>
  <c r="S21" i="3"/>
  <c r="R22" i="1"/>
  <c r="S5" i="3"/>
  <c r="S16" i="3"/>
  <c r="I14" i="3"/>
  <c r="I19" i="3"/>
  <c r="C27" i="3"/>
  <c r="C28" i="3" s="1"/>
  <c r="L27" i="3"/>
  <c r="L28" i="3" s="1"/>
  <c r="N19" i="3"/>
  <c r="J9" i="3"/>
  <c r="J16" i="3"/>
  <c r="M27" i="3"/>
  <c r="M28" i="3" s="1"/>
  <c r="J6" i="3"/>
  <c r="J7" i="3"/>
  <c r="E23" i="3"/>
  <c r="J25" i="3"/>
  <c r="N14" i="3"/>
  <c r="N27" i="3" s="1"/>
  <c r="N28" i="3" s="1"/>
  <c r="J5" i="3"/>
  <c r="J14" i="3" s="1"/>
  <c r="E14" i="3"/>
  <c r="J21" i="3"/>
  <c r="J23" i="3" s="1"/>
  <c r="J18" i="3"/>
  <c r="J19" i="3" s="1"/>
  <c r="R36" i="1"/>
  <c r="R35" i="1"/>
  <c r="R16" i="1"/>
  <c r="M36" i="1"/>
  <c r="L36" i="1"/>
  <c r="K36" i="1"/>
  <c r="M35" i="1"/>
  <c r="L35" i="1"/>
  <c r="K35" i="1"/>
  <c r="N30" i="1"/>
  <c r="S30" i="1" s="1"/>
  <c r="M28" i="1"/>
  <c r="L28" i="1"/>
  <c r="K28" i="1"/>
  <c r="N27" i="1"/>
  <c r="S27" i="1" s="1"/>
  <c r="N26" i="1"/>
  <c r="S26" i="1" s="1"/>
  <c r="N25" i="1"/>
  <c r="S25" i="1" s="1"/>
  <c r="N24" i="1"/>
  <c r="S24" i="1" s="1"/>
  <c r="M22" i="1"/>
  <c r="L22" i="1"/>
  <c r="K22" i="1"/>
  <c r="N21" i="1"/>
  <c r="S21" i="1" s="1"/>
  <c r="N20" i="1"/>
  <c r="S20" i="1" s="1"/>
  <c r="N19" i="1"/>
  <c r="S19" i="1" s="1"/>
  <c r="N18" i="1"/>
  <c r="S18" i="1" s="1"/>
  <c r="M16" i="1"/>
  <c r="L16" i="1"/>
  <c r="K16" i="1"/>
  <c r="N15" i="1"/>
  <c r="S15" i="1" s="1"/>
  <c r="N14" i="1"/>
  <c r="S14" i="1" s="1"/>
  <c r="N13" i="1"/>
  <c r="S13" i="1" s="1"/>
  <c r="N12" i="1"/>
  <c r="S12" i="1" s="1"/>
  <c r="N11" i="1"/>
  <c r="S11" i="1" s="1"/>
  <c r="N10" i="1"/>
  <c r="S10" i="1" s="1"/>
  <c r="N9" i="1"/>
  <c r="S9" i="1" s="1"/>
  <c r="N8" i="1"/>
  <c r="S8" i="1" s="1"/>
  <c r="N7" i="1"/>
  <c r="S7" i="1" s="1"/>
  <c r="N6" i="1"/>
  <c r="S6" i="1" s="1"/>
  <c r="N5" i="1"/>
  <c r="S5" i="1" s="1"/>
  <c r="H36" i="1"/>
  <c r="G36" i="1"/>
  <c r="F36" i="1"/>
  <c r="D36" i="1"/>
  <c r="C36" i="1"/>
  <c r="B36" i="1"/>
  <c r="H35" i="1"/>
  <c r="G35" i="1"/>
  <c r="F35" i="1"/>
  <c r="D35" i="1"/>
  <c r="C35" i="1"/>
  <c r="B35" i="1"/>
  <c r="I30" i="1"/>
  <c r="J30" i="1" s="1"/>
  <c r="E30" i="1"/>
  <c r="H28" i="1"/>
  <c r="G28" i="1"/>
  <c r="F28" i="1"/>
  <c r="I28" i="1" s="1"/>
  <c r="D28" i="1"/>
  <c r="C28" i="1"/>
  <c r="B28" i="1"/>
  <c r="I27" i="1"/>
  <c r="E27" i="1"/>
  <c r="I26" i="1"/>
  <c r="E26" i="1"/>
  <c r="I25" i="1"/>
  <c r="E25" i="1"/>
  <c r="I24" i="1"/>
  <c r="E24" i="1"/>
  <c r="H22" i="1"/>
  <c r="G22" i="1"/>
  <c r="F22" i="1"/>
  <c r="D22" i="1"/>
  <c r="C22" i="1"/>
  <c r="B22" i="1"/>
  <c r="I21" i="1"/>
  <c r="E21" i="1"/>
  <c r="J21" i="1" s="1"/>
  <c r="I20" i="1"/>
  <c r="E20" i="1"/>
  <c r="I19" i="1"/>
  <c r="E19" i="1"/>
  <c r="I18" i="1"/>
  <c r="E18" i="1"/>
  <c r="H16" i="1"/>
  <c r="G16" i="1"/>
  <c r="F16" i="1"/>
  <c r="D16" i="1"/>
  <c r="C16" i="1"/>
  <c r="B16" i="1"/>
  <c r="I15" i="1"/>
  <c r="E15" i="1"/>
  <c r="I14" i="1"/>
  <c r="E14" i="1"/>
  <c r="J14" i="1" s="1"/>
  <c r="I13" i="1"/>
  <c r="E13" i="1"/>
  <c r="I12" i="1"/>
  <c r="E12" i="1"/>
  <c r="I11" i="1"/>
  <c r="E11" i="1"/>
  <c r="I10" i="1"/>
  <c r="E10" i="1"/>
  <c r="J10" i="1" s="1"/>
  <c r="I9" i="1"/>
  <c r="E9" i="1"/>
  <c r="I8" i="1"/>
  <c r="E8" i="1"/>
  <c r="I7" i="1"/>
  <c r="E7" i="1"/>
  <c r="I6" i="1"/>
  <c r="E6" i="1"/>
  <c r="J6" i="1" s="1"/>
  <c r="I5" i="1"/>
  <c r="I16" i="1" s="1"/>
  <c r="E5" i="1"/>
  <c r="S19" i="3" l="1"/>
  <c r="S23" i="3"/>
  <c r="S14" i="3"/>
  <c r="R27" i="3"/>
  <c r="R28" i="3" s="1"/>
  <c r="S16" i="1"/>
  <c r="H32" i="1"/>
  <c r="H33" i="1" s="1"/>
  <c r="J7" i="1"/>
  <c r="J9" i="1"/>
  <c r="J11" i="1"/>
  <c r="J13" i="1"/>
  <c r="J15" i="1"/>
  <c r="D32" i="1"/>
  <c r="D33" i="1" s="1"/>
  <c r="J20" i="1"/>
  <c r="S35" i="1"/>
  <c r="C32" i="1"/>
  <c r="C33" i="1" s="1"/>
  <c r="J26" i="1"/>
  <c r="S36" i="1"/>
  <c r="L32" i="1"/>
  <c r="L33" i="1" s="1"/>
  <c r="I36" i="1"/>
  <c r="E27" i="3"/>
  <c r="E28" i="3" s="1"/>
  <c r="I27" i="3"/>
  <c r="I28" i="3" s="1"/>
  <c r="J27" i="3"/>
  <c r="J28" i="3" s="1"/>
  <c r="J5" i="1"/>
  <c r="J35" i="1" s="1"/>
  <c r="J8" i="1"/>
  <c r="F32" i="1"/>
  <c r="M32" i="1"/>
  <c r="M33" i="1" s="1"/>
  <c r="N28" i="1"/>
  <c r="S28" i="1" s="1"/>
  <c r="J12" i="1"/>
  <c r="B32" i="1"/>
  <c r="B33" i="1" s="1"/>
  <c r="G32" i="1"/>
  <c r="G33" i="1" s="1"/>
  <c r="J19" i="1"/>
  <c r="J25" i="1"/>
  <c r="N16" i="1"/>
  <c r="N36" i="1"/>
  <c r="N22" i="1"/>
  <c r="S22" i="1" s="1"/>
  <c r="I22" i="1"/>
  <c r="J24" i="1"/>
  <c r="E16" i="1"/>
  <c r="N35" i="1"/>
  <c r="K32" i="1"/>
  <c r="K33" i="1" s="1"/>
  <c r="J18" i="1"/>
  <c r="E35" i="1"/>
  <c r="I35" i="1"/>
  <c r="E36" i="1"/>
  <c r="E22" i="1"/>
  <c r="J27" i="1"/>
  <c r="E28" i="1"/>
  <c r="J28" i="1" s="1"/>
  <c r="S27" i="3" l="1"/>
  <c r="S28" i="3" s="1"/>
  <c r="J22" i="1"/>
  <c r="J36" i="1"/>
  <c r="I32" i="1"/>
  <c r="I33" i="1" s="1"/>
  <c r="E32" i="1"/>
  <c r="E33" i="1" s="1"/>
  <c r="N32" i="1"/>
  <c r="F33" i="1"/>
  <c r="J16" i="1"/>
  <c r="J32" i="1" s="1"/>
  <c r="N33" i="1" l="1"/>
  <c r="S33" i="1" s="1"/>
  <c r="S32" i="1"/>
  <c r="J33" i="1"/>
  <c r="O14" i="10" l="1"/>
  <c r="P14" i="10"/>
  <c r="Q14" i="10"/>
  <c r="N18" i="10"/>
  <c r="O18" i="10"/>
  <c r="P18" i="10"/>
  <c r="Q18" i="10"/>
  <c r="N21" i="10"/>
  <c r="O21" i="10"/>
  <c r="P21" i="10"/>
  <c r="Q21" i="10"/>
  <c r="I21" i="10"/>
  <c r="H21" i="10"/>
  <c r="G21" i="10"/>
  <c r="F21" i="10"/>
  <c r="E21" i="10"/>
  <c r="D21" i="10"/>
  <c r="C21" i="10"/>
  <c r="B21" i="10"/>
  <c r="M20" i="10"/>
  <c r="M21" i="10" s="1"/>
  <c r="L20" i="10"/>
  <c r="L21" i="10" s="1"/>
  <c r="K20" i="10"/>
  <c r="K21" i="10" s="1"/>
  <c r="J20" i="10"/>
  <c r="J21" i="10" s="1"/>
  <c r="I18" i="10"/>
  <c r="H18" i="10"/>
  <c r="G18" i="10"/>
  <c r="F18" i="10"/>
  <c r="E18" i="10"/>
  <c r="D18" i="10"/>
  <c r="C18" i="10"/>
  <c r="B18" i="10"/>
  <c r="M17" i="10"/>
  <c r="L17" i="10"/>
  <c r="K17" i="10"/>
  <c r="J17" i="10"/>
  <c r="M16" i="10"/>
  <c r="L16" i="10"/>
  <c r="K16" i="10"/>
  <c r="K18" i="10" s="1"/>
  <c r="J16" i="10"/>
  <c r="I14" i="10"/>
  <c r="I22" i="10" s="1"/>
  <c r="H14" i="10"/>
  <c r="H22" i="10" s="1"/>
  <c r="G14" i="10"/>
  <c r="G22" i="10" s="1"/>
  <c r="F14" i="10"/>
  <c r="F22" i="10" s="1"/>
  <c r="E14" i="10"/>
  <c r="E22" i="10" s="1"/>
  <c r="D14" i="10"/>
  <c r="D22" i="10" s="1"/>
  <c r="C14" i="10"/>
  <c r="C22" i="10" s="1"/>
  <c r="B14" i="10"/>
  <c r="B22" i="10" s="1"/>
  <c r="M13" i="10"/>
  <c r="L13" i="10"/>
  <c r="K13" i="10"/>
  <c r="J13" i="10"/>
  <c r="M12" i="10"/>
  <c r="L12" i="10"/>
  <c r="K12" i="10"/>
  <c r="J12" i="10"/>
  <c r="M11" i="10"/>
  <c r="L11" i="10"/>
  <c r="K11" i="10"/>
  <c r="J11" i="10"/>
  <c r="M10" i="10"/>
  <c r="L10" i="10"/>
  <c r="K10" i="10"/>
  <c r="J10" i="10"/>
  <c r="M9" i="10"/>
  <c r="L9" i="10"/>
  <c r="K9" i="10"/>
  <c r="J9" i="10"/>
  <c r="M8" i="10"/>
  <c r="L8" i="10"/>
  <c r="K8" i="10"/>
  <c r="J8" i="10"/>
  <c r="M7" i="10"/>
  <c r="L7" i="10"/>
  <c r="K7" i="10"/>
  <c r="J7" i="10"/>
  <c r="M6" i="10"/>
  <c r="L6" i="10"/>
  <c r="L14" i="10" s="1"/>
  <c r="K6" i="10"/>
  <c r="J6" i="10"/>
  <c r="J14" i="10" s="1"/>
  <c r="P22" i="10" l="1"/>
  <c r="K14" i="10"/>
  <c r="K22" i="10" s="1"/>
  <c r="L18" i="10"/>
  <c r="L22" i="10" s="1"/>
  <c r="O22" i="10"/>
  <c r="Q22" i="10"/>
  <c r="M18" i="10"/>
  <c r="N22" i="10"/>
  <c r="M14" i="10"/>
  <c r="J18" i="10"/>
  <c r="J22" i="10" s="1"/>
  <c r="M22" i="10" l="1"/>
</calcChain>
</file>

<file path=xl/sharedStrings.xml><?xml version="1.0" encoding="utf-8"?>
<sst xmlns="http://schemas.openxmlformats.org/spreadsheetml/2006/main" count="270" uniqueCount="94">
  <si>
    <t>Выработка электрической энергии станциями ПАО "ТГК-1", тыс. кВт∙ч</t>
  </si>
  <si>
    <t>январь</t>
  </si>
  <si>
    <t>февраль</t>
  </si>
  <si>
    <t>март</t>
  </si>
  <si>
    <t>1 кв</t>
  </si>
  <si>
    <t>апрель</t>
  </si>
  <si>
    <t>май</t>
  </si>
  <si>
    <t>июнь</t>
  </si>
  <si>
    <t>2 кв</t>
  </si>
  <si>
    <t>1 П</t>
  </si>
  <si>
    <t>Филиал "Невский"</t>
  </si>
  <si>
    <t>Центральная ТЭЦ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</si>
  <si>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</si>
  <si>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</si>
  <si>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</si>
  <si>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</si>
  <si>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</si>
  <si>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</si>
  <si>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</si>
  <si>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</si>
  <si>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Каскад Вуоксинских ГЭС</t>
  </si>
  <si>
    <t>Каскад Ладожских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</si>
  <si>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</si>
  <si>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</si>
  <si>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</si>
  <si>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</si>
  <si>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</si>
  <si>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Каскад Сунских ГЭС (с учетом Малых ГЭС)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</si>
  <si>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</si>
  <si>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</si>
  <si>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</si>
  <si>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</si>
  <si>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</si>
  <si>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Каскад Туломских и Серебрянских ГЭС</t>
  </si>
  <si>
    <t>Всего по филиалу "Кольский"</t>
  </si>
  <si>
    <t>Всего ТЭС</t>
  </si>
  <si>
    <t>Всего ГЭС</t>
  </si>
  <si>
    <t>Котельные</t>
  </si>
  <si>
    <t>Электрические бойлерные</t>
  </si>
  <si>
    <t>Отпуск тепловой энергии станциями ПАО "ТГК-1", Гкал</t>
  </si>
  <si>
    <t>1  П</t>
  </si>
  <si>
    <t>Удельный расход условного топлива на отпуск электрической и тепловой энергии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</si>
  <si>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</si>
  <si>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</si>
  <si>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</si>
  <si>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</si>
  <si>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-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</si>
  <si>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</si>
  <si>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</si>
  <si>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</si>
  <si>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</si>
  <si>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</si>
  <si>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</si>
  <si>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</si>
  <si>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 xml:space="preserve">Реализация электроэнергии и мощности </t>
  </si>
  <si>
    <t>Реализация электроэнергии (тыс. кВт∙ч)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</si>
  <si>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</si>
  <si>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</si>
  <si>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</si>
  <si>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</si>
  <si>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</si>
  <si>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</si>
  <si>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</si>
  <si>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 xml:space="preserve">РД </t>
  </si>
  <si>
    <t>ДПМ</t>
  </si>
  <si>
    <t>Вынужденные</t>
  </si>
  <si>
    <t>КОМ</t>
  </si>
  <si>
    <t xml:space="preserve">Покупка электроэнергии и мощности </t>
  </si>
  <si>
    <t>Покупка электроэнергии (тыс. кВт∙ч)</t>
  </si>
  <si>
    <t>Покупка мощности (МВт, среднемесячные значения)</t>
  </si>
  <si>
    <t xml:space="preserve">Вынужденные </t>
  </si>
  <si>
    <t>ГЭС/АЭС</t>
  </si>
  <si>
    <t>на э/энергию, г/кВт∙ч</t>
  </si>
  <si>
    <t>В среднем по ПАО "ТГК-1"</t>
  </si>
  <si>
    <t>ПАО «ТГК-1»</t>
  </si>
  <si>
    <t>ВИЭ</t>
  </si>
  <si>
    <t>СДМ</t>
  </si>
  <si>
    <t>АО "Мурманская ТЭЦ"</t>
  </si>
  <si>
    <t>Всего "ТГК-1" без учета АО "Мурманская ТЭЦ"</t>
  </si>
  <si>
    <t>Всего "ТГК-1" с учетом АО "Мурманская ТЭЦ"</t>
  </si>
  <si>
    <t>АО «Мурманская ТЭЦ»</t>
  </si>
  <si>
    <t>АО "Мурманская ТЭЦ" (с учетом котельных)</t>
  </si>
  <si>
    <t>СДД</t>
  </si>
  <si>
    <t xml:space="preserve"> </t>
  </si>
  <si>
    <t>газ, тут</t>
  </si>
  <si>
    <t>мазут, тут</t>
  </si>
  <si>
    <t>уголь, тут</t>
  </si>
  <si>
    <t>дрова, тут</t>
  </si>
  <si>
    <t>Всего по ПАО "ТГК-1"без учета АО "Мурманская ТЭЦ"</t>
  </si>
  <si>
    <t>КОМмод*</t>
  </si>
  <si>
    <t>*  По программе (КОММод) ПАО «ТГК-1» в декабре 2021 года введен в эксплуатацию модернизированный генерирующий объект – паротурбинная установка ст.№7 Автовской ТЭЦ электрической мощностью 116,4 МВт. Данный проект был отобран по результатам проведения КОММод в 2019 г.</t>
  </si>
  <si>
    <t>2кв</t>
  </si>
  <si>
    <t>1П</t>
  </si>
  <si>
    <r>
      <rPr>
        <i/>
        <sz val="11"/>
        <color theme="1"/>
        <rFont val="Calibri"/>
        <family val="2"/>
        <charset val="204"/>
        <scheme val="minor"/>
      </rPr>
      <t xml:space="preserve">* По программе (КОММод) ПАО «ТГК-1» в декабре 2021 года введен в эксплуатацию модернизированный генерирующий объект – паротурбинная установка ст.№7 Автовской ТЭЦ электрической мощностью 116,4 МВт. </t>
    </r>
    <r>
      <rPr>
        <i/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theme="1"/>
        <rFont val="Calibri"/>
        <family val="2"/>
        <charset val="204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</si>
</sst>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_-* #,##0.00_р_._-;\-* #,##0.00_р_._-;_-* &quot;-&quot;??_р_._-;_-@_-"/>
  </numFmts>
  <fonts count="3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b/>
      <sz val="11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0"/>
      <color indexed="12"/>
      <name val="Arial"/>
      <family val="2"/>
      <charset val="204"/>
    </font>
    <font>
      <sz val="12"/>
      <color theme="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9"/>
        <bgColor indexed="64"/>
      </patternFill>
    </fill>
  </fills>
  <borders count="7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/>
      <diagonal/>
    </border>
    <border>
      <left style="thin">
        <color auto="1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/>
      <bottom style="medium">
        <color indexed="64"/>
      </bottom>
      <diagonal/>
    </border>
    <border>
      <left style="thin">
        <color auto="1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2" borderId="0" applyNumberFormat="0" applyBorder="0" applyAlignment="0" applyProtection="0"/>
    <xf numFmtId="0" fontId="8" fillId="0" borderId="0"/>
    <xf numFmtId="0" fontId="22" fillId="0" borderId="0"/>
    <xf numFmtId="0" fontId="23" fillId="0" borderId="0"/>
    <xf numFmtId="0" fontId="24" fillId="0" borderId="0"/>
    <xf numFmtId="0" fontId="23" fillId="0" borderId="0"/>
    <xf numFmtId="0" fontId="25" fillId="0" borderId="0"/>
    <xf numFmtId="0" fontId="21" fillId="0" borderId="0"/>
    <xf numFmtId="166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9" fontId="28" fillId="0" borderId="0" applyFont="0" applyFill="0" applyBorder="0" applyAlignment="0" applyProtection="0"/>
    <xf numFmtId="166" fontId="28" fillId="0" borderId="0" applyFont="0" applyFill="0" applyBorder="0" applyAlignment="0" applyProtection="0"/>
  </cellStyleXfs>
  <cellXfs count="314">
    <xf numFmtId="0" fontId="0" fillId="0" borderId="0" xfId="0"/>
    <xf numFmtId="3" fontId="9" fillId="0" borderId="11" xfId="2" applyNumberFormat="1" applyFont="1" applyFill="1" applyBorder="1" applyProtection="1"/>
    <xf numFmtId="3" fontId="9" fillId="0" borderId="11" xfId="0" applyNumberFormat="1" applyFont="1" applyFill="1" applyBorder="1" applyProtection="1"/>
    <xf numFmtId="3" fontId="9" fillId="0" borderId="0" xfId="2" applyNumberFormat="1" applyFont="1" applyFill="1" applyBorder="1" applyProtection="1"/>
    <xf numFmtId="3" fontId="9" fillId="0" borderId="0" xfId="0" applyNumberFormat="1" applyFont="1" applyFill="1" applyBorder="1" applyProtection="1"/>
    <xf numFmtId="3" fontId="11" fillId="0" borderId="19" xfId="0" applyNumberFormat="1" applyFont="1" applyFill="1" applyBorder="1" applyProtection="1"/>
    <xf numFmtId="3" fontId="9" fillId="3" borderId="19" xfId="0" applyNumberFormat="1" applyFont="1" applyFill="1" applyBorder="1" applyProtection="1"/>
    <xf numFmtId="3" fontId="0" fillId="0" borderId="0" xfId="0" applyNumberFormat="1"/>
    <xf numFmtId="0" fontId="7" fillId="4" borderId="10" xfId="1" applyFont="1" applyFill="1" applyBorder="1" applyAlignment="1" applyProtection="1">
      <alignment horizontal="left" vertical="center"/>
    </xf>
    <xf numFmtId="0" fontId="7" fillId="4" borderId="1" xfId="1" applyFont="1" applyFill="1" applyBorder="1" applyAlignment="1" applyProtection="1">
      <alignment horizontal="left" vertical="center"/>
    </xf>
    <xf numFmtId="0" fontId="7" fillId="4" borderId="16" xfId="1" applyFont="1" applyFill="1" applyBorder="1" applyAlignment="1" applyProtection="1">
      <alignment horizontal="left" vertical="center"/>
    </xf>
    <xf numFmtId="0" fontId="10" fillId="4" borderId="18" xfId="1" applyFont="1" applyFill="1" applyBorder="1" applyAlignment="1" applyProtection="1">
      <alignment horizontal="left" vertical="center"/>
    </xf>
    <xf numFmtId="0" fontId="7" fillId="4" borderId="18" xfId="1" applyFont="1" applyFill="1" applyBorder="1" applyAlignment="1" applyProtection="1">
      <alignment horizontal="left" vertical="center"/>
    </xf>
    <xf numFmtId="0" fontId="4" fillId="4" borderId="18" xfId="1" applyFont="1" applyFill="1" applyBorder="1" applyAlignment="1" applyProtection="1">
      <alignment horizontal="left" vertical="center" wrapText="1"/>
    </xf>
    <xf numFmtId="0" fontId="4" fillId="4" borderId="30" xfId="1" applyFont="1" applyFill="1" applyBorder="1" applyAlignment="1" applyProtection="1">
      <alignment horizontal="right"/>
    </xf>
    <xf numFmtId="3" fontId="4" fillId="4" borderId="11" xfId="1" applyNumberFormat="1" applyFont="1" applyFill="1" applyBorder="1" applyProtection="1"/>
    <xf numFmtId="3" fontId="9" fillId="3" borderId="11" xfId="2" applyNumberFormat="1" applyFont="1" applyFill="1" applyBorder="1" applyProtection="1"/>
    <xf numFmtId="3" fontId="9" fillId="3" borderId="11" xfId="0" applyNumberFormat="1" applyFont="1" applyFill="1" applyBorder="1" applyProtection="1"/>
    <xf numFmtId="3" fontId="9" fillId="3" borderId="0" xfId="2" applyNumberFormat="1" applyFont="1" applyFill="1" applyBorder="1" applyProtection="1"/>
    <xf numFmtId="3" fontId="9" fillId="3" borderId="0" xfId="0" applyNumberFormat="1" applyFont="1" applyFill="1" applyBorder="1" applyProtection="1"/>
    <xf numFmtId="3" fontId="9" fillId="3" borderId="17" xfId="2" applyNumberFormat="1" applyFont="1" applyFill="1" applyBorder="1" applyProtection="1"/>
    <xf numFmtId="3" fontId="11" fillId="3" borderId="19" xfId="0" applyNumberFormat="1" applyFont="1" applyFill="1" applyBorder="1" applyProtection="1"/>
    <xf numFmtId="3" fontId="9" fillId="5" borderId="12" xfId="0" applyNumberFormat="1" applyFont="1" applyFill="1" applyBorder="1" applyProtection="1"/>
    <xf numFmtId="3" fontId="9" fillId="5" borderId="14" xfId="0" applyNumberFormat="1" applyFont="1" applyFill="1" applyBorder="1" applyProtection="1"/>
    <xf numFmtId="3" fontId="11" fillId="5" borderId="20" xfId="0" applyNumberFormat="1" applyFont="1" applyFill="1" applyBorder="1" applyProtection="1"/>
    <xf numFmtId="3" fontId="9" fillId="5" borderId="20" xfId="0" applyNumberFormat="1" applyFont="1" applyFill="1" applyBorder="1" applyProtection="1"/>
    <xf numFmtId="3" fontId="11" fillId="5" borderId="20" xfId="0" applyNumberFormat="1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3" fontId="6" fillId="3" borderId="9" xfId="0" applyNumberFormat="1" applyFont="1" applyFill="1" applyBorder="1" applyAlignment="1" applyProtection="1">
      <alignment vertical="center"/>
    </xf>
    <xf numFmtId="0" fontId="0" fillId="3" borderId="0" xfId="0" applyFill="1" applyBorder="1"/>
    <xf numFmtId="0" fontId="6" fillId="3" borderId="23" xfId="0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/>
    <xf numFmtId="0" fontId="0" fillId="3" borderId="19" xfId="0" applyFill="1" applyBorder="1" applyAlignment="1" applyProtection="1"/>
    <xf numFmtId="3" fontId="11" fillId="3" borderId="19" xfId="0" applyNumberFormat="1" applyFont="1" applyFill="1" applyBorder="1" applyAlignment="1" applyProtection="1">
      <alignment vertical="center" wrapText="1"/>
    </xf>
    <xf numFmtId="3" fontId="11" fillId="3" borderId="17" xfId="0" applyNumberFormat="1" applyFont="1" applyFill="1" applyBorder="1" applyAlignment="1" applyProtection="1">
      <alignment vertical="center" wrapText="1"/>
    </xf>
    <xf numFmtId="0" fontId="4" fillId="3" borderId="25" xfId="1" applyFont="1" applyFill="1" applyBorder="1" applyAlignment="1" applyProtection="1"/>
    <xf numFmtId="0" fontId="6" fillId="3" borderId="25" xfId="0" applyFont="1" applyFill="1" applyBorder="1" applyAlignment="1" applyProtection="1"/>
    <xf numFmtId="0" fontId="5" fillId="3" borderId="22" xfId="0" applyFont="1" applyFill="1" applyBorder="1" applyAlignment="1" applyProtection="1">
      <alignment vertical="center"/>
    </xf>
    <xf numFmtId="0" fontId="0" fillId="3" borderId="0" xfId="0" applyFill="1"/>
    <xf numFmtId="0" fontId="5" fillId="3" borderId="22" xfId="0" applyFont="1" applyFill="1" applyBorder="1" applyAlignment="1" applyProtection="1"/>
    <xf numFmtId="0" fontId="0" fillId="3" borderId="18" xfId="0" applyFill="1" applyBorder="1" applyAlignment="1" applyProtection="1"/>
    <xf numFmtId="0" fontId="4" fillId="3" borderId="29" xfId="1" applyFont="1" applyFill="1" applyBorder="1" applyAlignment="1" applyProtection="1"/>
    <xf numFmtId="3" fontId="0" fillId="3" borderId="0" xfId="0" applyNumberFormat="1" applyFill="1"/>
    <xf numFmtId="0" fontId="4" fillId="4" borderId="6" xfId="1" applyFont="1" applyFill="1" applyBorder="1" applyAlignment="1" applyProtection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3" fontId="4" fillId="4" borderId="32" xfId="1" applyNumberFormat="1" applyFont="1" applyFill="1" applyBorder="1" applyProtection="1"/>
    <xf numFmtId="3" fontId="4" fillId="4" borderId="30" xfId="1" applyNumberFormat="1" applyFont="1" applyFill="1" applyBorder="1" applyProtection="1"/>
    <xf numFmtId="0" fontId="4" fillId="4" borderId="34" xfId="1" applyFont="1" applyFill="1" applyBorder="1" applyAlignment="1" applyProtection="1">
      <alignment horizontal="right"/>
    </xf>
    <xf numFmtId="3" fontId="4" fillId="4" borderId="35" xfId="1" applyNumberFormat="1" applyFont="1" applyFill="1" applyBorder="1" applyProtection="1"/>
    <xf numFmtId="3" fontId="4" fillId="4" borderId="36" xfId="1" applyNumberFormat="1" applyFont="1" applyFill="1" applyBorder="1" applyProtection="1"/>
    <xf numFmtId="3" fontId="4" fillId="4" borderId="34" xfId="1" applyNumberFormat="1" applyFont="1" applyFill="1" applyBorder="1" applyProtection="1"/>
    <xf numFmtId="0" fontId="5" fillId="0" borderId="41" xfId="0" applyFont="1" applyFill="1" applyBorder="1" applyAlignment="1"/>
    <xf numFmtId="0" fontId="6" fillId="0" borderId="42" xfId="0" applyFont="1" applyFill="1" applyBorder="1" applyAlignment="1"/>
    <xf numFmtId="0" fontId="6" fillId="0" borderId="43" xfId="0" applyFont="1" applyFill="1" applyBorder="1" applyAlignment="1"/>
    <xf numFmtId="3" fontId="9" fillId="0" borderId="11" xfId="0" applyNumberFormat="1" applyFont="1" applyFill="1" applyBorder="1"/>
    <xf numFmtId="3" fontId="9" fillId="0" borderId="0" xfId="0" applyNumberFormat="1" applyFont="1" applyFill="1" applyBorder="1"/>
    <xf numFmtId="3" fontId="11" fillId="0" borderId="19" xfId="0" applyNumberFormat="1" applyFont="1" applyFill="1" applyBorder="1"/>
    <xf numFmtId="0" fontId="6" fillId="0" borderId="0" xfId="0" applyFont="1" applyFill="1" applyBorder="1" applyAlignment="1"/>
    <xf numFmtId="0" fontId="6" fillId="0" borderId="15" xfId="0" applyFont="1" applyFill="1" applyBorder="1" applyAlignment="1"/>
    <xf numFmtId="0" fontId="0" fillId="0" borderId="0" xfId="0" applyFill="1" applyBorder="1" applyAlignment="1"/>
    <xf numFmtId="0" fontId="0" fillId="0" borderId="15" xfId="0" applyFill="1" applyBorder="1" applyAlignment="1"/>
    <xf numFmtId="3" fontId="9" fillId="0" borderId="42" xfId="0" applyNumberFormat="1" applyFont="1" applyFill="1" applyBorder="1"/>
    <xf numFmtId="3" fontId="11" fillId="0" borderId="19" xfId="0" applyNumberFormat="1" applyFont="1" applyFill="1" applyBorder="1" applyAlignment="1">
      <alignment wrapText="1"/>
    </xf>
    <xf numFmtId="0" fontId="7" fillId="4" borderId="12" xfId="1" applyFont="1" applyFill="1" applyBorder="1" applyAlignment="1">
      <alignment horizontal="left" vertical="center"/>
    </xf>
    <xf numFmtId="0" fontId="7" fillId="4" borderId="14" xfId="1" applyFont="1" applyFill="1" applyBorder="1" applyAlignment="1">
      <alignment horizontal="left" vertical="center"/>
    </xf>
    <xf numFmtId="3" fontId="9" fillId="0" borderId="17" xfId="0" applyNumberFormat="1" applyFont="1" applyFill="1" applyBorder="1"/>
    <xf numFmtId="0" fontId="5" fillId="0" borderId="50" xfId="0" applyFont="1" applyFill="1" applyBorder="1" applyAlignment="1"/>
    <xf numFmtId="0" fontId="6" fillId="0" borderId="23" xfId="0" applyFont="1" applyFill="1" applyBorder="1" applyAlignment="1"/>
    <xf numFmtId="3" fontId="9" fillId="0" borderId="51" xfId="0" applyNumberFormat="1" applyFont="1" applyFill="1" applyBorder="1"/>
    <xf numFmtId="3" fontId="9" fillId="0" borderId="52" xfId="0" applyNumberFormat="1" applyFont="1" applyFill="1" applyBorder="1"/>
    <xf numFmtId="3" fontId="11" fillId="3" borderId="19" xfId="0" applyNumberFormat="1" applyFont="1" applyFill="1" applyBorder="1"/>
    <xf numFmtId="0" fontId="0" fillId="0" borderId="50" xfId="0" applyFill="1" applyBorder="1" applyAlignment="1"/>
    <xf numFmtId="0" fontId="0" fillId="0" borderId="23" xfId="0" applyFill="1" applyBorder="1" applyAlignment="1"/>
    <xf numFmtId="0" fontId="0" fillId="0" borderId="53" xfId="0" applyFill="1" applyBorder="1" applyAlignment="1"/>
    <xf numFmtId="0" fontId="0" fillId="0" borderId="54" xfId="0" applyFill="1" applyBorder="1" applyAlignment="1"/>
    <xf numFmtId="0" fontId="12" fillId="4" borderId="2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28" xfId="1" applyFont="1" applyFill="1" applyBorder="1" applyAlignment="1">
      <alignment horizontal="left" vertical="center"/>
    </xf>
    <xf numFmtId="0" fontId="7" fillId="4" borderId="46" xfId="1" applyFont="1" applyFill="1" applyBorder="1" applyAlignment="1">
      <alignment horizontal="left" vertical="center"/>
    </xf>
    <xf numFmtId="0" fontId="4" fillId="4" borderId="26" xfId="1" applyFont="1" applyFill="1" applyBorder="1" applyAlignment="1" applyProtection="1">
      <alignment horizontal="left" vertical="center" wrapText="1"/>
    </xf>
    <xf numFmtId="3" fontId="9" fillId="5" borderId="12" xfId="0" applyNumberFormat="1" applyFont="1" applyFill="1" applyBorder="1"/>
    <xf numFmtId="3" fontId="9" fillId="5" borderId="14" xfId="0" applyNumberFormat="1" applyFont="1" applyFill="1" applyBorder="1"/>
    <xf numFmtId="3" fontId="9" fillId="5" borderId="28" xfId="0" applyNumberFormat="1" applyFont="1" applyFill="1" applyBorder="1"/>
    <xf numFmtId="3" fontId="11" fillId="5" borderId="20" xfId="0" applyNumberFormat="1" applyFont="1" applyFill="1" applyBorder="1"/>
    <xf numFmtId="3" fontId="9" fillId="5" borderId="46" xfId="0" applyNumberFormat="1" applyFont="1" applyFill="1" applyBorder="1"/>
    <xf numFmtId="4" fontId="9" fillId="0" borderId="11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27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9" fillId="0" borderId="42" xfId="0" applyNumberFormat="1" applyFont="1" applyBorder="1" applyAlignment="1">
      <alignment horizontal="center"/>
    </xf>
    <xf numFmtId="4" fontId="9" fillId="0" borderId="43" xfId="0" applyNumberFormat="1" applyFont="1" applyBorder="1" applyAlignment="1">
      <alignment horizontal="center"/>
    </xf>
    <xf numFmtId="4" fontId="0" fillId="0" borderId="23" xfId="0" applyNumberFormat="1" applyFont="1" applyFill="1" applyBorder="1" applyAlignment="1">
      <alignment horizontal="center"/>
    </xf>
    <xf numFmtId="0" fontId="16" fillId="0" borderId="58" xfId="0" applyFont="1" applyBorder="1" applyAlignment="1">
      <alignment horizontal="justify" wrapText="1"/>
    </xf>
    <xf numFmtId="0" fontId="11" fillId="0" borderId="35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 wrapText="1"/>
    </xf>
    <xf numFmtId="0" fontId="11" fillId="0" borderId="43" xfId="0" applyFont="1" applyBorder="1" applyAlignment="1">
      <alignment horizontal="center" vertical="center" wrapText="1"/>
    </xf>
    <xf numFmtId="165" fontId="0" fillId="0" borderId="0" xfId="0" applyNumberFormat="1"/>
    <xf numFmtId="3" fontId="9" fillId="0" borderId="13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59" xfId="0" applyNumberFormat="1" applyFont="1" applyBorder="1" applyAlignment="1">
      <alignment vertical="center"/>
    </xf>
    <xf numFmtId="164" fontId="0" fillId="0" borderId="13" xfId="0" applyNumberFormat="1" applyFont="1" applyBorder="1" applyAlignment="1">
      <alignment vertical="center"/>
    </xf>
    <xf numFmtId="164" fontId="9" fillId="0" borderId="15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vertical="center"/>
    </xf>
    <xf numFmtId="164" fontId="20" fillId="0" borderId="0" xfId="0" applyNumberFormat="1" applyFont="1"/>
    <xf numFmtId="4" fontId="19" fillId="0" borderId="24" xfId="0" applyNumberFormat="1" applyFont="1" applyFill="1" applyBorder="1" applyAlignment="1">
      <alignment horizontal="center"/>
    </xf>
    <xf numFmtId="4" fontId="1" fillId="5" borderId="19" xfId="0" applyNumberFormat="1" applyFont="1" applyFill="1" applyBorder="1" applyAlignment="1">
      <alignment horizontal="center" vertical="center"/>
    </xf>
    <xf numFmtId="4" fontId="1" fillId="5" borderId="21" xfId="0" applyNumberFormat="1" applyFont="1" applyFill="1" applyBorder="1" applyAlignment="1">
      <alignment horizontal="center" vertical="center"/>
    </xf>
    <xf numFmtId="4" fontId="11" fillId="5" borderId="19" xfId="0" applyNumberFormat="1" applyFont="1" applyFill="1" applyBorder="1" applyAlignment="1">
      <alignment horizontal="center" vertical="center"/>
    </xf>
    <xf numFmtId="4" fontId="11" fillId="5" borderId="21" xfId="0" applyNumberFormat="1" applyFont="1" applyFill="1" applyBorder="1" applyAlignment="1">
      <alignment horizontal="center" vertical="center"/>
    </xf>
    <xf numFmtId="4" fontId="1" fillId="5" borderId="19" xfId="0" applyNumberFormat="1" applyFont="1" applyFill="1" applyBorder="1" applyAlignment="1">
      <alignment horizontal="center"/>
    </xf>
    <xf numFmtId="4" fontId="1" fillId="5" borderId="21" xfId="0" applyNumberFormat="1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center"/>
    </xf>
    <xf numFmtId="4" fontId="11" fillId="5" borderId="21" xfId="0" applyNumberFormat="1" applyFont="1" applyFill="1" applyBorder="1" applyAlignment="1">
      <alignment horizontal="center"/>
    </xf>
    <xf numFmtId="0" fontId="14" fillId="4" borderId="40" xfId="1" applyFont="1" applyFill="1" applyBorder="1" applyAlignment="1">
      <alignment horizontal="center" vertical="center" wrapText="1"/>
    </xf>
    <xf numFmtId="0" fontId="12" fillId="4" borderId="26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left" vertical="center" wrapText="1"/>
    </xf>
    <xf numFmtId="0" fontId="12" fillId="4" borderId="47" xfId="1" applyFont="1" applyFill="1" applyBorder="1" applyAlignment="1">
      <alignment horizontal="left" vertical="center"/>
    </xf>
    <xf numFmtId="0" fontId="9" fillId="0" borderId="42" xfId="0" applyFont="1" applyBorder="1" applyAlignment="1">
      <alignment horizontal="center" vertical="center" wrapText="1"/>
    </xf>
    <xf numFmtId="0" fontId="17" fillId="4" borderId="14" xfId="1" applyFont="1" applyFill="1" applyBorder="1" applyAlignment="1">
      <alignment vertical="center"/>
    </xf>
    <xf numFmtId="0" fontId="4" fillId="4" borderId="61" xfId="1" applyFont="1" applyFill="1" applyBorder="1" applyAlignment="1">
      <alignment horizontal="left" vertical="center" wrapText="1"/>
    </xf>
    <xf numFmtId="0" fontId="17" fillId="4" borderId="55" xfId="1" applyFont="1" applyFill="1" applyBorder="1"/>
    <xf numFmtId="165" fontId="11" fillId="5" borderId="42" xfId="0" applyNumberFormat="1" applyFont="1" applyFill="1" applyBorder="1" applyAlignment="1">
      <alignment horizontal="center" wrapText="1"/>
    </xf>
    <xf numFmtId="165" fontId="11" fillId="5" borderId="43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vertical="center"/>
    </xf>
    <xf numFmtId="3" fontId="9" fillId="0" borderId="13" xfId="0" applyNumberFormat="1" applyFont="1" applyBorder="1" applyAlignment="1" applyProtection="1">
      <alignment vertical="center"/>
    </xf>
    <xf numFmtId="3" fontId="9" fillId="0" borderId="15" xfId="0" applyNumberFormat="1" applyFont="1" applyBorder="1" applyAlignment="1" applyProtection="1">
      <alignment vertical="center"/>
    </xf>
    <xf numFmtId="164" fontId="9" fillId="0" borderId="13" xfId="0" applyNumberFormat="1" applyFont="1" applyBorder="1" applyAlignment="1" applyProtection="1">
      <alignment vertical="center"/>
    </xf>
    <xf numFmtId="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vertical="center"/>
    </xf>
    <xf numFmtId="3" fontId="18" fillId="5" borderId="46" xfId="0" applyNumberFormat="1" applyFont="1" applyFill="1" applyBorder="1" applyAlignment="1" applyProtection="1">
      <alignment vertical="center"/>
    </xf>
    <xf numFmtId="164" fontId="18" fillId="5" borderId="46" xfId="0" applyNumberFormat="1" applyFont="1" applyFill="1" applyBorder="1" applyAlignment="1" applyProtection="1">
      <alignment vertical="center"/>
    </xf>
    <xf numFmtId="0" fontId="17" fillId="4" borderId="14" xfId="1" applyFont="1" applyFill="1" applyBorder="1" applyAlignment="1" applyProtection="1">
      <alignment horizontal="left" vertical="center"/>
    </xf>
    <xf numFmtId="0" fontId="4" fillId="4" borderId="60" xfId="1" applyFont="1" applyFill="1" applyBorder="1" applyAlignment="1" applyProtection="1">
      <alignment horizontal="left" vertical="center"/>
    </xf>
    <xf numFmtId="0" fontId="17" fillId="4" borderId="14" xfId="1" applyFont="1" applyFill="1" applyBorder="1" applyAlignment="1" applyProtection="1">
      <alignment vertical="center"/>
    </xf>
    <xf numFmtId="0" fontId="4" fillId="4" borderId="60" xfId="1" applyFont="1" applyFill="1" applyBorder="1" applyAlignment="1" applyProtection="1">
      <alignment vertical="center"/>
    </xf>
    <xf numFmtId="0" fontId="4" fillId="4" borderId="40" xfId="1" applyFont="1" applyFill="1" applyBorder="1" applyAlignment="1" applyProtection="1">
      <alignment horizontal="center" vertical="center"/>
    </xf>
    <xf numFmtId="0" fontId="17" fillId="4" borderId="12" xfId="1" applyFont="1" applyFill="1" applyBorder="1" applyAlignment="1">
      <alignment vertical="center"/>
    </xf>
    <xf numFmtId="0" fontId="4" fillId="4" borderId="60" xfId="1" applyFont="1" applyFill="1" applyBorder="1" applyAlignment="1">
      <alignment vertical="center"/>
    </xf>
    <xf numFmtId="3" fontId="18" fillId="5" borderId="43" xfId="0" applyNumberFormat="1" applyFont="1" applyFill="1" applyBorder="1" applyAlignment="1">
      <alignment vertical="center"/>
    </xf>
    <xf numFmtId="164" fontId="18" fillId="5" borderId="43" xfId="0" applyNumberFormat="1" applyFont="1" applyFill="1" applyBorder="1" applyAlignment="1">
      <alignment vertical="center"/>
    </xf>
    <xf numFmtId="0" fontId="14" fillId="4" borderId="62" xfId="1" applyFont="1" applyFill="1" applyBorder="1" applyAlignment="1">
      <alignment horizontal="center" vertical="center" wrapText="1"/>
    </xf>
    <xf numFmtId="0" fontId="4" fillId="4" borderId="49" xfId="1" applyFont="1" applyFill="1" applyBorder="1" applyAlignment="1">
      <alignment horizontal="center" vertical="center"/>
    </xf>
    <xf numFmtId="0" fontId="0" fillId="0" borderId="0" xfId="0"/>
    <xf numFmtId="3" fontId="0" fillId="3" borderId="19" xfId="0" applyNumberFormat="1" applyFill="1" applyBorder="1" applyAlignment="1" applyProtection="1"/>
    <xf numFmtId="0" fontId="4" fillId="4" borderId="49" xfId="1" applyFont="1" applyFill="1" applyBorder="1" applyAlignment="1">
      <alignment horizontal="center" vertical="center"/>
    </xf>
    <xf numFmtId="165" fontId="9" fillId="0" borderId="42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15" fillId="6" borderId="35" xfId="1" applyFont="1" applyFill="1" applyBorder="1" applyAlignment="1">
      <alignment horizontal="left" vertical="center"/>
    </xf>
    <xf numFmtId="0" fontId="15" fillId="6" borderId="50" xfId="1" applyFont="1" applyFill="1" applyBorder="1" applyAlignment="1">
      <alignment horizontal="left" vertical="center"/>
    </xf>
    <xf numFmtId="3" fontId="9" fillId="5" borderId="42" xfId="0" applyNumberFormat="1" applyFont="1" applyFill="1" applyBorder="1"/>
    <xf numFmtId="4" fontId="19" fillId="3" borderId="24" xfId="0" applyNumberFormat="1" applyFont="1" applyFill="1" applyBorder="1" applyAlignment="1">
      <alignment horizontal="center"/>
    </xf>
    <xf numFmtId="3" fontId="11" fillId="5" borderId="26" xfId="0" applyNumberFormat="1" applyFont="1" applyFill="1" applyBorder="1" applyProtection="1"/>
    <xf numFmtId="3" fontId="9" fillId="3" borderId="11" xfId="0" applyNumberFormat="1" applyFont="1" applyFill="1" applyBorder="1" applyAlignment="1" applyProtection="1">
      <alignment horizontal="right" vertical="center"/>
    </xf>
    <xf numFmtId="3" fontId="9" fillId="3" borderId="0" xfId="0" applyNumberFormat="1" applyFont="1" applyFill="1" applyBorder="1" applyAlignment="1" applyProtection="1">
      <alignment horizontal="right" vertical="center"/>
    </xf>
    <xf numFmtId="0" fontId="6" fillId="3" borderId="23" xfId="0" applyFont="1" applyFill="1" applyBorder="1" applyAlignment="1" applyProtection="1">
      <alignment horizontal="right" vertical="center"/>
    </xf>
    <xf numFmtId="0" fontId="0" fillId="3" borderId="19" xfId="0" applyFill="1" applyBorder="1" applyAlignment="1" applyProtection="1">
      <alignment horizontal="right" vertical="center"/>
    </xf>
    <xf numFmtId="3" fontId="9" fillId="3" borderId="64" xfId="0" applyNumberFormat="1" applyFont="1" applyFill="1" applyBorder="1" applyAlignment="1" applyProtection="1">
      <alignment horizontal="right" vertical="center"/>
    </xf>
    <xf numFmtId="3" fontId="9" fillId="3" borderId="39" xfId="0" applyNumberFormat="1" applyFont="1" applyFill="1" applyBorder="1" applyAlignment="1" applyProtection="1">
      <alignment horizontal="right" vertical="center"/>
    </xf>
    <xf numFmtId="3" fontId="11" fillId="3" borderId="65" xfId="0" applyNumberFormat="1" applyFont="1" applyFill="1" applyBorder="1" applyProtection="1"/>
    <xf numFmtId="0" fontId="6" fillId="3" borderId="66" xfId="0" applyFont="1" applyFill="1" applyBorder="1" applyAlignment="1" applyProtection="1">
      <alignment vertical="center"/>
    </xf>
    <xf numFmtId="3" fontId="9" fillId="3" borderId="64" xfId="2" applyNumberFormat="1" applyFont="1" applyFill="1" applyBorder="1" applyProtection="1"/>
    <xf numFmtId="3" fontId="9" fillId="3" borderId="39" xfId="2" applyNumberFormat="1" applyFont="1" applyFill="1" applyBorder="1" applyProtection="1"/>
    <xf numFmtId="0" fontId="6" fillId="3" borderId="66" xfId="0" applyFont="1" applyFill="1" applyBorder="1" applyAlignment="1" applyProtection="1"/>
    <xf numFmtId="0" fontId="0" fillId="3" borderId="65" xfId="0" applyFill="1" applyBorder="1" applyAlignment="1" applyProtection="1"/>
    <xf numFmtId="3" fontId="9" fillId="3" borderId="65" xfId="0" applyNumberFormat="1" applyFont="1" applyFill="1" applyBorder="1" applyProtection="1"/>
    <xf numFmtId="3" fontId="11" fillId="3" borderId="65" xfId="0" applyNumberFormat="1" applyFont="1" applyFill="1" applyBorder="1" applyAlignment="1" applyProtection="1">
      <alignment vertical="center" wrapText="1"/>
    </xf>
    <xf numFmtId="3" fontId="11" fillId="3" borderId="67" xfId="0" applyNumberFormat="1" applyFont="1" applyFill="1" applyBorder="1" applyAlignment="1" applyProtection="1">
      <alignment vertical="center" wrapText="1"/>
    </xf>
    <xf numFmtId="0" fontId="4" fillId="3" borderId="68" xfId="1" applyFont="1" applyFill="1" applyBorder="1" applyAlignment="1" applyProtection="1"/>
    <xf numFmtId="3" fontId="4" fillId="4" borderId="44" xfId="1" applyNumberFormat="1" applyFont="1" applyFill="1" applyBorder="1" applyProtection="1"/>
    <xf numFmtId="3" fontId="4" fillId="4" borderId="37" xfId="1" applyNumberFormat="1" applyFont="1" applyFill="1" applyBorder="1" applyProtection="1"/>
    <xf numFmtId="0" fontId="0" fillId="0" borderId="0" xfId="0" applyBorder="1"/>
    <xf numFmtId="3" fontId="9" fillId="0" borderId="12" xfId="0" applyNumberFormat="1" applyFont="1" applyBorder="1" applyAlignment="1" applyProtection="1">
      <alignment vertical="center"/>
    </xf>
    <xf numFmtId="3" fontId="9" fillId="0" borderId="14" xfId="0" applyNumberFormat="1" applyFont="1" applyBorder="1" applyAlignment="1" applyProtection="1">
      <alignment vertical="center"/>
    </xf>
    <xf numFmtId="164" fontId="9" fillId="0" borderId="12" xfId="0" applyNumberFormat="1" applyFont="1" applyBorder="1" applyAlignment="1" applyProtection="1">
      <alignment vertical="center"/>
    </xf>
    <xf numFmtId="4" fontId="9" fillId="0" borderId="14" xfId="0" applyNumberFormat="1" applyFont="1" applyBorder="1" applyAlignment="1" applyProtection="1">
      <alignment horizontal="right" vertical="center"/>
    </xf>
    <xf numFmtId="164" fontId="9" fillId="0" borderId="14" xfId="0" applyNumberFormat="1" applyFont="1" applyBorder="1" applyAlignment="1" applyProtection="1">
      <alignment horizontal="right" vertical="center"/>
    </xf>
    <xf numFmtId="164" fontId="9" fillId="0" borderId="14" xfId="0" applyNumberFormat="1" applyFont="1" applyBorder="1" applyAlignment="1" applyProtection="1">
      <alignment vertical="center"/>
    </xf>
    <xf numFmtId="3" fontId="9" fillId="0" borderId="11" xfId="0" applyNumberFormat="1" applyFont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44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0" borderId="15" xfId="0" applyNumberFormat="1" applyFont="1" applyBorder="1" applyAlignment="1">
      <alignment horizontal="center"/>
    </xf>
    <xf numFmtId="3" fontId="9" fillId="0" borderId="45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3" fontId="9" fillId="0" borderId="69" xfId="0" applyNumberFormat="1" applyFont="1" applyBorder="1" applyAlignment="1">
      <alignment horizontal="center"/>
    </xf>
    <xf numFmtId="3" fontId="1" fillId="5" borderId="19" xfId="0" applyNumberFormat="1" applyFont="1" applyFill="1" applyBorder="1" applyAlignment="1">
      <alignment horizontal="center" vertical="center"/>
    </xf>
    <xf numFmtId="0" fontId="1" fillId="5" borderId="19" xfId="0" applyNumberFormat="1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11" fillId="5" borderId="19" xfId="0" applyNumberFormat="1" applyFont="1" applyFill="1" applyBorder="1" applyAlignment="1">
      <alignment horizontal="center" vertical="center"/>
    </xf>
    <xf numFmtId="3" fontId="11" fillId="5" borderId="21" xfId="0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3" fontId="1" fillId="5" borderId="19" xfId="0" applyNumberFormat="1" applyFont="1" applyFill="1" applyBorder="1" applyAlignment="1">
      <alignment horizontal="center"/>
    </xf>
    <xf numFmtId="3" fontId="11" fillId="5" borderId="19" xfId="0" applyNumberFormat="1" applyFont="1" applyFill="1" applyBorder="1" applyAlignment="1">
      <alignment horizontal="center"/>
    </xf>
    <xf numFmtId="0" fontId="11" fillId="5" borderId="19" xfId="0" applyNumberFormat="1" applyFont="1" applyFill="1" applyBorder="1" applyAlignment="1">
      <alignment horizontal="center"/>
    </xf>
    <xf numFmtId="3" fontId="11" fillId="5" borderId="21" xfId="0" applyNumberFormat="1" applyFont="1" applyFill="1" applyBorder="1" applyAlignment="1">
      <alignment horizontal="center"/>
    </xf>
    <xf numFmtId="3" fontId="0" fillId="0" borderId="23" xfId="0" applyNumberFormat="1" applyFont="1" applyFill="1" applyBorder="1" applyAlignment="1">
      <alignment horizontal="center"/>
    </xf>
    <xf numFmtId="3" fontId="19" fillId="0" borderId="24" xfId="0" applyNumberFormat="1" applyFont="1" applyFill="1" applyBorder="1" applyAlignment="1">
      <alignment horizontal="center"/>
    </xf>
    <xf numFmtId="3" fontId="19" fillId="0" borderId="23" xfId="0" applyNumberFormat="1" applyFont="1" applyFill="1" applyBorder="1" applyAlignment="1">
      <alignment horizontal="center"/>
    </xf>
    <xf numFmtId="3" fontId="0" fillId="3" borderId="23" xfId="0" applyNumberFormat="1" applyFont="1" applyFill="1" applyBorder="1" applyAlignment="1">
      <alignment horizontal="center"/>
    </xf>
    <xf numFmtId="3" fontId="11" fillId="3" borderId="20" xfId="0" applyNumberFormat="1" applyFont="1" applyFill="1" applyBorder="1" applyAlignment="1" applyProtection="1">
      <alignment vertical="center" wrapText="1"/>
    </xf>
    <xf numFmtId="0" fontId="0" fillId="0" borderId="0" xfId="0" applyFont="1" applyAlignment="1">
      <alignment vertical="top"/>
    </xf>
    <xf numFmtId="0" fontId="30" fillId="0" borderId="11" xfId="0" applyFont="1" applyBorder="1" applyAlignment="1">
      <alignment vertical="top" wrapText="1"/>
    </xf>
    <xf numFmtId="0" fontId="6" fillId="3" borderId="35" xfId="0" applyFont="1" applyFill="1" applyBorder="1" applyAlignment="1" applyProtection="1"/>
    <xf numFmtId="0" fontId="0" fillId="3" borderId="17" xfId="0" applyFill="1" applyBorder="1" applyAlignment="1" applyProtection="1"/>
    <xf numFmtId="3" fontId="11" fillId="5" borderId="70" xfId="0" applyNumberFormat="1" applyFont="1" applyFill="1" applyBorder="1" applyProtection="1"/>
    <xf numFmtId="0" fontId="13" fillId="4" borderId="4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3" fontId="11" fillId="5" borderId="0" xfId="0" applyNumberFormat="1" applyFont="1" applyFill="1" applyBorder="1" applyAlignment="1">
      <alignment horizontal="center"/>
    </xf>
    <xf numFmtId="0" fontId="13" fillId="4" borderId="63" xfId="1" applyFont="1" applyFill="1" applyBorder="1" applyAlignment="1">
      <alignment horizontal="center" vertical="center"/>
    </xf>
    <xf numFmtId="0" fontId="0" fillId="0" borderId="71" xfId="0" applyBorder="1"/>
    <xf numFmtId="3" fontId="1" fillId="5" borderId="21" xfId="0" applyNumberFormat="1" applyFont="1" applyFill="1" applyBorder="1" applyAlignment="1">
      <alignment horizontal="center" vertical="center"/>
    </xf>
    <xf numFmtId="0" fontId="0" fillId="0" borderId="33" xfId="0" applyBorder="1"/>
    <xf numFmtId="0" fontId="1" fillId="5" borderId="72" xfId="0" applyNumberFormat="1" applyFont="1" applyFill="1" applyBorder="1" applyAlignment="1">
      <alignment horizontal="center" vertical="center"/>
    </xf>
    <xf numFmtId="3" fontId="9" fillId="0" borderId="44" xfId="0" applyNumberFormat="1" applyFont="1" applyBorder="1" applyAlignment="1">
      <alignment horizontal="center" vertical="center"/>
    </xf>
    <xf numFmtId="3" fontId="9" fillId="0" borderId="45" xfId="0" applyNumberFormat="1" applyFont="1" applyBorder="1" applyAlignment="1">
      <alignment horizontal="center" vertical="center"/>
    </xf>
    <xf numFmtId="3" fontId="11" fillId="5" borderId="26" xfId="0" applyNumberFormat="1" applyFont="1" applyFill="1" applyBorder="1" applyAlignment="1">
      <alignment horizontal="center" vertical="center"/>
    </xf>
    <xf numFmtId="3" fontId="1" fillId="5" borderId="21" xfId="0" applyNumberFormat="1" applyFont="1" applyFill="1" applyBorder="1" applyAlignment="1">
      <alignment horizontal="center"/>
    </xf>
    <xf numFmtId="3" fontId="19" fillId="0" borderId="50" xfId="0" applyNumberFormat="1" applyFont="1" applyFill="1" applyBorder="1" applyAlignment="1">
      <alignment horizontal="center"/>
    </xf>
    <xf numFmtId="3" fontId="19" fillId="0" borderId="59" xfId="0" applyNumberFormat="1" applyFont="1" applyFill="1" applyBorder="1" applyAlignment="1">
      <alignment horizontal="center"/>
    </xf>
    <xf numFmtId="3" fontId="19" fillId="0" borderId="35" xfId="0" applyNumberFormat="1" applyFont="1" applyFill="1" applyBorder="1" applyAlignment="1">
      <alignment horizontal="center"/>
    </xf>
    <xf numFmtId="3" fontId="1" fillId="5" borderId="26" xfId="0" applyNumberFormat="1" applyFont="1" applyFill="1" applyBorder="1" applyAlignment="1">
      <alignment horizontal="center"/>
    </xf>
    <xf numFmtId="0" fontId="1" fillId="5" borderId="26" xfId="0" applyNumberFormat="1" applyFont="1" applyFill="1" applyBorder="1" applyAlignment="1">
      <alignment horizontal="center" vertical="center"/>
    </xf>
    <xf numFmtId="3" fontId="9" fillId="0" borderId="53" xfId="0" applyNumberFormat="1" applyFont="1" applyBorder="1" applyAlignment="1">
      <alignment horizontal="center"/>
    </xf>
    <xf numFmtId="3" fontId="9" fillId="0" borderId="54" xfId="0" applyNumberFormat="1" applyFont="1" applyBorder="1" applyAlignment="1">
      <alignment horizontal="center"/>
    </xf>
    <xf numFmtId="3" fontId="9" fillId="0" borderId="73" xfId="0" applyNumberFormat="1" applyFont="1" applyBorder="1" applyAlignment="1">
      <alignment horizontal="center"/>
    </xf>
    <xf numFmtId="3" fontId="19" fillId="0" borderId="41" xfId="0" applyNumberFormat="1" applyFont="1" applyFill="1" applyBorder="1" applyAlignment="1">
      <alignment horizontal="center"/>
    </xf>
    <xf numFmtId="3" fontId="19" fillId="0" borderId="42" xfId="0" applyNumberFormat="1" applyFont="1" applyFill="1" applyBorder="1" applyAlignment="1">
      <alignment horizontal="center"/>
    </xf>
    <xf numFmtId="3" fontId="19" fillId="0" borderId="43" xfId="0" applyNumberFormat="1" applyFont="1" applyFill="1" applyBorder="1" applyAlignment="1">
      <alignment horizontal="center"/>
    </xf>
    <xf numFmtId="3" fontId="11" fillId="5" borderId="24" xfId="0" applyNumberFormat="1" applyFont="1" applyFill="1" applyBorder="1" applyAlignment="1">
      <alignment horizontal="center"/>
    </xf>
    <xf numFmtId="3" fontId="9" fillId="3" borderId="42" xfId="0" applyNumberFormat="1" applyFont="1" applyFill="1" applyBorder="1"/>
    <xf numFmtId="4" fontId="0" fillId="3" borderId="23" xfId="0" applyNumberFormat="1" applyFont="1" applyFill="1" applyBorder="1" applyAlignment="1">
      <alignment horizontal="center"/>
    </xf>
    <xf numFmtId="0" fontId="0" fillId="0" borderId="73" xfId="0" applyFill="1" applyBorder="1" applyAlignment="1"/>
    <xf numFmtId="0" fontId="0" fillId="0" borderId="24" xfId="0" applyFill="1" applyBorder="1" applyAlignment="1"/>
    <xf numFmtId="0" fontId="6" fillId="0" borderId="24" xfId="0" applyFont="1" applyFill="1" applyBorder="1" applyAlignment="1"/>
    <xf numFmtId="0" fontId="0" fillId="0" borderId="59" xfId="0" applyBorder="1"/>
    <xf numFmtId="0" fontId="0" fillId="0" borderId="24" xfId="0" applyBorder="1"/>
    <xf numFmtId="3" fontId="19" fillId="3" borderId="35" xfId="0" applyNumberFormat="1" applyFont="1" applyFill="1" applyBorder="1" applyAlignment="1">
      <alignment horizontal="center"/>
    </xf>
    <xf numFmtId="3" fontId="19" fillId="3" borderId="42" xfId="0" applyNumberFormat="1" applyFont="1" applyFill="1" applyBorder="1" applyAlignment="1">
      <alignment horizontal="center"/>
    </xf>
    <xf numFmtId="165" fontId="9" fillId="3" borderId="42" xfId="0" applyNumberFormat="1" applyFont="1" applyFill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2" fillId="4" borderId="1" xfId="1" applyFill="1" applyBorder="1" applyAlignment="1" applyProtection="1">
      <alignment horizontal="center"/>
    </xf>
    <xf numFmtId="0" fontId="2" fillId="4" borderId="5" xfId="1" applyFill="1" applyBorder="1" applyAlignment="1" applyProtection="1">
      <alignment horizontal="center"/>
    </xf>
    <xf numFmtId="0" fontId="3" fillId="4" borderId="63" xfId="1" applyFont="1" applyFill="1" applyBorder="1" applyAlignment="1" applyProtection="1">
      <alignment horizontal="center" vertical="center"/>
    </xf>
    <xf numFmtId="0" fontId="3" fillId="4" borderId="3" xfId="1" applyFont="1" applyFill="1" applyBorder="1" applyAlignment="1" applyProtection="1">
      <alignment horizontal="center" vertical="center"/>
    </xf>
    <xf numFmtId="0" fontId="3" fillId="4" borderId="3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38" xfId="1" applyFont="1" applyFill="1" applyBorder="1" applyAlignment="1">
      <alignment horizontal="center"/>
    </xf>
    <xf numFmtId="0" fontId="3" fillId="4" borderId="48" xfId="1" applyFont="1" applyFill="1" applyBorder="1" applyAlignment="1">
      <alignment horizontal="center"/>
    </xf>
    <xf numFmtId="0" fontId="3" fillId="4" borderId="45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/>
    </xf>
    <xf numFmtId="0" fontId="13" fillId="4" borderId="3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/>
    </xf>
    <xf numFmtId="0" fontId="13" fillId="4" borderId="4" xfId="1" applyFont="1" applyFill="1" applyBorder="1" applyAlignment="1">
      <alignment horizontal="center"/>
    </xf>
    <xf numFmtId="0" fontId="13" fillId="4" borderId="39" xfId="1" applyFont="1" applyFill="1" applyBorder="1" applyAlignment="1">
      <alignment horizontal="center" vertical="center" wrapText="1"/>
    </xf>
    <xf numFmtId="0" fontId="3" fillId="4" borderId="37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wrapText="1"/>
    </xf>
    <xf numFmtId="0" fontId="4" fillId="4" borderId="3" xfId="1" applyFont="1" applyFill="1" applyBorder="1" applyAlignment="1">
      <alignment horizontal="center" wrapText="1"/>
    </xf>
    <xf numFmtId="0" fontId="4" fillId="4" borderId="49" xfId="1" applyFont="1" applyFill="1" applyBorder="1" applyAlignment="1">
      <alignment horizontal="center" vertical="center"/>
    </xf>
    <xf numFmtId="0" fontId="13" fillId="4" borderId="56" xfId="1" applyFont="1" applyFill="1" applyBorder="1" applyAlignment="1">
      <alignment horizontal="center" wrapText="1"/>
    </xf>
    <xf numFmtId="0" fontId="13" fillId="4" borderId="57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13" fillId="4" borderId="48" xfId="1" applyFont="1" applyFill="1" applyBorder="1" applyAlignment="1">
      <alignment horizontal="center" vertical="center" wrapText="1"/>
    </xf>
    <xf numFmtId="0" fontId="0" fillId="3" borderId="11" xfId="0" applyNumberFormat="1" applyFill="1" applyBorder="1" applyAlignment="1">
      <alignment horizontal="justify" vertical="top" wrapText="1"/>
    </xf>
    <xf numFmtId="0" fontId="0" fillId="0" borderId="11" xfId="0" applyBorder="1" applyAlignment="1"/>
    <xf numFmtId="0" fontId="0" fillId="3" borderId="0" xfId="0" applyNumberFormat="1" applyFill="1" applyAlignment="1">
      <alignment horizontal="justify" vertical="top"/>
    </xf>
    <xf numFmtId="0" fontId="0" fillId="0" borderId="0" xfId="0" applyAlignment="1"/>
    <xf numFmtId="0" fontId="3" fillId="4" borderId="37" xfId="1" applyFont="1" applyFill="1" applyBorder="1" applyAlignment="1" applyProtection="1">
      <alignment horizontal="center" vertical="center"/>
    </xf>
    <xf numFmtId="0" fontId="3" fillId="4" borderId="31" xfId="1" applyFont="1" applyFill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15" xfId="0" applyFont="1" applyBorder="1" applyAlignment="1" applyProtection="1">
      <alignment horizontal="left" vertical="center"/>
    </xf>
    <xf numFmtId="0" fontId="6" fillId="0" borderId="44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left" vertical="center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13" fillId="4" borderId="38" xfId="1" applyFont="1" applyFill="1" applyBorder="1" applyAlignment="1" applyProtection="1">
      <alignment horizontal="center" vertical="center" wrapText="1"/>
    </xf>
    <xf numFmtId="0" fontId="13" fillId="4" borderId="39" xfId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3" fillId="4" borderId="37" xfId="1" applyFont="1" applyFill="1" applyBorder="1" applyAlignment="1">
      <alignment horizontal="center"/>
    </xf>
    <xf numFmtId="0" fontId="13" fillId="4" borderId="31" xfId="1" applyFont="1" applyFill="1" applyBorder="1" applyAlignment="1">
      <alignment horizontal="center"/>
    </xf>
    <xf numFmtId="0" fontId="0" fillId="0" borderId="31" xfId="0" applyBorder="1" applyAlignment="1">
      <alignment horizontal="center"/>
    </xf>
  </cellXfs>
  <cellStyles count="21">
    <cellStyle name="Акцент1" xfId="1" builtinId="29"/>
    <cellStyle name="Обычный" xfId="0" builtinId="0"/>
    <cellStyle name="Обычный 2" xfId="4"/>
    <cellStyle name="Обычный 2 2" xfId="11"/>
    <cellStyle name="Обычный 2 3" xfId="18"/>
    <cellStyle name="Обычный 3" xfId="3"/>
    <cellStyle name="Обычный 3 2" xfId="12"/>
    <cellStyle name="Обычный 4" xfId="5"/>
    <cellStyle name="Обычный 4 2" xfId="13"/>
    <cellStyle name="Обычный 5" xfId="6"/>
    <cellStyle name="Обычный 5 2" xfId="15"/>
    <cellStyle name="Обычный 6" xfId="7"/>
    <cellStyle name="Обычный 6 2" xfId="16"/>
    <cellStyle name="Обычный 7" xfId="8"/>
    <cellStyle name="Обычный 7 2" xfId="17"/>
    <cellStyle name="Обычный 8" xfId="10"/>
    <cellStyle name="Обычный 9" xfId="14"/>
    <cellStyle name="Обычный_Лист1" xfId="2"/>
    <cellStyle name="Процентный 2" xfId="19"/>
    <cellStyle name="Финансовый 2" xfId="9"/>
    <cellStyle name="Финансовый 3" xfId="20"/>
  </cellStyles>
  <dxfs count="0"/>
  <tableStyles count="0" defaultTableStyle="TableStyleMedium2" defaultPivotStyle="PivotStyleLight16"/>
  <colors>
    <mruColors>
      <color rgb="FFEEECE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ТГК-1">
      <a:dk1>
        <a:srgbClr val="000000"/>
      </a:dk1>
      <a:lt1>
        <a:srgbClr val="FFFFFF"/>
      </a:lt1>
      <a:dk2>
        <a:srgbClr val="000000"/>
      </a:dk2>
      <a:lt2>
        <a:srgbClr val="808080"/>
      </a:lt2>
      <a:accent1>
        <a:srgbClr val="0066CC"/>
      </a:accent1>
      <a:accent2>
        <a:srgbClr val="3399FF"/>
      </a:accent2>
      <a:accent3>
        <a:srgbClr val="C7C7C7"/>
      </a:accent3>
      <a:accent4>
        <a:srgbClr val="92D050"/>
      </a:accent4>
      <a:accent5>
        <a:srgbClr val="FF9900"/>
      </a:accent5>
      <a:accent6>
        <a:srgbClr val="003366"/>
      </a:accent6>
      <a:hlink>
        <a:srgbClr val="003366"/>
      </a:hlink>
      <a:folHlink>
        <a:srgbClr val="808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zoomScaleNormal="100" workbookViewId="0">
      <pane xSplit="1" ySplit="2" topLeftCell="N9" activePane="bottomRight" state="frozen"/>
      <selection pane="topRight" activeCell="B1" sqref="B1"/>
      <selection pane="bottomLeft" activeCell="A3" sqref="A3"/>
      <selection pane="bottomRight" activeCell="I46" sqref="I46"/>
    </sheetView>
  </sheetViews>
  <sheetFormatPr defaultColWidth="9.140625" defaultRowHeight="15" x14ac:dyDescent="0.25"/>
  <cols>
    <col min="1" max="1" width="50.85546875" style="40" bestFit="1" customWidth="1"/>
    <col min="2" max="2" width="12.5703125" style="40" customWidth="1"/>
    <col min="3" max="3" width="12.85546875" style="40" customWidth="1"/>
    <col min="4" max="4" width="12.7109375" style="40" customWidth="1"/>
    <col min="5" max="5" width="13" style="40" customWidth="1"/>
    <col min="6" max="6" width="12.85546875" style="40" customWidth="1"/>
    <col min="7" max="7" width="11.85546875" style="40" customWidth="1"/>
    <col min="8" max="8" width="12.7109375" style="40" customWidth="1"/>
    <col min="9" max="9" width="12.140625" style="40" customWidth="1"/>
    <col min="10" max="10" width="12.7109375" style="40" customWidth="1"/>
    <col min="11" max="11" width="12.5703125" style="40" customWidth="1"/>
    <col min="12" max="12" width="12.85546875" style="40" customWidth="1"/>
    <col min="13" max="13" width="12.7109375" style="40" customWidth="1"/>
    <col min="14" max="14" width="13" style="40" customWidth="1"/>
    <col min="15" max="15" width="12.85546875" style="40" customWidth="1"/>
    <col min="16" max="16" width="11.85546875" style="40" customWidth="1"/>
    <col min="17" max="17" width="12.7109375" style="40" customWidth="1"/>
    <col min="18" max="18" width="12.140625" style="40" customWidth="1"/>
    <col min="19" max="19" width="12.7109375" style="40" customWidth="1"/>
    <col min="20" max="16384" width="9.140625" style="40"/>
  </cols>
  <sheetData>
    <row r="1" spans="1:19" ht="21" x14ac:dyDescent="0.25">
      <c r="A1" s="260" t="s">
        <v>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</row>
    <row r="2" spans="1:19" ht="21" x14ac:dyDescent="0.25">
      <c r="A2" s="262"/>
      <c r="B2" s="264">
        <v>2021</v>
      </c>
      <c r="C2" s="265"/>
      <c r="D2" s="265"/>
      <c r="E2" s="265"/>
      <c r="F2" s="265"/>
      <c r="G2" s="265"/>
      <c r="H2" s="265"/>
      <c r="I2" s="265"/>
      <c r="J2" s="265"/>
      <c r="K2" s="264">
        <v>2022</v>
      </c>
      <c r="L2" s="265"/>
      <c r="M2" s="265"/>
      <c r="N2" s="265"/>
      <c r="O2" s="265"/>
      <c r="P2" s="265"/>
      <c r="Q2" s="265"/>
      <c r="R2" s="265"/>
      <c r="S2" s="265"/>
    </row>
    <row r="3" spans="1:19" ht="15.75" x14ac:dyDescent="0.25">
      <c r="A3" s="263"/>
      <c r="B3" s="45" t="s">
        <v>1</v>
      </c>
      <c r="C3" s="45" t="s">
        <v>2</v>
      </c>
      <c r="D3" s="45" t="s">
        <v>3</v>
      </c>
      <c r="E3" s="45" t="s">
        <v>4</v>
      </c>
      <c r="F3" s="45" t="s">
        <v>5</v>
      </c>
      <c r="G3" s="46" t="s">
        <v>6</v>
      </c>
      <c r="H3" s="46" t="s">
        <v>7</v>
      </c>
      <c r="I3" s="45" t="s">
        <v>8</v>
      </c>
      <c r="J3" s="45" t="s">
        <v>9</v>
      </c>
      <c r="K3" s="45" t="s">
        <v>1</v>
      </c>
      <c r="L3" s="45" t="s">
        <v>2</v>
      </c>
      <c r="M3" s="45" t="s">
        <v>3</v>
      </c>
      <c r="N3" s="45" t="s">
        <v>4</v>
      </c>
      <c r="O3" s="45" t="s">
        <v>5</v>
      </c>
      <c r="P3" s="46" t="s">
        <v>6</v>
      </c>
      <c r="Q3" s="46" t="s">
        <v>7</v>
      </c>
      <c r="R3" s="45" t="s">
        <v>8</v>
      </c>
      <c r="S3" s="45" t="s">
        <v>9</v>
      </c>
    </row>
    <row r="4" spans="1:19" ht="18.75" x14ac:dyDescent="0.25">
      <c r="A4" s="27" t="s">
        <v>10</v>
      </c>
      <c r="B4" s="28"/>
      <c r="C4" s="29"/>
      <c r="D4" s="29"/>
      <c r="E4" s="30"/>
      <c r="F4" s="29"/>
      <c r="G4" s="29"/>
      <c r="H4" s="29"/>
      <c r="I4" s="29"/>
      <c r="J4" s="29"/>
      <c r="K4" s="28"/>
      <c r="L4" s="29"/>
      <c r="M4" s="29"/>
      <c r="N4" s="30"/>
      <c r="O4" s="29"/>
      <c r="P4" s="29"/>
      <c r="Q4" s="29"/>
      <c r="R4" s="29"/>
      <c r="S4" s="29"/>
    </row>
    <row r="5" spans="1:19" ht="15.75" x14ac:dyDescent="0.25">
      <c r="A5" s="8" t="s">
        <v>11</v>
      </c>
      <c r="B5" s="16">
        <v>86383.751999999993</v>
      </c>
      <c r="C5" s="16">
        <v>79310.375</v>
      </c>
      <c r="D5" s="16">
        <v>81018.055999999997</v>
      </c>
      <c r="E5" s="22">
        <f>SUM(B5:D5)</f>
        <v>246712.18299999996</v>
      </c>
      <c r="F5" s="16">
        <v>74028.747000000003</v>
      </c>
      <c r="G5" s="16">
        <v>34038.658000000003</v>
      </c>
      <c r="H5" s="16">
        <v>0</v>
      </c>
      <c r="I5" s="22">
        <f>SUM(F5:H5)</f>
        <v>108067.405</v>
      </c>
      <c r="J5" s="22">
        <f t="shared" ref="J5:J15" si="0">E5+I5</f>
        <v>354779.58799999999</v>
      </c>
      <c r="K5" s="171">
        <v>80057.694000000003</v>
      </c>
      <c r="L5" s="167">
        <v>73308.509000000005</v>
      </c>
      <c r="M5" s="167">
        <v>79272.042000000001</v>
      </c>
      <c r="N5" s="22">
        <f t="shared" ref="N5:N15" si="1">SUM(K5:M5)</f>
        <v>232638.245</v>
      </c>
      <c r="O5" s="16">
        <v>65778.804999999993</v>
      </c>
      <c r="P5" s="16">
        <v>55440.188000000002</v>
      </c>
      <c r="Q5" s="16">
        <v>0</v>
      </c>
      <c r="R5" s="22">
        <f t="shared" ref="R5:R15" si="2">SUM(O5:Q5)</f>
        <v>121218.99299999999</v>
      </c>
      <c r="S5" s="22">
        <f t="shared" ref="S5:S15" si="3">N5+R5</f>
        <v>353857.23800000001</v>
      </c>
    </row>
    <row r="6" spans="1:19" ht="15.75" x14ac:dyDescent="0.25">
      <c r="A6" s="9" t="s">
        <v>12</v>
      </c>
      <c r="B6" s="18">
        <v>429125.25699999998</v>
      </c>
      <c r="C6" s="18">
        <v>351525.36900000001</v>
      </c>
      <c r="D6" s="18">
        <v>370520.53</v>
      </c>
      <c r="E6" s="23">
        <f>SUM(B6:D6)</f>
        <v>1151171.156</v>
      </c>
      <c r="F6" s="18">
        <v>224570.557</v>
      </c>
      <c r="G6" s="19">
        <v>267334.484</v>
      </c>
      <c r="H6" s="18">
        <v>203163.29800000001</v>
      </c>
      <c r="I6" s="23">
        <f t="shared" ref="I6:I13" si="4">SUM(F6:H6)</f>
        <v>695068.33899999992</v>
      </c>
      <c r="J6" s="23">
        <f t="shared" si="0"/>
        <v>1846239.4949999999</v>
      </c>
      <c r="K6" s="172">
        <v>440300.84299999999</v>
      </c>
      <c r="L6" s="168">
        <v>314312.875</v>
      </c>
      <c r="M6" s="168">
        <v>409448.37199999997</v>
      </c>
      <c r="N6" s="23">
        <f t="shared" si="1"/>
        <v>1164062.0899999999</v>
      </c>
      <c r="O6" s="18">
        <v>336206.91800000001</v>
      </c>
      <c r="P6" s="19">
        <v>263883.69</v>
      </c>
      <c r="Q6" s="18">
        <v>0</v>
      </c>
      <c r="R6" s="23">
        <f t="shared" si="2"/>
        <v>600090.60800000001</v>
      </c>
      <c r="S6" s="23">
        <f t="shared" si="3"/>
        <v>1764152.6979999999</v>
      </c>
    </row>
    <row r="7" spans="1:19" ht="15.75" x14ac:dyDescent="0.25">
      <c r="A7" s="9" t="s">
        <v>13</v>
      </c>
      <c r="B7" s="18">
        <v>80980.043000000005</v>
      </c>
      <c r="C7" s="18">
        <v>82426.720000000001</v>
      </c>
      <c r="D7" s="18">
        <v>84771.982999999993</v>
      </c>
      <c r="E7" s="23">
        <f t="shared" ref="E7:E15" si="5">SUM(B7:D7)</f>
        <v>248178.74599999998</v>
      </c>
      <c r="F7" s="18">
        <v>72792.531000000003</v>
      </c>
      <c r="G7" s="18">
        <v>45344.908000000003</v>
      </c>
      <c r="H7" s="18">
        <v>23181.216</v>
      </c>
      <c r="I7" s="23">
        <f t="shared" si="4"/>
        <v>141318.65500000003</v>
      </c>
      <c r="J7" s="23">
        <f t="shared" si="0"/>
        <v>389497.40100000001</v>
      </c>
      <c r="K7" s="172">
        <v>87449.796000000002</v>
      </c>
      <c r="L7" s="168">
        <v>82752.798999999999</v>
      </c>
      <c r="M7" s="168">
        <v>87450.129000000001</v>
      </c>
      <c r="N7" s="23">
        <f t="shared" si="1"/>
        <v>257652.72399999999</v>
      </c>
      <c r="O7" s="18">
        <v>81616.644</v>
      </c>
      <c r="P7" s="18">
        <v>54090.182999999997</v>
      </c>
      <c r="Q7" s="18">
        <v>21616.272000000001</v>
      </c>
      <c r="R7" s="23">
        <f t="shared" si="2"/>
        <v>157323.09899999999</v>
      </c>
      <c r="S7" s="23">
        <f t="shared" si="3"/>
        <v>414975.82299999997</v>
      </c>
    </row>
    <row r="8" spans="1:19" ht="15.75" x14ac:dyDescent="0.25">
      <c r="A8" s="9" t="s">
        <v>14</v>
      </c>
      <c r="B8" s="18">
        <v>215780.32</v>
      </c>
      <c r="C8" s="18">
        <v>161360.649</v>
      </c>
      <c r="D8" s="18">
        <v>225078.56400000001</v>
      </c>
      <c r="E8" s="23">
        <f t="shared" si="5"/>
        <v>602219.53300000005</v>
      </c>
      <c r="F8" s="18">
        <v>214996.31599999999</v>
      </c>
      <c r="G8" s="18">
        <v>176941.861</v>
      </c>
      <c r="H8" s="18">
        <v>53429.476000000002</v>
      </c>
      <c r="I8" s="23">
        <f t="shared" si="4"/>
        <v>445367.65300000005</v>
      </c>
      <c r="J8" s="23">
        <f t="shared" si="0"/>
        <v>1047587.1860000001</v>
      </c>
      <c r="K8" s="172">
        <v>232368.603</v>
      </c>
      <c r="L8" s="168">
        <v>203981.204</v>
      </c>
      <c r="M8" s="168">
        <v>208487.223</v>
      </c>
      <c r="N8" s="23">
        <f t="shared" si="1"/>
        <v>644837.03</v>
      </c>
      <c r="O8" s="18">
        <v>206167.92800000001</v>
      </c>
      <c r="P8" s="18">
        <v>161590.94699999999</v>
      </c>
      <c r="Q8" s="18">
        <v>52891.442999999999</v>
      </c>
      <c r="R8" s="23">
        <f t="shared" si="2"/>
        <v>420650.31799999997</v>
      </c>
      <c r="S8" s="23">
        <f t="shared" si="3"/>
        <v>1065487.348</v>
      </c>
    </row>
    <row r="9" spans="1:19" ht="15.75" x14ac:dyDescent="0.25">
      <c r="A9" s="9" t="s">
        <v>15</v>
      </c>
      <c r="B9" s="18">
        <v>122319.102</v>
      </c>
      <c r="C9" s="18">
        <v>111175.20600000001</v>
      </c>
      <c r="D9" s="18">
        <v>90835.846999999994</v>
      </c>
      <c r="E9" s="23">
        <f t="shared" si="5"/>
        <v>324330.15500000003</v>
      </c>
      <c r="F9" s="18">
        <v>104883.83199999999</v>
      </c>
      <c r="G9" s="18">
        <v>24722.625</v>
      </c>
      <c r="H9" s="18">
        <v>24789.254000000001</v>
      </c>
      <c r="I9" s="23">
        <f t="shared" si="4"/>
        <v>154395.71100000001</v>
      </c>
      <c r="J9" s="23">
        <f t="shared" si="0"/>
        <v>478725.86600000004</v>
      </c>
      <c r="K9" s="172">
        <v>93787.411999999997</v>
      </c>
      <c r="L9" s="168">
        <v>157455.47500000001</v>
      </c>
      <c r="M9" s="168">
        <v>166814.07199999999</v>
      </c>
      <c r="N9" s="23">
        <f t="shared" si="1"/>
        <v>418056.95899999997</v>
      </c>
      <c r="O9" s="18">
        <v>132291.70199999999</v>
      </c>
      <c r="P9" s="18">
        <v>68801.279999999999</v>
      </c>
      <c r="Q9" s="18">
        <v>27034.682000000001</v>
      </c>
      <c r="R9" s="23">
        <f t="shared" si="2"/>
        <v>228127.66399999999</v>
      </c>
      <c r="S9" s="23">
        <f t="shared" si="3"/>
        <v>646184.62299999991</v>
      </c>
    </row>
    <row r="10" spans="1:19" ht="15.75" x14ac:dyDescent="0.25">
      <c r="A10" s="9" t="s">
        <v>16</v>
      </c>
      <c r="B10" s="18">
        <v>120612.13499999999</v>
      </c>
      <c r="C10" s="18">
        <v>89180.907999999996</v>
      </c>
      <c r="D10" s="18">
        <v>87212.960999999996</v>
      </c>
      <c r="E10" s="23">
        <f t="shared" si="5"/>
        <v>297006.00400000002</v>
      </c>
      <c r="F10" s="18">
        <v>74967.31</v>
      </c>
      <c r="G10" s="18">
        <v>74259.244999999995</v>
      </c>
      <c r="H10" s="18">
        <v>29909.126</v>
      </c>
      <c r="I10" s="23">
        <f t="shared" si="4"/>
        <v>179135.68099999998</v>
      </c>
      <c r="J10" s="23">
        <f t="shared" si="0"/>
        <v>476141.685</v>
      </c>
      <c r="K10" s="172">
        <v>120820.164</v>
      </c>
      <c r="L10" s="168">
        <v>105989.75599999999</v>
      </c>
      <c r="M10" s="168">
        <v>120148.476</v>
      </c>
      <c r="N10" s="23">
        <f t="shared" si="1"/>
        <v>346958.39599999995</v>
      </c>
      <c r="O10" s="18">
        <v>86584.224000000002</v>
      </c>
      <c r="P10" s="18">
        <v>63590.733</v>
      </c>
      <c r="Q10" s="18">
        <v>24084.25</v>
      </c>
      <c r="R10" s="23">
        <f t="shared" si="2"/>
        <v>174259.20699999999</v>
      </c>
      <c r="S10" s="23">
        <f t="shared" si="3"/>
        <v>521217.60299999994</v>
      </c>
    </row>
    <row r="11" spans="1:19" ht="15.75" x14ac:dyDescent="0.25">
      <c r="A11" s="9" t="s">
        <v>17</v>
      </c>
      <c r="B11" s="18">
        <v>275467.53999999998</v>
      </c>
      <c r="C11" s="18">
        <v>252817.24</v>
      </c>
      <c r="D11" s="18">
        <v>244589.8</v>
      </c>
      <c r="E11" s="23">
        <f t="shared" si="5"/>
        <v>772874.58000000007</v>
      </c>
      <c r="F11" s="18">
        <v>191722.8</v>
      </c>
      <c r="G11" s="18">
        <v>134784.48000000001</v>
      </c>
      <c r="H11" s="18">
        <v>83487.039999999994</v>
      </c>
      <c r="I11" s="23">
        <f t="shared" si="4"/>
        <v>409994.32</v>
      </c>
      <c r="J11" s="23">
        <f t="shared" si="0"/>
        <v>1182868.9000000001</v>
      </c>
      <c r="K11" s="172">
        <v>285731.967</v>
      </c>
      <c r="L11" s="168">
        <v>235327.76</v>
      </c>
      <c r="M11" s="168">
        <v>272072.28000000003</v>
      </c>
      <c r="N11" s="23">
        <f t="shared" si="1"/>
        <v>793132.00699999998</v>
      </c>
      <c r="O11" s="18">
        <v>209015.04000000001</v>
      </c>
      <c r="P11" s="18">
        <v>155044.92000000001</v>
      </c>
      <c r="Q11" s="18">
        <v>88964.56</v>
      </c>
      <c r="R11" s="23">
        <f t="shared" si="2"/>
        <v>453024.52</v>
      </c>
      <c r="S11" s="23">
        <f t="shared" si="3"/>
        <v>1246156.527</v>
      </c>
    </row>
    <row r="12" spans="1:19" ht="15.75" x14ac:dyDescent="0.25">
      <c r="A12" s="9" t="s">
        <v>18</v>
      </c>
      <c r="B12" s="18">
        <v>563489.91500000004</v>
      </c>
      <c r="C12" s="18">
        <v>527692.10800000001</v>
      </c>
      <c r="D12" s="18">
        <v>573719.80599999998</v>
      </c>
      <c r="E12" s="23">
        <f t="shared" si="5"/>
        <v>1664901.8289999999</v>
      </c>
      <c r="F12" s="18">
        <v>452433.32500000001</v>
      </c>
      <c r="G12" s="18">
        <v>227734.451</v>
      </c>
      <c r="H12" s="18">
        <v>131693.88</v>
      </c>
      <c r="I12" s="23">
        <f t="shared" si="4"/>
        <v>811861.65600000008</v>
      </c>
      <c r="J12" s="23">
        <f t="shared" si="0"/>
        <v>2476763.4849999999</v>
      </c>
      <c r="K12" s="172">
        <v>656070.54700000002</v>
      </c>
      <c r="L12" s="168">
        <v>552764.48499999999</v>
      </c>
      <c r="M12" s="168">
        <v>522260.95500000002</v>
      </c>
      <c r="N12" s="23">
        <f t="shared" si="1"/>
        <v>1731095.9870000002</v>
      </c>
      <c r="O12" s="18">
        <v>430299.55900000001</v>
      </c>
      <c r="P12" s="18">
        <v>316565.88500000001</v>
      </c>
      <c r="Q12" s="18">
        <v>211803.68299999999</v>
      </c>
      <c r="R12" s="23">
        <f t="shared" si="2"/>
        <v>958669.12699999998</v>
      </c>
      <c r="S12" s="23">
        <f t="shared" si="3"/>
        <v>2689765.1140000001</v>
      </c>
    </row>
    <row r="13" spans="1:19" ht="15.75" x14ac:dyDescent="0.25">
      <c r="A13" s="9" t="s">
        <v>19</v>
      </c>
      <c r="B13" s="18">
        <v>34318.731</v>
      </c>
      <c r="C13" s="18">
        <v>35617.754999999997</v>
      </c>
      <c r="D13" s="18">
        <v>53400.023999999998</v>
      </c>
      <c r="E13" s="23">
        <f t="shared" si="5"/>
        <v>123336.51000000001</v>
      </c>
      <c r="F13" s="18">
        <v>64108.508999999998</v>
      </c>
      <c r="G13" s="18">
        <v>79021.815000000002</v>
      </c>
      <c r="H13" s="18">
        <v>67009.803</v>
      </c>
      <c r="I13" s="23">
        <f t="shared" si="4"/>
        <v>210140.12699999998</v>
      </c>
      <c r="J13" s="23">
        <f t="shared" si="0"/>
        <v>333476.63699999999</v>
      </c>
      <c r="K13" s="172">
        <v>47281.235999999997</v>
      </c>
      <c r="L13" s="168">
        <v>47726.607000000004</v>
      </c>
      <c r="M13" s="168">
        <v>59501.828999999998</v>
      </c>
      <c r="N13" s="23">
        <f t="shared" si="1"/>
        <v>154509.67199999999</v>
      </c>
      <c r="O13" s="18">
        <v>79461.657000000007</v>
      </c>
      <c r="P13" s="18">
        <v>72369.990000000005</v>
      </c>
      <c r="Q13" s="18">
        <v>59331.08</v>
      </c>
      <c r="R13" s="23">
        <f t="shared" si="2"/>
        <v>211162.72700000001</v>
      </c>
      <c r="S13" s="23">
        <f t="shared" si="3"/>
        <v>365672.39899999998</v>
      </c>
    </row>
    <row r="14" spans="1:19" ht="15.75" x14ac:dyDescent="0.25">
      <c r="A14" s="9" t="s">
        <v>20</v>
      </c>
      <c r="B14" s="18">
        <v>129966.792</v>
      </c>
      <c r="C14" s="18">
        <v>127290.291</v>
      </c>
      <c r="D14" s="18">
        <v>145435.94899999999</v>
      </c>
      <c r="E14" s="23">
        <f t="shared" si="5"/>
        <v>402693.03200000001</v>
      </c>
      <c r="F14" s="18">
        <v>141325.29300000001</v>
      </c>
      <c r="G14" s="18">
        <v>150587.35200000001</v>
      </c>
      <c r="H14" s="18">
        <v>153285.68599999999</v>
      </c>
      <c r="I14" s="23">
        <f>SUM(F14:H14)</f>
        <v>445198.33100000001</v>
      </c>
      <c r="J14" s="23">
        <f t="shared" si="0"/>
        <v>847891.36300000001</v>
      </c>
      <c r="K14" s="172">
        <v>106849.496</v>
      </c>
      <c r="L14" s="168">
        <v>95964.06</v>
      </c>
      <c r="M14" s="168">
        <v>105974.273</v>
      </c>
      <c r="N14" s="23">
        <f t="shared" si="1"/>
        <v>308787.82899999997</v>
      </c>
      <c r="O14" s="18">
        <v>112816.125</v>
      </c>
      <c r="P14" s="18">
        <v>141530.995</v>
      </c>
      <c r="Q14" s="18">
        <v>124721.929</v>
      </c>
      <c r="R14" s="23">
        <f t="shared" si="2"/>
        <v>379069.049</v>
      </c>
      <c r="S14" s="23">
        <f t="shared" si="3"/>
        <v>687856.87800000003</v>
      </c>
    </row>
    <row r="15" spans="1:19" ht="16.5" thickBot="1" x14ac:dyDescent="0.3">
      <c r="A15" s="10" t="s">
        <v>21</v>
      </c>
      <c r="B15" s="20">
        <v>122801.31299999999</v>
      </c>
      <c r="C15" s="20">
        <v>111580.409</v>
      </c>
      <c r="D15" s="20">
        <v>125115.98699999999</v>
      </c>
      <c r="E15" s="23">
        <f t="shared" si="5"/>
        <v>359497.70900000003</v>
      </c>
      <c r="F15" s="20">
        <v>154865.65400000001</v>
      </c>
      <c r="G15" s="20">
        <v>165797.39199999999</v>
      </c>
      <c r="H15" s="18">
        <v>153214.57400000002</v>
      </c>
      <c r="I15" s="23">
        <f>SUM(F15:H15)</f>
        <v>473877.62</v>
      </c>
      <c r="J15" s="23">
        <f t="shared" si="0"/>
        <v>833375.32900000003</v>
      </c>
      <c r="K15" s="172">
        <v>118674.66800000001</v>
      </c>
      <c r="L15" s="168">
        <v>107726.713</v>
      </c>
      <c r="M15" s="168">
        <v>126843.16899999999</v>
      </c>
      <c r="N15" s="23">
        <f t="shared" si="1"/>
        <v>353244.55</v>
      </c>
      <c r="O15" s="20">
        <v>129760.948</v>
      </c>
      <c r="P15" s="20">
        <v>160084.49799999999</v>
      </c>
      <c r="Q15" s="18">
        <v>159953.59599999999</v>
      </c>
      <c r="R15" s="23">
        <f t="shared" si="2"/>
        <v>449799.04200000002</v>
      </c>
      <c r="S15" s="23">
        <f t="shared" si="3"/>
        <v>803043.59199999995</v>
      </c>
    </row>
    <row r="16" spans="1:19" ht="16.5" thickBot="1" x14ac:dyDescent="0.3">
      <c r="A16" s="11" t="s">
        <v>22</v>
      </c>
      <c r="B16" s="21">
        <f t="shared" ref="B16:J16" si="6">SUM(B5:B15)</f>
        <v>2181244.9</v>
      </c>
      <c r="C16" s="21">
        <f t="shared" si="6"/>
        <v>1929977.0299999998</v>
      </c>
      <c r="D16" s="21">
        <f t="shared" si="6"/>
        <v>2081699.5069999998</v>
      </c>
      <c r="E16" s="24">
        <f t="shared" si="6"/>
        <v>6192921.4369999999</v>
      </c>
      <c r="F16" s="21">
        <f t="shared" si="6"/>
        <v>1770694.8740000003</v>
      </c>
      <c r="G16" s="21">
        <f t="shared" si="6"/>
        <v>1380567.2709999999</v>
      </c>
      <c r="H16" s="21">
        <f t="shared" si="6"/>
        <v>923163.353</v>
      </c>
      <c r="I16" s="24">
        <f t="shared" si="6"/>
        <v>4074425.4979999997</v>
      </c>
      <c r="J16" s="24">
        <f t="shared" si="6"/>
        <v>10267346.935000001</v>
      </c>
      <c r="K16" s="173">
        <f>SUM(K5:K15)</f>
        <v>2269392.426</v>
      </c>
      <c r="L16" s="21">
        <f>SUM(L5:L15)</f>
        <v>1977310.243</v>
      </c>
      <c r="M16" s="21">
        <f t="shared" ref="M16" si="7">SUM(M5:M15)</f>
        <v>2158272.8200000003</v>
      </c>
      <c r="N16" s="24">
        <f>SUM(N5:N15)</f>
        <v>6404975.4889999991</v>
      </c>
      <c r="O16" s="21">
        <v>1869999.55</v>
      </c>
      <c r="P16" s="21">
        <v>1512993.3089999999</v>
      </c>
      <c r="Q16" s="21">
        <f t="shared" ref="Q16" si="8">SUM(Q5:Q15)</f>
        <v>770401.495</v>
      </c>
      <c r="R16" s="24">
        <f>SUM(R5:R15)</f>
        <v>4153394.3539999998</v>
      </c>
      <c r="S16" s="24">
        <f t="shared" ref="S16" si="9">SUM(S5:S15)</f>
        <v>10558369.843</v>
      </c>
    </row>
    <row r="17" spans="1:19" ht="18.75" x14ac:dyDescent="0.25">
      <c r="A17" s="39" t="s">
        <v>23</v>
      </c>
      <c r="B17" s="32"/>
      <c r="C17" s="32"/>
      <c r="D17" s="32"/>
      <c r="E17" s="31"/>
      <c r="F17" s="32"/>
      <c r="G17" s="32"/>
      <c r="H17" s="32"/>
      <c r="I17" s="31"/>
      <c r="J17" s="32"/>
      <c r="K17" s="174"/>
      <c r="L17" s="169"/>
      <c r="M17" s="169"/>
      <c r="N17" s="31"/>
      <c r="O17" s="32"/>
      <c r="P17" s="32"/>
      <c r="Q17" s="32"/>
      <c r="R17" s="31"/>
      <c r="S17" s="32"/>
    </row>
    <row r="18" spans="1:19" ht="15.75" x14ac:dyDescent="0.25">
      <c r="A18" s="8" t="s">
        <v>24</v>
      </c>
      <c r="B18" s="16">
        <v>152628.731</v>
      </c>
      <c r="C18" s="17">
        <v>148341.75399999999</v>
      </c>
      <c r="D18" s="17">
        <v>135957.595</v>
      </c>
      <c r="E18" s="22">
        <f>SUM(B18:D18)</f>
        <v>436928.07999999996</v>
      </c>
      <c r="F18" s="16">
        <v>97870.173999999999</v>
      </c>
      <c r="G18" s="16">
        <v>85344.315000000002</v>
      </c>
      <c r="H18" s="17">
        <v>55916.343999999997</v>
      </c>
      <c r="I18" s="22">
        <f>SUM(F18:H18)</f>
        <v>239130.83299999998</v>
      </c>
      <c r="J18" s="22">
        <f>E18+I18</f>
        <v>676058.91299999994</v>
      </c>
      <c r="K18" s="175">
        <v>163031.69099999999</v>
      </c>
      <c r="L18" s="16">
        <v>136957.89799999999</v>
      </c>
      <c r="M18" s="17">
        <v>140446.70199999999</v>
      </c>
      <c r="N18" s="22">
        <f>SUM(K18:M18)</f>
        <v>440436.29099999997</v>
      </c>
      <c r="O18" s="16">
        <v>105472.21</v>
      </c>
      <c r="P18" s="16">
        <v>89612.925000000003</v>
      </c>
      <c r="Q18" s="17">
        <v>42001.572999999997</v>
      </c>
      <c r="R18" s="22">
        <f>SUM(O18:Q18)</f>
        <v>237086.70800000001</v>
      </c>
      <c r="S18" s="22">
        <f>SUM(R18,N18)</f>
        <v>677522.99899999995</v>
      </c>
    </row>
    <row r="19" spans="1:19" ht="15.75" x14ac:dyDescent="0.25">
      <c r="A19" s="9" t="s">
        <v>25</v>
      </c>
      <c r="B19" s="18">
        <v>90534.883000000002</v>
      </c>
      <c r="C19" s="18">
        <v>72612.376000000004</v>
      </c>
      <c r="D19" s="19">
        <v>80278.368000000002</v>
      </c>
      <c r="E19" s="23">
        <f>SUM(B19:D19)</f>
        <v>243425.62700000004</v>
      </c>
      <c r="F19" s="18">
        <v>90144.342999999993</v>
      </c>
      <c r="G19" s="18">
        <v>91422.990999999995</v>
      </c>
      <c r="H19" s="19">
        <v>80051.657999999996</v>
      </c>
      <c r="I19" s="23">
        <f>SUM(F19:H19)</f>
        <v>261618.99199999997</v>
      </c>
      <c r="J19" s="23">
        <f>E19+I19</f>
        <v>505044.61900000001</v>
      </c>
      <c r="K19" s="176">
        <v>75981.322</v>
      </c>
      <c r="L19" s="18">
        <v>68677.141000000003</v>
      </c>
      <c r="M19" s="18">
        <v>83857.456000000006</v>
      </c>
      <c r="N19" s="23">
        <f>SUM(K19:M19)</f>
        <v>228515.91899999999</v>
      </c>
      <c r="O19" s="18">
        <v>93614.172999999995</v>
      </c>
      <c r="P19" s="18">
        <v>92604.15</v>
      </c>
      <c r="Q19" s="19">
        <v>82617.729000000007</v>
      </c>
      <c r="R19" s="23">
        <f>SUM(O19:Q19)</f>
        <v>268836.05199999997</v>
      </c>
      <c r="S19" s="23">
        <f>SUM(R19,N19)</f>
        <v>497351.97099999996</v>
      </c>
    </row>
    <row r="20" spans="1:19" ht="15.75" x14ac:dyDescent="0.25">
      <c r="A20" s="9" t="s">
        <v>26</v>
      </c>
      <c r="B20" s="18">
        <v>130535.481</v>
      </c>
      <c r="C20" s="18">
        <v>116024.031</v>
      </c>
      <c r="D20" s="19">
        <v>88975.365000000005</v>
      </c>
      <c r="E20" s="23">
        <f>SUM(B20:D20)</f>
        <v>335534.87699999998</v>
      </c>
      <c r="F20" s="18">
        <v>150147.91800000001</v>
      </c>
      <c r="G20" s="18">
        <v>168796.85699999999</v>
      </c>
      <c r="H20" s="19">
        <v>142931.78899999999</v>
      </c>
      <c r="I20" s="23">
        <f>SUM(F20:H20)</f>
        <v>461876.56400000001</v>
      </c>
      <c r="J20" s="23">
        <f>E20+I20</f>
        <v>797411.44099999999</v>
      </c>
      <c r="K20" s="176">
        <v>107532.383</v>
      </c>
      <c r="L20" s="18">
        <v>81950.963000000003</v>
      </c>
      <c r="M20" s="18">
        <v>99250.167000000001</v>
      </c>
      <c r="N20" s="23">
        <f>SUM(K20:M20)</f>
        <v>288733.51300000004</v>
      </c>
      <c r="O20" s="18">
        <v>107312.204</v>
      </c>
      <c r="P20" s="18">
        <v>190996.783</v>
      </c>
      <c r="Q20" s="19">
        <v>149176.057</v>
      </c>
      <c r="R20" s="23">
        <f>SUM(O20:Q20)</f>
        <v>447485.04399999999</v>
      </c>
      <c r="S20" s="23">
        <f>SUM(R20,N20)</f>
        <v>736218.55700000003</v>
      </c>
    </row>
    <row r="21" spans="1:19" ht="16.5" thickBot="1" x14ac:dyDescent="0.3">
      <c r="A21" s="9" t="s">
        <v>27</v>
      </c>
      <c r="B21" s="18">
        <v>30601.308000000001</v>
      </c>
      <c r="C21" s="18">
        <v>23363.868999999999</v>
      </c>
      <c r="D21" s="19">
        <v>25632.797999999999</v>
      </c>
      <c r="E21" s="23">
        <f>SUM(B21:D21)</f>
        <v>79597.974999999991</v>
      </c>
      <c r="F21" s="18">
        <v>31165.165000000001</v>
      </c>
      <c r="G21" s="18">
        <v>34739.050999999999</v>
      </c>
      <c r="H21" s="19">
        <v>37121.125</v>
      </c>
      <c r="I21" s="23">
        <f>SUM(F21:H21)</f>
        <v>103025.341</v>
      </c>
      <c r="J21" s="23">
        <f>E21+I21</f>
        <v>182623.31599999999</v>
      </c>
      <c r="K21" s="176">
        <v>14564.405000000001</v>
      </c>
      <c r="L21" s="18">
        <v>15729.388999999999</v>
      </c>
      <c r="M21" s="18">
        <v>20638.848999999998</v>
      </c>
      <c r="N21" s="23">
        <f>SUM(K21:M21)</f>
        <v>50932.642999999996</v>
      </c>
      <c r="O21" s="18">
        <v>29661.63</v>
      </c>
      <c r="P21" s="18">
        <v>40090.156000000003</v>
      </c>
      <c r="Q21" s="19">
        <v>40103.124000000003</v>
      </c>
      <c r="R21" s="23">
        <f>SUM(O21:Q21)</f>
        <v>109854.91</v>
      </c>
      <c r="S21" s="23">
        <f>SUM(R21,N21)</f>
        <v>160787.55300000001</v>
      </c>
    </row>
    <row r="22" spans="1:19" ht="16.5" thickBot="1" x14ac:dyDescent="0.3">
      <c r="A22" s="11" t="s">
        <v>28</v>
      </c>
      <c r="B22" s="21">
        <f t="shared" ref="B22:J22" si="10">SUM(B18:B21)</f>
        <v>404300.40299999999</v>
      </c>
      <c r="C22" s="21">
        <f t="shared" si="10"/>
        <v>360342.03</v>
      </c>
      <c r="D22" s="21">
        <f t="shared" si="10"/>
        <v>330844.12599999999</v>
      </c>
      <c r="E22" s="24">
        <f t="shared" si="10"/>
        <v>1095486.5589999999</v>
      </c>
      <c r="F22" s="21">
        <f t="shared" si="10"/>
        <v>369327.6</v>
      </c>
      <c r="G22" s="21">
        <f t="shared" si="10"/>
        <v>380303.21399999992</v>
      </c>
      <c r="H22" s="21">
        <f t="shared" si="10"/>
        <v>316020.91599999997</v>
      </c>
      <c r="I22" s="24">
        <f t="shared" si="10"/>
        <v>1065651.73</v>
      </c>
      <c r="J22" s="24">
        <f t="shared" si="10"/>
        <v>2161138.2889999999</v>
      </c>
      <c r="K22" s="173">
        <f t="shared" ref="K22:M22" si="11">SUM(K18:K21)</f>
        <v>361109.80099999998</v>
      </c>
      <c r="L22" s="21">
        <f t="shared" si="11"/>
        <v>303315.391</v>
      </c>
      <c r="M22" s="21">
        <f t="shared" si="11"/>
        <v>344193.174</v>
      </c>
      <c r="N22" s="24">
        <f t="shared" ref="N22" si="12">SUM(N18:N21)</f>
        <v>1008618.366</v>
      </c>
      <c r="O22" s="21">
        <v>336060.217</v>
      </c>
      <c r="P22" s="21">
        <v>413304.01400000002</v>
      </c>
      <c r="Q22" s="21">
        <v>313898.48300000001</v>
      </c>
      <c r="R22" s="166">
        <f>SUM(R18:R21)</f>
        <v>1063262.7139999999</v>
      </c>
      <c r="S22" s="24">
        <f>SUM(R22,N22)</f>
        <v>2071881.08</v>
      </c>
    </row>
    <row r="23" spans="1:19" ht="18.75" x14ac:dyDescent="0.3">
      <c r="A23" s="41" t="s">
        <v>29</v>
      </c>
      <c r="B23" s="33"/>
      <c r="C23" s="38"/>
      <c r="D23" s="33"/>
      <c r="E23" s="33"/>
      <c r="F23" s="33"/>
      <c r="G23" s="38"/>
      <c r="H23" s="33"/>
      <c r="I23" s="33"/>
      <c r="J23" s="33"/>
      <c r="K23" s="177"/>
      <c r="L23" s="169"/>
      <c r="M23" s="169"/>
      <c r="N23" s="33"/>
      <c r="O23" s="33"/>
      <c r="P23" s="38"/>
      <c r="Q23" s="33"/>
      <c r="R23" s="33"/>
      <c r="S23" s="222"/>
    </row>
    <row r="24" spans="1:19" ht="15.75" x14ac:dyDescent="0.25">
      <c r="A24" s="8" t="s">
        <v>30</v>
      </c>
      <c r="B24" s="16">
        <v>59166.341999999997</v>
      </c>
      <c r="C24" s="16">
        <v>54827.741999999998</v>
      </c>
      <c r="D24" s="16">
        <v>54830.309000000001</v>
      </c>
      <c r="E24" s="22">
        <f>SUM(B24:D24)</f>
        <v>168824.39300000001</v>
      </c>
      <c r="F24" s="16">
        <v>35610.288</v>
      </c>
      <c r="G24" s="16">
        <v>33681.714999999997</v>
      </c>
      <c r="H24" s="16">
        <v>11033.35</v>
      </c>
      <c r="I24" s="22">
        <f>SUM(F24:H24)</f>
        <v>80325.353000000003</v>
      </c>
      <c r="J24" s="22">
        <f>E24+I24</f>
        <v>249149.74600000001</v>
      </c>
      <c r="K24" s="175">
        <v>57672.016000000003</v>
      </c>
      <c r="L24" s="16">
        <v>51137.474999999999</v>
      </c>
      <c r="M24" s="16">
        <v>65032.199000000001</v>
      </c>
      <c r="N24" s="22">
        <f>SUM(K24:M24)</f>
        <v>173841.69</v>
      </c>
      <c r="O24" s="16">
        <v>44920.822</v>
      </c>
      <c r="P24" s="16">
        <v>35446.548999999999</v>
      </c>
      <c r="Q24" s="16">
        <v>10602.975</v>
      </c>
      <c r="R24" s="22">
        <f>SUM(O24:Q24)</f>
        <v>90970.346000000005</v>
      </c>
      <c r="S24" s="22">
        <f>SUM(R24,N24)</f>
        <v>264812.03600000002</v>
      </c>
    </row>
    <row r="25" spans="1:19" ht="15.75" x14ac:dyDescent="0.25">
      <c r="A25" s="9" t="s">
        <v>31</v>
      </c>
      <c r="B25" s="18">
        <v>320746.71399999998</v>
      </c>
      <c r="C25" s="18">
        <v>267600.67499999999</v>
      </c>
      <c r="D25" s="19">
        <v>255460.19899999999</v>
      </c>
      <c r="E25" s="23">
        <f>SUM(B25:D25)</f>
        <v>843807.58799999999</v>
      </c>
      <c r="F25" s="18">
        <v>316457.78000000003</v>
      </c>
      <c r="G25" s="18">
        <v>307842.28499999997</v>
      </c>
      <c r="H25" s="19">
        <v>279331.66499999998</v>
      </c>
      <c r="I25" s="23">
        <f>SUM(F25:H25)</f>
        <v>903631.73</v>
      </c>
      <c r="J25" s="23">
        <f>E25+I25</f>
        <v>1747439.318</v>
      </c>
      <c r="K25" s="176">
        <v>335544.522</v>
      </c>
      <c r="L25" s="18">
        <v>273148.96999999997</v>
      </c>
      <c r="M25" s="18">
        <v>284583.02899999998</v>
      </c>
      <c r="N25" s="23">
        <f>SUM(K25:M25)</f>
        <v>893276.52099999995</v>
      </c>
      <c r="O25" s="18">
        <v>268013.03000000003</v>
      </c>
      <c r="P25" s="18">
        <v>299536.277</v>
      </c>
      <c r="Q25" s="19">
        <v>305224.701</v>
      </c>
      <c r="R25" s="23">
        <f>SUM(O25:Q25)</f>
        <v>872774.00800000003</v>
      </c>
      <c r="S25" s="23">
        <f>SUM(R25,N25)</f>
        <v>1766050.5290000001</v>
      </c>
    </row>
    <row r="26" spans="1:19" ht="15.75" x14ac:dyDescent="0.25">
      <c r="A26" s="9" t="s">
        <v>32</v>
      </c>
      <c r="B26" s="18">
        <v>75288.293000000005</v>
      </c>
      <c r="C26" s="18">
        <v>70105.106</v>
      </c>
      <c r="D26" s="19">
        <v>81360.247000000003</v>
      </c>
      <c r="E26" s="23">
        <f>SUM(B26:D26)</f>
        <v>226753.64600000001</v>
      </c>
      <c r="F26" s="18">
        <v>68651.588000000003</v>
      </c>
      <c r="G26" s="18">
        <v>63925.440000000002</v>
      </c>
      <c r="H26" s="19">
        <v>85547.614000000001</v>
      </c>
      <c r="I26" s="23">
        <f>SUM(F26:H26)</f>
        <v>218124.64199999999</v>
      </c>
      <c r="J26" s="23">
        <f>E26+I26</f>
        <v>444878.288</v>
      </c>
      <c r="K26" s="176">
        <v>99049.633000000002</v>
      </c>
      <c r="L26" s="18">
        <v>86304.239000000001</v>
      </c>
      <c r="M26" s="18">
        <v>83953.078999999998</v>
      </c>
      <c r="N26" s="23">
        <f>SUM(K26:M26)</f>
        <v>269306.951</v>
      </c>
      <c r="O26" s="18">
        <v>75403.156000000003</v>
      </c>
      <c r="P26" s="18">
        <v>87476.654999999999</v>
      </c>
      <c r="Q26" s="19">
        <v>108256.67600000001</v>
      </c>
      <c r="R26" s="23">
        <f>SUM(O26:Q26)</f>
        <v>271136.48699999996</v>
      </c>
      <c r="S26" s="23">
        <f>SUM(R26,N26)</f>
        <v>540443.43799999997</v>
      </c>
    </row>
    <row r="27" spans="1:19" ht="16.5" thickBot="1" x14ac:dyDescent="0.3">
      <c r="A27" s="9" t="s">
        <v>33</v>
      </c>
      <c r="B27" s="18">
        <v>176101.378</v>
      </c>
      <c r="C27" s="18">
        <v>221168.97700000001</v>
      </c>
      <c r="D27" s="19">
        <v>236655.791</v>
      </c>
      <c r="E27" s="23">
        <f>SUM(B27:D27)</f>
        <v>633926.14599999995</v>
      </c>
      <c r="F27" s="18">
        <v>208811.30800000002</v>
      </c>
      <c r="G27" s="18">
        <v>203944.36199999999</v>
      </c>
      <c r="H27" s="19">
        <v>263874.11599999998</v>
      </c>
      <c r="I27" s="23">
        <f>SUM(F27:H27)</f>
        <v>676629.78600000008</v>
      </c>
      <c r="J27" s="23">
        <f>E27+I27</f>
        <v>1310555.932</v>
      </c>
      <c r="K27" s="176">
        <v>190574.71799999999</v>
      </c>
      <c r="L27" s="18">
        <v>191010.51199999999</v>
      </c>
      <c r="M27" s="18">
        <v>237669.40900000001</v>
      </c>
      <c r="N27" s="23">
        <f>SUM(K27:M27)</f>
        <v>619254.63899999997</v>
      </c>
      <c r="O27" s="18">
        <v>254333.728</v>
      </c>
      <c r="P27" s="18">
        <v>268563.65000000002</v>
      </c>
      <c r="Q27" s="19">
        <v>326407.82699999999</v>
      </c>
      <c r="R27" s="23">
        <f>SUM(O27:Q27)</f>
        <v>849305.20500000007</v>
      </c>
      <c r="S27" s="23">
        <f>SUM(R27,N27)</f>
        <v>1468559.844</v>
      </c>
    </row>
    <row r="28" spans="1:19" ht="16.5" thickBot="1" x14ac:dyDescent="0.3">
      <c r="A28" s="11" t="s">
        <v>34</v>
      </c>
      <c r="B28" s="21">
        <f t="shared" ref="B28:H28" si="13">SUM(B24:B27)</f>
        <v>631302.72699999996</v>
      </c>
      <c r="C28" s="21">
        <f t="shared" si="13"/>
        <v>613702.5</v>
      </c>
      <c r="D28" s="21">
        <f t="shared" si="13"/>
        <v>628306.54599999997</v>
      </c>
      <c r="E28" s="24">
        <f t="shared" si="13"/>
        <v>1873311.773</v>
      </c>
      <c r="F28" s="21">
        <f t="shared" si="13"/>
        <v>629530.96400000004</v>
      </c>
      <c r="G28" s="21">
        <f t="shared" si="13"/>
        <v>609393.80200000003</v>
      </c>
      <c r="H28" s="21">
        <f t="shared" si="13"/>
        <v>639786.74499999988</v>
      </c>
      <c r="I28" s="24">
        <f>SUM(F28:H28)</f>
        <v>1878711.5109999999</v>
      </c>
      <c r="J28" s="24">
        <f>E28+I28</f>
        <v>3752023.284</v>
      </c>
      <c r="K28" s="173">
        <f t="shared" ref="K28:M28" si="14">SUM(K24:K27)</f>
        <v>682840.88899999997</v>
      </c>
      <c r="L28" s="21">
        <f t="shared" si="14"/>
        <v>601601.196</v>
      </c>
      <c r="M28" s="21">
        <f t="shared" si="14"/>
        <v>671237.71600000001</v>
      </c>
      <c r="N28" s="24">
        <f t="shared" ref="N28" si="15">SUM(N24:N27)</f>
        <v>1955679.801</v>
      </c>
      <c r="O28" s="21">
        <v>642670.73600000003</v>
      </c>
      <c r="P28" s="21">
        <v>691023.13100000005</v>
      </c>
      <c r="Q28" s="173">
        <f>SUM(Q24:Q27)</f>
        <v>750492.179</v>
      </c>
      <c r="R28" s="24">
        <f>SUM(O28:Q28)</f>
        <v>2084186.0460000001</v>
      </c>
      <c r="S28" s="224">
        <f>SUM(R28,N28)</f>
        <v>4039865.8470000001</v>
      </c>
    </row>
    <row r="29" spans="1:19" ht="15.75" thickBot="1" x14ac:dyDescent="0.3">
      <c r="A29" s="42"/>
      <c r="B29" s="34"/>
      <c r="C29" s="34"/>
      <c r="D29" s="34"/>
      <c r="E29" s="34"/>
      <c r="F29" s="34"/>
      <c r="G29" s="34"/>
      <c r="H29" s="34"/>
      <c r="I29" s="34"/>
      <c r="J29" s="34"/>
      <c r="K29" s="178"/>
      <c r="L29" s="170"/>
      <c r="M29" s="170"/>
      <c r="N29" s="34"/>
      <c r="O29" s="34"/>
      <c r="P29" s="34"/>
      <c r="Q29" s="34"/>
      <c r="R29" s="34"/>
      <c r="S29" s="223"/>
    </row>
    <row r="30" spans="1:19" ht="16.5" thickBot="1" x14ac:dyDescent="0.3">
      <c r="A30" s="12" t="s">
        <v>77</v>
      </c>
      <c r="B30" s="6">
        <v>2599.9290000000001</v>
      </c>
      <c r="C30" s="6">
        <v>2352.6260000000002</v>
      </c>
      <c r="D30" s="6">
        <v>2600.6579999999999</v>
      </c>
      <c r="E30" s="25">
        <f>SUM(B30:D30)</f>
        <v>7553.2129999999997</v>
      </c>
      <c r="F30" s="6">
        <v>2253.77</v>
      </c>
      <c r="G30" s="6">
        <v>0</v>
      </c>
      <c r="H30" s="6">
        <v>0</v>
      </c>
      <c r="I30" s="25">
        <f>SUM(F30:H30)</f>
        <v>2253.77</v>
      </c>
      <c r="J30" s="25">
        <f>E30+I30</f>
        <v>9806.9830000000002</v>
      </c>
      <c r="K30" s="179">
        <v>2641.1089999999999</v>
      </c>
      <c r="L30" s="6">
        <v>2406.4340000000002</v>
      </c>
      <c r="M30" s="6">
        <v>2534.2620000000002</v>
      </c>
      <c r="N30" s="25">
        <f>SUM(K30:M30)</f>
        <v>7581.8050000000003</v>
      </c>
      <c r="O30" s="6">
        <v>2288.7809999999999</v>
      </c>
      <c r="P30" s="6">
        <v>0</v>
      </c>
      <c r="Q30" s="6">
        <v>0</v>
      </c>
      <c r="R30" s="25">
        <f>SUM(O30:Q30)</f>
        <v>2288.7809999999999</v>
      </c>
      <c r="S30" s="25">
        <f>SUM(R30,N30)</f>
        <v>9870.5859999999993</v>
      </c>
    </row>
    <row r="31" spans="1:19" ht="15.75" thickBot="1" x14ac:dyDescent="0.3">
      <c r="A31" s="42"/>
      <c r="B31" s="34"/>
      <c r="C31" s="34"/>
      <c r="D31" s="34"/>
      <c r="E31" s="34"/>
      <c r="F31" s="34"/>
      <c r="G31" s="34"/>
      <c r="H31" s="34"/>
      <c r="I31" s="158"/>
      <c r="J31" s="34"/>
      <c r="K31" s="178"/>
      <c r="L31" s="34"/>
      <c r="M31" s="34"/>
      <c r="N31" s="34"/>
      <c r="O31" s="34"/>
      <c r="P31" s="34"/>
      <c r="Q31" s="34"/>
      <c r="R31" s="34"/>
      <c r="S31" s="34"/>
    </row>
    <row r="32" spans="1:19" ht="16.5" thickBot="1" x14ac:dyDescent="0.3">
      <c r="A32" s="13" t="s">
        <v>78</v>
      </c>
      <c r="B32" s="35">
        <f t="shared" ref="B32:H32" si="16">B16+B22+B28</f>
        <v>3216848.03</v>
      </c>
      <c r="C32" s="35">
        <f t="shared" si="16"/>
        <v>2904021.5599999996</v>
      </c>
      <c r="D32" s="35">
        <f t="shared" si="16"/>
        <v>3040850.179</v>
      </c>
      <c r="E32" s="26">
        <f t="shared" si="16"/>
        <v>9161719.7689999994</v>
      </c>
      <c r="F32" s="35">
        <f t="shared" si="16"/>
        <v>2769553.4380000005</v>
      </c>
      <c r="G32" s="35">
        <f t="shared" si="16"/>
        <v>2370264.287</v>
      </c>
      <c r="H32" s="35">
        <f t="shared" si="16"/>
        <v>1878971.0139999997</v>
      </c>
      <c r="I32" s="26">
        <f>SUM(F32:H32)</f>
        <v>7018788.7390000001</v>
      </c>
      <c r="J32" s="26">
        <f>J16+J22+J28</f>
        <v>16180508.507999999</v>
      </c>
      <c r="K32" s="180">
        <f t="shared" ref="K32:M32" si="17">K16+K22+K28</f>
        <v>3313343.1159999999</v>
      </c>
      <c r="L32" s="35">
        <f t="shared" si="17"/>
        <v>2882226.83</v>
      </c>
      <c r="M32" s="35">
        <f t="shared" si="17"/>
        <v>3173703.7100000004</v>
      </c>
      <c r="N32" s="26">
        <f>N16+N22+N28</f>
        <v>9369273.6559999995</v>
      </c>
      <c r="O32" s="35">
        <v>2848730.503</v>
      </c>
      <c r="P32" s="35">
        <v>2617320.4539999999</v>
      </c>
      <c r="Q32" s="35">
        <v>1834792.1569999999</v>
      </c>
      <c r="R32" s="26">
        <f>SUM(O32:Q32)</f>
        <v>7300843.1140000001</v>
      </c>
      <c r="S32" s="26">
        <f>SUM(R32,N32)</f>
        <v>16670116.77</v>
      </c>
    </row>
    <row r="33" spans="1:19" ht="16.5" thickBot="1" x14ac:dyDescent="0.3">
      <c r="A33" s="13" t="s">
        <v>79</v>
      </c>
      <c r="B33" s="36">
        <f>B32+B30</f>
        <v>3219447.9589999998</v>
      </c>
      <c r="C33" s="36">
        <f t="shared" ref="C33:H33" si="18">C32+C30</f>
        <v>2906374.1859999998</v>
      </c>
      <c r="D33" s="36">
        <f t="shared" si="18"/>
        <v>3043450.8369999998</v>
      </c>
      <c r="E33" s="219">
        <f t="shared" si="18"/>
        <v>9169272.9819999989</v>
      </c>
      <c r="F33" s="36">
        <f t="shared" si="18"/>
        <v>2771807.2080000006</v>
      </c>
      <c r="G33" s="36">
        <f t="shared" si="18"/>
        <v>2370264.287</v>
      </c>
      <c r="H33" s="36">
        <f t="shared" si="18"/>
        <v>1878971.0139999997</v>
      </c>
      <c r="I33" s="26">
        <f>I32+I30</f>
        <v>7021042.5089999996</v>
      </c>
      <c r="J33" s="26">
        <f>J32+J30</f>
        <v>16190315.490999999</v>
      </c>
      <c r="K33" s="181">
        <f>K32+K30</f>
        <v>3315984.2250000001</v>
      </c>
      <c r="L33" s="36">
        <f t="shared" ref="L33:M33" si="19">L32+L30</f>
        <v>2884633.264</v>
      </c>
      <c r="M33" s="36">
        <f t="shared" si="19"/>
        <v>3176237.9720000005</v>
      </c>
      <c r="N33" s="26">
        <f>N32+N30</f>
        <v>9376855.4609999992</v>
      </c>
      <c r="O33" s="181">
        <f>O32+O30</f>
        <v>2851019.284</v>
      </c>
      <c r="P33" s="36">
        <f t="shared" ref="P33:Q33" si="20">P32+P30</f>
        <v>2617320.4539999999</v>
      </c>
      <c r="Q33" s="36">
        <f t="shared" si="20"/>
        <v>1834792.1569999999</v>
      </c>
      <c r="R33" s="26">
        <f>SUM(O33:Q33)</f>
        <v>7303131.8949999996</v>
      </c>
      <c r="S33" s="26">
        <f>SUM(R33,N33)</f>
        <v>16679987.355999999</v>
      </c>
    </row>
    <row r="34" spans="1:19" ht="15.75" x14ac:dyDescent="0.25">
      <c r="A34" s="43"/>
      <c r="B34" s="37"/>
      <c r="C34" s="37"/>
      <c r="D34" s="37"/>
      <c r="E34" s="37"/>
      <c r="F34" s="37"/>
      <c r="G34" s="37"/>
      <c r="H34" s="37"/>
      <c r="I34" s="37"/>
      <c r="J34" s="37"/>
      <c r="K34" s="182"/>
      <c r="L34" s="37"/>
      <c r="M34" s="37"/>
      <c r="N34" s="37"/>
      <c r="O34" s="37"/>
      <c r="P34" s="37"/>
      <c r="Q34" s="37"/>
      <c r="R34" s="37"/>
      <c r="S34" s="37"/>
    </row>
    <row r="35" spans="1:19" ht="15.75" x14ac:dyDescent="0.25">
      <c r="A35" s="14" t="s">
        <v>35</v>
      </c>
      <c r="B35" s="15">
        <f t="shared" ref="B35:S35" si="21">B5+B6+B7+B8+B9+B10+B11+B12+B18+B24+B30</f>
        <v>2108553.0660000001</v>
      </c>
      <c r="C35" s="15">
        <f t="shared" si="21"/>
        <v>1861010.6969999999</v>
      </c>
      <c r="D35" s="15">
        <f t="shared" si="21"/>
        <v>1951136.1089999997</v>
      </c>
      <c r="E35" s="48">
        <f t="shared" si="21"/>
        <v>5920699.8720000014</v>
      </c>
      <c r="F35" s="15">
        <f t="shared" si="21"/>
        <v>1546129.6500000001</v>
      </c>
      <c r="G35" s="15">
        <f t="shared" si="21"/>
        <v>1104186.7420000001</v>
      </c>
      <c r="H35" s="47">
        <f t="shared" si="21"/>
        <v>616602.98400000005</v>
      </c>
      <c r="I35" s="48">
        <f t="shared" si="21"/>
        <v>3266919.3760000002</v>
      </c>
      <c r="J35" s="48">
        <f t="shared" si="21"/>
        <v>9187619.2479999997</v>
      </c>
      <c r="K35" s="183">
        <f t="shared" si="21"/>
        <v>2219931.8420000002</v>
      </c>
      <c r="L35" s="15">
        <f t="shared" si="21"/>
        <v>1916394.67</v>
      </c>
      <c r="M35" s="47">
        <f t="shared" si="21"/>
        <v>2073966.7120000003</v>
      </c>
      <c r="N35" s="48">
        <f t="shared" si="21"/>
        <v>6210293.2239999995</v>
      </c>
      <c r="O35" s="183">
        <f t="shared" si="21"/>
        <v>1700642.6329999997</v>
      </c>
      <c r="P35" s="48">
        <f t="shared" si="21"/>
        <v>1264067.3000000003</v>
      </c>
      <c r="Q35" s="48">
        <f t="shared" si="21"/>
        <v>478999.43799999997</v>
      </c>
      <c r="R35" s="48">
        <f t="shared" si="21"/>
        <v>3443709.3709999998</v>
      </c>
      <c r="S35" s="48">
        <f t="shared" si="21"/>
        <v>9654002.5949999988</v>
      </c>
    </row>
    <row r="36" spans="1:19" ht="15.75" x14ac:dyDescent="0.25">
      <c r="A36" s="49" t="s">
        <v>36</v>
      </c>
      <c r="B36" s="50">
        <f t="shared" ref="B36:S36" si="22">SUM(B13:B15,B19:B21,B25:B27)</f>
        <v>1110894.8930000002</v>
      </c>
      <c r="C36" s="50">
        <f t="shared" si="22"/>
        <v>1045363.4890000001</v>
      </c>
      <c r="D36" s="50">
        <f t="shared" si="22"/>
        <v>1092314.7279999999</v>
      </c>
      <c r="E36" s="52">
        <f t="shared" si="22"/>
        <v>3248573.1100000003</v>
      </c>
      <c r="F36" s="50">
        <f t="shared" si="22"/>
        <v>1225677.558</v>
      </c>
      <c r="G36" s="50">
        <f t="shared" si="22"/>
        <v>1266077.5449999999</v>
      </c>
      <c r="H36" s="51">
        <f t="shared" si="22"/>
        <v>1262368.03</v>
      </c>
      <c r="I36" s="52">
        <f t="shared" si="22"/>
        <v>3754123.1330000004</v>
      </c>
      <c r="J36" s="52">
        <f t="shared" si="22"/>
        <v>7002696.2429999998</v>
      </c>
      <c r="K36" s="184">
        <f t="shared" si="22"/>
        <v>1096052.3829999999</v>
      </c>
      <c r="L36" s="50">
        <f t="shared" si="22"/>
        <v>968238.59399999992</v>
      </c>
      <c r="M36" s="51">
        <f t="shared" si="22"/>
        <v>1102271.26</v>
      </c>
      <c r="N36" s="52">
        <f t="shared" si="22"/>
        <v>3166562.2369999997</v>
      </c>
      <c r="O36" s="184">
        <f t="shared" si="22"/>
        <v>1150376.6510000001</v>
      </c>
      <c r="P36" s="52">
        <f t="shared" si="22"/>
        <v>1353253.1540000001</v>
      </c>
      <c r="Q36" s="52">
        <f t="shared" si="22"/>
        <v>1355792.7189999998</v>
      </c>
      <c r="R36" s="52">
        <f t="shared" si="22"/>
        <v>3859422.5240000002</v>
      </c>
      <c r="S36" s="52">
        <f t="shared" si="22"/>
        <v>7025984.7609999999</v>
      </c>
    </row>
    <row r="38" spans="1:19" x14ac:dyDescent="0.25">
      <c r="E38" s="44"/>
      <c r="F38" s="44"/>
    </row>
  </sheetData>
  <protectedRanges>
    <protectedRange password="CA04" sqref="P19:P34 O15:P15 O16:O20 P16:P17 K2:R4 A1:A36 F35:J36 O35:S36 K16:K36 N5:N36 L16:M16 L18:M22 L30:M33 L24:M28 L35:M36 F15:G15 F16:F20 F22:F34 G19:G34 H16:I34 I15 F2:I14 G16:G17 B2:E36 O22:O34 O5:Q14 R5:R16 Q16 Q17:R17 Q34:R34 Q18:Q33" name="Диапазон1_3"/>
    <protectedRange password="CA04" sqref="J3:J34 S34 S3:S17" name="Диапазон1_2_1"/>
  </protectedRanges>
  <mergeCells count="4">
    <mergeCell ref="A1:S1"/>
    <mergeCell ref="A2:A3"/>
    <mergeCell ref="B2:J2"/>
    <mergeCell ref="K2:S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zoomScale="80" zoomScaleNormal="80" workbookViewId="0">
      <pane xSplit="1" ySplit="3" topLeftCell="K4" activePane="bottomRight" state="frozen"/>
      <selection pane="topRight" activeCell="B1" sqref="B1"/>
      <selection pane="bottomLeft" activeCell="A4" sqref="A4"/>
      <selection pane="bottomRight" activeCell="R23" sqref="R23"/>
    </sheetView>
  </sheetViews>
  <sheetFormatPr defaultRowHeight="15" x14ac:dyDescent="0.25"/>
  <cols>
    <col min="1" max="1" width="50.28515625" customWidth="1"/>
    <col min="2" max="4" width="10.7109375" style="157" customWidth="1"/>
    <col min="5" max="5" width="13.5703125" style="157" customWidth="1"/>
    <col min="6" max="9" width="10.7109375" style="157" customWidth="1"/>
    <col min="10" max="10" width="13.85546875" style="157" customWidth="1"/>
    <col min="11" max="18" width="10.7109375" style="157" customWidth="1"/>
    <col min="19" max="19" width="11.85546875" style="157" customWidth="1"/>
    <col min="171" max="171" width="40.28515625" bestFit="1" customWidth="1"/>
    <col min="172" max="210" width="10.7109375" customWidth="1"/>
    <col min="211" max="211" width="11.42578125" bestFit="1" customWidth="1"/>
    <col min="212" max="212" width="9.5703125" bestFit="1" customWidth="1"/>
    <col min="213" max="213" width="12" bestFit="1" customWidth="1"/>
    <col min="427" max="427" width="40.28515625" bestFit="1" customWidth="1"/>
    <col min="428" max="466" width="10.7109375" customWidth="1"/>
    <col min="467" max="467" width="11.42578125" bestFit="1" customWidth="1"/>
    <col min="468" max="468" width="9.5703125" bestFit="1" customWidth="1"/>
    <col min="469" max="469" width="12" bestFit="1" customWidth="1"/>
    <col min="683" max="683" width="40.28515625" bestFit="1" customWidth="1"/>
    <col min="684" max="722" width="10.7109375" customWidth="1"/>
    <col min="723" max="723" width="11.42578125" bestFit="1" customWidth="1"/>
    <col min="724" max="724" width="9.5703125" bestFit="1" customWidth="1"/>
    <col min="725" max="725" width="12" bestFit="1" customWidth="1"/>
    <col min="939" max="939" width="40.28515625" bestFit="1" customWidth="1"/>
    <col min="940" max="978" width="10.7109375" customWidth="1"/>
    <col min="979" max="979" width="11.42578125" bestFit="1" customWidth="1"/>
    <col min="980" max="980" width="9.5703125" bestFit="1" customWidth="1"/>
    <col min="981" max="981" width="12" bestFit="1" customWidth="1"/>
    <col min="1195" max="1195" width="40.28515625" bestFit="1" customWidth="1"/>
    <col min="1196" max="1234" width="10.7109375" customWidth="1"/>
    <col min="1235" max="1235" width="11.42578125" bestFit="1" customWidth="1"/>
    <col min="1236" max="1236" width="9.5703125" bestFit="1" customWidth="1"/>
    <col min="1237" max="1237" width="12" bestFit="1" customWidth="1"/>
    <col min="1451" max="1451" width="40.28515625" bestFit="1" customWidth="1"/>
    <col min="1452" max="1490" width="10.7109375" customWidth="1"/>
    <col min="1491" max="1491" width="11.42578125" bestFit="1" customWidth="1"/>
    <col min="1492" max="1492" width="9.5703125" bestFit="1" customWidth="1"/>
    <col min="1493" max="1493" width="12" bestFit="1" customWidth="1"/>
    <col min="1707" max="1707" width="40.28515625" bestFit="1" customWidth="1"/>
    <col min="1708" max="1746" width="10.7109375" customWidth="1"/>
    <col min="1747" max="1747" width="11.42578125" bestFit="1" customWidth="1"/>
    <col min="1748" max="1748" width="9.5703125" bestFit="1" customWidth="1"/>
    <col min="1749" max="1749" width="12" bestFit="1" customWidth="1"/>
    <col min="1963" max="1963" width="40.28515625" bestFit="1" customWidth="1"/>
    <col min="1964" max="2002" width="10.7109375" customWidth="1"/>
    <col min="2003" max="2003" width="11.42578125" bestFit="1" customWidth="1"/>
    <col min="2004" max="2004" width="9.5703125" bestFit="1" customWidth="1"/>
    <col min="2005" max="2005" width="12" bestFit="1" customWidth="1"/>
    <col min="2219" max="2219" width="40.28515625" bestFit="1" customWidth="1"/>
    <col min="2220" max="2258" width="10.7109375" customWidth="1"/>
    <col min="2259" max="2259" width="11.42578125" bestFit="1" customWidth="1"/>
    <col min="2260" max="2260" width="9.5703125" bestFit="1" customWidth="1"/>
    <col min="2261" max="2261" width="12" bestFit="1" customWidth="1"/>
    <col min="2475" max="2475" width="40.28515625" bestFit="1" customWidth="1"/>
    <col min="2476" max="2514" width="10.7109375" customWidth="1"/>
    <col min="2515" max="2515" width="11.42578125" bestFit="1" customWidth="1"/>
    <col min="2516" max="2516" width="9.5703125" bestFit="1" customWidth="1"/>
    <col min="2517" max="2517" width="12" bestFit="1" customWidth="1"/>
    <col min="2731" max="2731" width="40.28515625" bestFit="1" customWidth="1"/>
    <col min="2732" max="2770" width="10.7109375" customWidth="1"/>
    <col min="2771" max="2771" width="11.42578125" bestFit="1" customWidth="1"/>
    <col min="2772" max="2772" width="9.5703125" bestFit="1" customWidth="1"/>
    <col min="2773" max="2773" width="12" bestFit="1" customWidth="1"/>
    <col min="2987" max="2987" width="40.28515625" bestFit="1" customWidth="1"/>
    <col min="2988" max="3026" width="10.7109375" customWidth="1"/>
    <col min="3027" max="3027" width="11.42578125" bestFit="1" customWidth="1"/>
    <col min="3028" max="3028" width="9.5703125" bestFit="1" customWidth="1"/>
    <col min="3029" max="3029" width="12" bestFit="1" customWidth="1"/>
    <col min="3243" max="3243" width="40.28515625" bestFit="1" customWidth="1"/>
    <col min="3244" max="3282" width="10.7109375" customWidth="1"/>
    <col min="3283" max="3283" width="11.42578125" bestFit="1" customWidth="1"/>
    <col min="3284" max="3284" width="9.5703125" bestFit="1" customWidth="1"/>
    <col min="3285" max="3285" width="12" bestFit="1" customWidth="1"/>
    <col min="3499" max="3499" width="40.28515625" bestFit="1" customWidth="1"/>
    <col min="3500" max="3538" width="10.7109375" customWidth="1"/>
    <col min="3539" max="3539" width="11.42578125" bestFit="1" customWidth="1"/>
    <col min="3540" max="3540" width="9.5703125" bestFit="1" customWidth="1"/>
    <col min="3541" max="3541" width="12" bestFit="1" customWidth="1"/>
    <col min="3755" max="3755" width="40.28515625" bestFit="1" customWidth="1"/>
    <col min="3756" max="3794" width="10.7109375" customWidth="1"/>
    <col min="3795" max="3795" width="11.42578125" bestFit="1" customWidth="1"/>
    <col min="3796" max="3796" width="9.5703125" bestFit="1" customWidth="1"/>
    <col min="3797" max="3797" width="12" bestFit="1" customWidth="1"/>
    <col min="4011" max="4011" width="40.28515625" bestFit="1" customWidth="1"/>
    <col min="4012" max="4050" width="10.7109375" customWidth="1"/>
    <col min="4051" max="4051" width="11.42578125" bestFit="1" customWidth="1"/>
    <col min="4052" max="4052" width="9.5703125" bestFit="1" customWidth="1"/>
    <col min="4053" max="4053" width="12" bestFit="1" customWidth="1"/>
    <col min="4267" max="4267" width="40.28515625" bestFit="1" customWidth="1"/>
    <col min="4268" max="4306" width="10.7109375" customWidth="1"/>
    <col min="4307" max="4307" width="11.42578125" bestFit="1" customWidth="1"/>
    <col min="4308" max="4308" width="9.5703125" bestFit="1" customWidth="1"/>
    <col min="4309" max="4309" width="12" bestFit="1" customWidth="1"/>
    <col min="4523" max="4523" width="40.28515625" bestFit="1" customWidth="1"/>
    <col min="4524" max="4562" width="10.7109375" customWidth="1"/>
    <col min="4563" max="4563" width="11.42578125" bestFit="1" customWidth="1"/>
    <col min="4564" max="4564" width="9.5703125" bestFit="1" customWidth="1"/>
    <col min="4565" max="4565" width="12" bestFit="1" customWidth="1"/>
    <col min="4779" max="4779" width="40.28515625" bestFit="1" customWidth="1"/>
    <col min="4780" max="4818" width="10.7109375" customWidth="1"/>
    <col min="4819" max="4819" width="11.42578125" bestFit="1" customWidth="1"/>
    <col min="4820" max="4820" width="9.5703125" bestFit="1" customWidth="1"/>
    <col min="4821" max="4821" width="12" bestFit="1" customWidth="1"/>
    <col min="5035" max="5035" width="40.28515625" bestFit="1" customWidth="1"/>
    <col min="5036" max="5074" width="10.7109375" customWidth="1"/>
    <col min="5075" max="5075" width="11.42578125" bestFit="1" customWidth="1"/>
    <col min="5076" max="5076" width="9.5703125" bestFit="1" customWidth="1"/>
    <col min="5077" max="5077" width="12" bestFit="1" customWidth="1"/>
    <col min="5291" max="5291" width="40.28515625" bestFit="1" customWidth="1"/>
    <col min="5292" max="5330" width="10.7109375" customWidth="1"/>
    <col min="5331" max="5331" width="11.42578125" bestFit="1" customWidth="1"/>
    <col min="5332" max="5332" width="9.5703125" bestFit="1" customWidth="1"/>
    <col min="5333" max="5333" width="12" bestFit="1" customWidth="1"/>
    <col min="5547" max="5547" width="40.28515625" bestFit="1" customWidth="1"/>
    <col min="5548" max="5586" width="10.7109375" customWidth="1"/>
    <col min="5587" max="5587" width="11.42578125" bestFit="1" customWidth="1"/>
    <col min="5588" max="5588" width="9.5703125" bestFit="1" customWidth="1"/>
    <col min="5589" max="5589" width="12" bestFit="1" customWidth="1"/>
    <col min="5803" max="5803" width="40.28515625" bestFit="1" customWidth="1"/>
    <col min="5804" max="5842" width="10.7109375" customWidth="1"/>
    <col min="5843" max="5843" width="11.42578125" bestFit="1" customWidth="1"/>
    <col min="5844" max="5844" width="9.5703125" bestFit="1" customWidth="1"/>
    <col min="5845" max="5845" width="12" bestFit="1" customWidth="1"/>
    <col min="6059" max="6059" width="40.28515625" bestFit="1" customWidth="1"/>
    <col min="6060" max="6098" width="10.7109375" customWidth="1"/>
    <col min="6099" max="6099" width="11.42578125" bestFit="1" customWidth="1"/>
    <col min="6100" max="6100" width="9.5703125" bestFit="1" customWidth="1"/>
    <col min="6101" max="6101" width="12" bestFit="1" customWidth="1"/>
    <col min="6315" max="6315" width="40.28515625" bestFit="1" customWidth="1"/>
    <col min="6316" max="6354" width="10.7109375" customWidth="1"/>
    <col min="6355" max="6355" width="11.42578125" bestFit="1" customWidth="1"/>
    <col min="6356" max="6356" width="9.5703125" bestFit="1" customWidth="1"/>
    <col min="6357" max="6357" width="12" bestFit="1" customWidth="1"/>
    <col min="6571" max="6571" width="40.28515625" bestFit="1" customWidth="1"/>
    <col min="6572" max="6610" width="10.7109375" customWidth="1"/>
    <col min="6611" max="6611" width="11.42578125" bestFit="1" customWidth="1"/>
    <col min="6612" max="6612" width="9.5703125" bestFit="1" customWidth="1"/>
    <col min="6613" max="6613" width="12" bestFit="1" customWidth="1"/>
    <col min="6827" max="6827" width="40.28515625" bestFit="1" customWidth="1"/>
    <col min="6828" max="6866" width="10.7109375" customWidth="1"/>
    <col min="6867" max="6867" width="11.42578125" bestFit="1" customWidth="1"/>
    <col min="6868" max="6868" width="9.5703125" bestFit="1" customWidth="1"/>
    <col min="6869" max="6869" width="12" bestFit="1" customWidth="1"/>
    <col min="7083" max="7083" width="40.28515625" bestFit="1" customWidth="1"/>
    <col min="7084" max="7122" width="10.7109375" customWidth="1"/>
    <col min="7123" max="7123" width="11.42578125" bestFit="1" customWidth="1"/>
    <col min="7124" max="7124" width="9.5703125" bestFit="1" customWidth="1"/>
    <col min="7125" max="7125" width="12" bestFit="1" customWidth="1"/>
    <col min="7339" max="7339" width="40.28515625" bestFit="1" customWidth="1"/>
    <col min="7340" max="7378" width="10.7109375" customWidth="1"/>
    <col min="7379" max="7379" width="11.42578125" bestFit="1" customWidth="1"/>
    <col min="7380" max="7380" width="9.5703125" bestFit="1" customWidth="1"/>
    <col min="7381" max="7381" width="12" bestFit="1" customWidth="1"/>
    <col min="7595" max="7595" width="40.28515625" bestFit="1" customWidth="1"/>
    <col min="7596" max="7634" width="10.7109375" customWidth="1"/>
    <col min="7635" max="7635" width="11.42578125" bestFit="1" customWidth="1"/>
    <col min="7636" max="7636" width="9.5703125" bestFit="1" customWidth="1"/>
    <col min="7637" max="7637" width="12" bestFit="1" customWidth="1"/>
    <col min="7851" max="7851" width="40.28515625" bestFit="1" customWidth="1"/>
    <col min="7852" max="7890" width="10.7109375" customWidth="1"/>
    <col min="7891" max="7891" width="11.42578125" bestFit="1" customWidth="1"/>
    <col min="7892" max="7892" width="9.5703125" bestFit="1" customWidth="1"/>
    <col min="7893" max="7893" width="12" bestFit="1" customWidth="1"/>
    <col min="8107" max="8107" width="40.28515625" bestFit="1" customWidth="1"/>
    <col min="8108" max="8146" width="10.7109375" customWidth="1"/>
    <col min="8147" max="8147" width="11.42578125" bestFit="1" customWidth="1"/>
    <col min="8148" max="8148" width="9.5703125" bestFit="1" customWidth="1"/>
    <col min="8149" max="8149" width="12" bestFit="1" customWidth="1"/>
    <col min="8363" max="8363" width="40.28515625" bestFit="1" customWidth="1"/>
    <col min="8364" max="8402" width="10.7109375" customWidth="1"/>
    <col min="8403" max="8403" width="11.42578125" bestFit="1" customWidth="1"/>
    <col min="8404" max="8404" width="9.5703125" bestFit="1" customWidth="1"/>
    <col min="8405" max="8405" width="12" bestFit="1" customWidth="1"/>
    <col min="8619" max="8619" width="40.28515625" bestFit="1" customWidth="1"/>
    <col min="8620" max="8658" width="10.7109375" customWidth="1"/>
    <col min="8659" max="8659" width="11.42578125" bestFit="1" customWidth="1"/>
    <col min="8660" max="8660" width="9.5703125" bestFit="1" customWidth="1"/>
    <col min="8661" max="8661" width="12" bestFit="1" customWidth="1"/>
    <col min="8875" max="8875" width="40.28515625" bestFit="1" customWidth="1"/>
    <col min="8876" max="8914" width="10.7109375" customWidth="1"/>
    <col min="8915" max="8915" width="11.42578125" bestFit="1" customWidth="1"/>
    <col min="8916" max="8916" width="9.5703125" bestFit="1" customWidth="1"/>
    <col min="8917" max="8917" width="12" bestFit="1" customWidth="1"/>
    <col min="9131" max="9131" width="40.28515625" bestFit="1" customWidth="1"/>
    <col min="9132" max="9170" width="10.7109375" customWidth="1"/>
    <col min="9171" max="9171" width="11.42578125" bestFit="1" customWidth="1"/>
    <col min="9172" max="9172" width="9.5703125" bestFit="1" customWidth="1"/>
    <col min="9173" max="9173" width="12" bestFit="1" customWidth="1"/>
    <col min="9387" max="9387" width="40.28515625" bestFit="1" customWidth="1"/>
    <col min="9388" max="9426" width="10.7109375" customWidth="1"/>
    <col min="9427" max="9427" width="11.42578125" bestFit="1" customWidth="1"/>
    <col min="9428" max="9428" width="9.5703125" bestFit="1" customWidth="1"/>
    <col min="9429" max="9429" width="12" bestFit="1" customWidth="1"/>
    <col min="9643" max="9643" width="40.28515625" bestFit="1" customWidth="1"/>
    <col min="9644" max="9682" width="10.7109375" customWidth="1"/>
    <col min="9683" max="9683" width="11.42578125" bestFit="1" customWidth="1"/>
    <col min="9684" max="9684" width="9.5703125" bestFit="1" customWidth="1"/>
    <col min="9685" max="9685" width="12" bestFit="1" customWidth="1"/>
    <col min="9899" max="9899" width="40.28515625" bestFit="1" customWidth="1"/>
    <col min="9900" max="9938" width="10.7109375" customWidth="1"/>
    <col min="9939" max="9939" width="11.42578125" bestFit="1" customWidth="1"/>
    <col min="9940" max="9940" width="9.5703125" bestFit="1" customWidth="1"/>
    <col min="9941" max="9941" width="12" bestFit="1" customWidth="1"/>
    <col min="10155" max="10155" width="40.28515625" bestFit="1" customWidth="1"/>
    <col min="10156" max="10194" width="10.7109375" customWidth="1"/>
    <col min="10195" max="10195" width="11.42578125" bestFit="1" customWidth="1"/>
    <col min="10196" max="10196" width="9.5703125" bestFit="1" customWidth="1"/>
    <col min="10197" max="10197" width="12" bestFit="1" customWidth="1"/>
    <col min="10411" max="10411" width="40.28515625" bestFit="1" customWidth="1"/>
    <col min="10412" max="10450" width="10.7109375" customWidth="1"/>
    <col min="10451" max="10451" width="11.42578125" bestFit="1" customWidth="1"/>
    <col min="10452" max="10452" width="9.5703125" bestFit="1" customWidth="1"/>
    <col min="10453" max="10453" width="12" bestFit="1" customWidth="1"/>
    <col min="10667" max="10667" width="40.28515625" bestFit="1" customWidth="1"/>
    <col min="10668" max="10706" width="10.7109375" customWidth="1"/>
    <col min="10707" max="10707" width="11.42578125" bestFit="1" customWidth="1"/>
    <col min="10708" max="10708" width="9.5703125" bestFit="1" customWidth="1"/>
    <col min="10709" max="10709" width="12" bestFit="1" customWidth="1"/>
    <col min="10923" max="10923" width="40.28515625" bestFit="1" customWidth="1"/>
    <col min="10924" max="10962" width="10.7109375" customWidth="1"/>
    <col min="10963" max="10963" width="11.42578125" bestFit="1" customWidth="1"/>
    <col min="10964" max="10964" width="9.5703125" bestFit="1" customWidth="1"/>
    <col min="10965" max="10965" width="12" bestFit="1" customWidth="1"/>
    <col min="11179" max="11179" width="40.28515625" bestFit="1" customWidth="1"/>
    <col min="11180" max="11218" width="10.7109375" customWidth="1"/>
    <col min="11219" max="11219" width="11.42578125" bestFit="1" customWidth="1"/>
    <col min="11220" max="11220" width="9.5703125" bestFit="1" customWidth="1"/>
    <col min="11221" max="11221" width="12" bestFit="1" customWidth="1"/>
    <col min="11435" max="11435" width="40.28515625" bestFit="1" customWidth="1"/>
    <col min="11436" max="11474" width="10.7109375" customWidth="1"/>
    <col min="11475" max="11475" width="11.42578125" bestFit="1" customWidth="1"/>
    <col min="11476" max="11476" width="9.5703125" bestFit="1" customWidth="1"/>
    <col min="11477" max="11477" width="12" bestFit="1" customWidth="1"/>
    <col min="11691" max="11691" width="40.28515625" bestFit="1" customWidth="1"/>
    <col min="11692" max="11730" width="10.7109375" customWidth="1"/>
    <col min="11731" max="11731" width="11.42578125" bestFit="1" customWidth="1"/>
    <col min="11732" max="11732" width="9.5703125" bestFit="1" customWidth="1"/>
    <col min="11733" max="11733" width="12" bestFit="1" customWidth="1"/>
    <col min="11947" max="11947" width="40.28515625" bestFit="1" customWidth="1"/>
    <col min="11948" max="11986" width="10.7109375" customWidth="1"/>
    <col min="11987" max="11987" width="11.42578125" bestFit="1" customWidth="1"/>
    <col min="11988" max="11988" width="9.5703125" bestFit="1" customWidth="1"/>
    <col min="11989" max="11989" width="12" bestFit="1" customWidth="1"/>
    <col min="12203" max="12203" width="40.28515625" bestFit="1" customWidth="1"/>
    <col min="12204" max="12242" width="10.7109375" customWidth="1"/>
    <col min="12243" max="12243" width="11.42578125" bestFit="1" customWidth="1"/>
    <col min="12244" max="12244" width="9.5703125" bestFit="1" customWidth="1"/>
    <col min="12245" max="12245" width="12" bestFit="1" customWidth="1"/>
    <col min="12459" max="12459" width="40.28515625" bestFit="1" customWidth="1"/>
    <col min="12460" max="12498" width="10.7109375" customWidth="1"/>
    <col min="12499" max="12499" width="11.42578125" bestFit="1" customWidth="1"/>
    <col min="12500" max="12500" width="9.5703125" bestFit="1" customWidth="1"/>
    <col min="12501" max="12501" width="12" bestFit="1" customWidth="1"/>
    <col min="12715" max="12715" width="40.28515625" bestFit="1" customWidth="1"/>
    <col min="12716" max="12754" width="10.7109375" customWidth="1"/>
    <col min="12755" max="12755" width="11.42578125" bestFit="1" customWidth="1"/>
    <col min="12756" max="12756" width="9.5703125" bestFit="1" customWidth="1"/>
    <col min="12757" max="12757" width="12" bestFit="1" customWidth="1"/>
    <col min="12971" max="12971" width="40.28515625" bestFit="1" customWidth="1"/>
    <col min="12972" max="13010" width="10.7109375" customWidth="1"/>
    <col min="13011" max="13011" width="11.42578125" bestFit="1" customWidth="1"/>
    <col min="13012" max="13012" width="9.5703125" bestFit="1" customWidth="1"/>
    <col min="13013" max="13013" width="12" bestFit="1" customWidth="1"/>
    <col min="13227" max="13227" width="40.28515625" bestFit="1" customWidth="1"/>
    <col min="13228" max="13266" width="10.7109375" customWidth="1"/>
    <col min="13267" max="13267" width="11.42578125" bestFit="1" customWidth="1"/>
    <col min="13268" max="13268" width="9.5703125" bestFit="1" customWidth="1"/>
    <col min="13269" max="13269" width="12" bestFit="1" customWidth="1"/>
    <col min="13483" max="13483" width="40.28515625" bestFit="1" customWidth="1"/>
    <col min="13484" max="13522" width="10.7109375" customWidth="1"/>
    <col min="13523" max="13523" width="11.42578125" bestFit="1" customWidth="1"/>
    <col min="13524" max="13524" width="9.5703125" bestFit="1" customWidth="1"/>
    <col min="13525" max="13525" width="12" bestFit="1" customWidth="1"/>
    <col min="13739" max="13739" width="40.28515625" bestFit="1" customWidth="1"/>
    <col min="13740" max="13778" width="10.7109375" customWidth="1"/>
    <col min="13779" max="13779" width="11.42578125" bestFit="1" customWidth="1"/>
    <col min="13780" max="13780" width="9.5703125" bestFit="1" customWidth="1"/>
    <col min="13781" max="13781" width="12" bestFit="1" customWidth="1"/>
    <col min="13995" max="13995" width="40.28515625" bestFit="1" customWidth="1"/>
    <col min="13996" max="14034" width="10.7109375" customWidth="1"/>
    <col min="14035" max="14035" width="11.42578125" bestFit="1" customWidth="1"/>
    <col min="14036" max="14036" width="9.5703125" bestFit="1" customWidth="1"/>
    <col min="14037" max="14037" width="12" bestFit="1" customWidth="1"/>
    <col min="14251" max="14251" width="40.28515625" bestFit="1" customWidth="1"/>
    <col min="14252" max="14290" width="10.7109375" customWidth="1"/>
    <col min="14291" max="14291" width="11.42578125" bestFit="1" customWidth="1"/>
    <col min="14292" max="14292" width="9.5703125" bestFit="1" customWidth="1"/>
    <col min="14293" max="14293" width="12" bestFit="1" customWidth="1"/>
    <col min="14507" max="14507" width="40.28515625" bestFit="1" customWidth="1"/>
    <col min="14508" max="14546" width="10.7109375" customWidth="1"/>
    <col min="14547" max="14547" width="11.42578125" bestFit="1" customWidth="1"/>
    <col min="14548" max="14548" width="9.5703125" bestFit="1" customWidth="1"/>
    <col min="14549" max="14549" width="12" bestFit="1" customWidth="1"/>
    <col min="14763" max="14763" width="40.28515625" bestFit="1" customWidth="1"/>
    <col min="14764" max="14802" width="10.7109375" customWidth="1"/>
    <col min="14803" max="14803" width="11.42578125" bestFit="1" customWidth="1"/>
    <col min="14804" max="14804" width="9.5703125" bestFit="1" customWidth="1"/>
    <col min="14805" max="14805" width="12" bestFit="1" customWidth="1"/>
    <col min="15019" max="15019" width="40.28515625" bestFit="1" customWidth="1"/>
    <col min="15020" max="15058" width="10.7109375" customWidth="1"/>
    <col min="15059" max="15059" width="11.42578125" bestFit="1" customWidth="1"/>
    <col min="15060" max="15060" width="9.5703125" bestFit="1" customWidth="1"/>
    <col min="15061" max="15061" width="12" bestFit="1" customWidth="1"/>
    <col min="15275" max="15275" width="40.28515625" bestFit="1" customWidth="1"/>
    <col min="15276" max="15314" width="10.7109375" customWidth="1"/>
    <col min="15315" max="15315" width="11.42578125" bestFit="1" customWidth="1"/>
    <col min="15316" max="15316" width="9.5703125" bestFit="1" customWidth="1"/>
    <col min="15317" max="15317" width="12" bestFit="1" customWidth="1"/>
    <col min="15531" max="15531" width="40.28515625" bestFit="1" customWidth="1"/>
    <col min="15532" max="15570" width="10.7109375" customWidth="1"/>
    <col min="15571" max="15571" width="11.42578125" bestFit="1" customWidth="1"/>
    <col min="15572" max="15572" width="9.5703125" bestFit="1" customWidth="1"/>
    <col min="15573" max="15573" width="12" bestFit="1" customWidth="1"/>
    <col min="15787" max="15787" width="40.28515625" bestFit="1" customWidth="1"/>
    <col min="15788" max="15826" width="10.7109375" customWidth="1"/>
    <col min="15827" max="15827" width="11.42578125" bestFit="1" customWidth="1"/>
    <col min="15828" max="15828" width="9.5703125" bestFit="1" customWidth="1"/>
    <col min="15829" max="15829" width="12" bestFit="1" customWidth="1"/>
    <col min="16043" max="16043" width="40.28515625" bestFit="1" customWidth="1"/>
    <col min="16044" max="16082" width="10.7109375" customWidth="1"/>
    <col min="16083" max="16083" width="11.42578125" bestFit="1" customWidth="1"/>
    <col min="16084" max="16084" width="9.5703125" bestFit="1" customWidth="1"/>
    <col min="16085" max="16085" width="12" bestFit="1" customWidth="1"/>
  </cols>
  <sheetData>
    <row r="1" spans="1:19" ht="21" x14ac:dyDescent="0.25">
      <c r="A1" s="266" t="s">
        <v>39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ht="21" x14ac:dyDescent="0.25">
      <c r="A2" s="269"/>
      <c r="B2" s="267">
        <v>2021</v>
      </c>
      <c r="C2" s="268"/>
      <c r="D2" s="268"/>
      <c r="E2" s="268"/>
      <c r="F2" s="268"/>
      <c r="G2" s="268"/>
      <c r="H2" s="268"/>
      <c r="I2" s="268"/>
      <c r="J2" s="268"/>
      <c r="K2" s="267">
        <v>2022</v>
      </c>
      <c r="L2" s="268"/>
      <c r="M2" s="268"/>
      <c r="N2" s="268"/>
      <c r="O2" s="268"/>
      <c r="P2" s="268"/>
      <c r="Q2" s="268"/>
      <c r="R2" s="268"/>
      <c r="S2" s="268"/>
    </row>
    <row r="3" spans="1:19" ht="15.75" customHeight="1" x14ac:dyDescent="0.25">
      <c r="A3" s="270"/>
      <c r="B3" s="156" t="s">
        <v>1</v>
      </c>
      <c r="C3" s="156" t="s">
        <v>2</v>
      </c>
      <c r="D3" s="156" t="s">
        <v>3</v>
      </c>
      <c r="E3" s="156" t="s">
        <v>4</v>
      </c>
      <c r="F3" s="156" t="s">
        <v>5</v>
      </c>
      <c r="G3" s="156" t="s">
        <v>6</v>
      </c>
      <c r="H3" s="156" t="s">
        <v>7</v>
      </c>
      <c r="I3" s="156" t="s">
        <v>8</v>
      </c>
      <c r="J3" s="156" t="s">
        <v>40</v>
      </c>
      <c r="K3" s="159" t="s">
        <v>1</v>
      </c>
      <c r="L3" s="159" t="s">
        <v>2</v>
      </c>
      <c r="M3" s="159" t="s">
        <v>3</v>
      </c>
      <c r="N3" s="159" t="s">
        <v>4</v>
      </c>
      <c r="O3" s="159" t="s">
        <v>5</v>
      </c>
      <c r="P3" s="159" t="s">
        <v>6</v>
      </c>
      <c r="Q3" s="159" t="s">
        <v>7</v>
      </c>
      <c r="R3" s="159" t="s">
        <v>8</v>
      </c>
      <c r="S3" s="159" t="s">
        <v>40</v>
      </c>
    </row>
    <row r="4" spans="1:19" ht="18.75" x14ac:dyDescent="0.3">
      <c r="A4" s="53" t="s">
        <v>10</v>
      </c>
      <c r="B4" s="54"/>
      <c r="C4" s="54"/>
      <c r="D4" s="54"/>
      <c r="E4" s="54"/>
      <c r="F4" s="59"/>
      <c r="G4" s="59"/>
      <c r="H4" s="59"/>
      <c r="I4" s="59"/>
      <c r="J4" s="55"/>
      <c r="K4" s="54"/>
      <c r="L4" s="54"/>
      <c r="M4" s="54"/>
      <c r="N4" s="54"/>
      <c r="O4" s="59"/>
      <c r="P4" s="59"/>
      <c r="Q4" s="59"/>
      <c r="R4" s="59"/>
      <c r="S4" s="59"/>
    </row>
    <row r="5" spans="1:19" ht="15.75" x14ac:dyDescent="0.25">
      <c r="A5" s="65" t="s">
        <v>11</v>
      </c>
      <c r="B5" s="56">
        <v>373507</v>
      </c>
      <c r="C5" s="56">
        <v>370726</v>
      </c>
      <c r="D5" s="56">
        <v>327739</v>
      </c>
      <c r="E5" s="82">
        <f>SUM(B5:D5)</f>
        <v>1071972</v>
      </c>
      <c r="F5" s="1">
        <v>220676</v>
      </c>
      <c r="G5" s="2">
        <v>105097</v>
      </c>
      <c r="H5" s="1">
        <v>35841</v>
      </c>
      <c r="I5" s="82">
        <f t="shared" ref="I5:I13" si="0">SUM(F5:H5)</f>
        <v>361614</v>
      </c>
      <c r="J5" s="82">
        <f t="shared" ref="J5:J13" si="1">E5+I5</f>
        <v>1433586</v>
      </c>
      <c r="K5" s="1">
        <v>384024</v>
      </c>
      <c r="L5" s="2">
        <v>299842</v>
      </c>
      <c r="M5" s="1">
        <v>301333</v>
      </c>
      <c r="N5" s="82">
        <f>SUM(K5:M5)</f>
        <v>985199</v>
      </c>
      <c r="O5" s="1">
        <v>239604</v>
      </c>
      <c r="P5" s="2">
        <v>148622</v>
      </c>
      <c r="Q5" s="1">
        <v>34379</v>
      </c>
      <c r="R5" s="82">
        <f t="shared" ref="R5:R13" si="2">SUM(O5:Q5)</f>
        <v>422605</v>
      </c>
      <c r="S5" s="82">
        <f t="shared" ref="S5:S13" si="3">N5+R5</f>
        <v>1407804</v>
      </c>
    </row>
    <row r="6" spans="1:19" ht="15.75" x14ac:dyDescent="0.25">
      <c r="A6" s="66" t="s">
        <v>12</v>
      </c>
      <c r="B6" s="57">
        <v>347620</v>
      </c>
      <c r="C6" s="57">
        <v>346416</v>
      </c>
      <c r="D6" s="57">
        <v>304757</v>
      </c>
      <c r="E6" s="83">
        <f t="shared" ref="E6:E13" si="4">SUM(B6:D6)</f>
        <v>998793</v>
      </c>
      <c r="F6" s="4">
        <v>227542</v>
      </c>
      <c r="G6" s="4">
        <v>118517</v>
      </c>
      <c r="H6" s="4">
        <v>47429</v>
      </c>
      <c r="I6" s="83">
        <f t="shared" si="0"/>
        <v>393488</v>
      </c>
      <c r="J6" s="83">
        <f t="shared" si="1"/>
        <v>1392281</v>
      </c>
      <c r="K6" s="4">
        <v>361926</v>
      </c>
      <c r="L6" s="4">
        <v>287654</v>
      </c>
      <c r="M6" s="4">
        <v>298758</v>
      </c>
      <c r="N6" s="83">
        <f t="shared" ref="N6:N13" si="5">SUM(K6:M6)</f>
        <v>948338</v>
      </c>
      <c r="O6" s="4">
        <v>244550</v>
      </c>
      <c r="P6" s="4">
        <v>155144</v>
      </c>
      <c r="Q6" s="4">
        <v>55688</v>
      </c>
      <c r="R6" s="83">
        <f t="shared" si="2"/>
        <v>455382</v>
      </c>
      <c r="S6" s="83">
        <f t="shared" si="3"/>
        <v>1403720</v>
      </c>
    </row>
    <row r="7" spans="1:19" ht="15.75" x14ac:dyDescent="0.25">
      <c r="A7" s="66" t="s">
        <v>13</v>
      </c>
      <c r="B7" s="57">
        <v>281440</v>
      </c>
      <c r="C7" s="57">
        <v>285497</v>
      </c>
      <c r="D7" s="57">
        <v>250836</v>
      </c>
      <c r="E7" s="83">
        <f t="shared" si="4"/>
        <v>817773</v>
      </c>
      <c r="F7" s="3">
        <v>172476</v>
      </c>
      <c r="G7" s="4">
        <v>91113</v>
      </c>
      <c r="H7" s="3">
        <v>38403</v>
      </c>
      <c r="I7" s="83">
        <f t="shared" si="0"/>
        <v>301992</v>
      </c>
      <c r="J7" s="83">
        <f t="shared" si="1"/>
        <v>1119765</v>
      </c>
      <c r="K7" s="3">
        <v>289342</v>
      </c>
      <c r="L7" s="4">
        <v>225107</v>
      </c>
      <c r="M7" s="3">
        <v>228078</v>
      </c>
      <c r="N7" s="83">
        <f t="shared" si="5"/>
        <v>742527</v>
      </c>
      <c r="O7" s="3">
        <v>185885</v>
      </c>
      <c r="P7" s="4">
        <v>116535</v>
      </c>
      <c r="Q7" s="3">
        <v>38888</v>
      </c>
      <c r="R7" s="83">
        <f t="shared" si="2"/>
        <v>341308</v>
      </c>
      <c r="S7" s="83">
        <f t="shared" si="3"/>
        <v>1083835</v>
      </c>
    </row>
    <row r="8" spans="1:19" ht="15.75" x14ac:dyDescent="0.25">
      <c r="A8" s="66" t="s">
        <v>14</v>
      </c>
      <c r="B8" s="57">
        <v>282285</v>
      </c>
      <c r="C8" s="57">
        <v>275962</v>
      </c>
      <c r="D8" s="57">
        <v>245029</v>
      </c>
      <c r="E8" s="83">
        <f t="shared" si="4"/>
        <v>803276</v>
      </c>
      <c r="F8" s="3">
        <v>165064</v>
      </c>
      <c r="G8" s="4">
        <v>87353</v>
      </c>
      <c r="H8" s="3">
        <v>17984</v>
      </c>
      <c r="I8" s="83">
        <f t="shared" si="0"/>
        <v>270401</v>
      </c>
      <c r="J8" s="83">
        <f t="shared" si="1"/>
        <v>1073677</v>
      </c>
      <c r="K8" s="3">
        <v>267992</v>
      </c>
      <c r="L8" s="4">
        <v>215438</v>
      </c>
      <c r="M8" s="3">
        <v>209977</v>
      </c>
      <c r="N8" s="83">
        <f t="shared" si="5"/>
        <v>693407</v>
      </c>
      <c r="O8" s="3">
        <v>164680</v>
      </c>
      <c r="P8" s="4">
        <v>107087</v>
      </c>
      <c r="Q8" s="3">
        <v>33906</v>
      </c>
      <c r="R8" s="83">
        <f t="shared" si="2"/>
        <v>305673</v>
      </c>
      <c r="S8" s="83">
        <f t="shared" si="3"/>
        <v>999080</v>
      </c>
    </row>
    <row r="9" spans="1:19" ht="15.75" x14ac:dyDescent="0.25">
      <c r="A9" s="66" t="s">
        <v>15</v>
      </c>
      <c r="B9" s="57">
        <v>453699</v>
      </c>
      <c r="C9" s="57">
        <v>454178</v>
      </c>
      <c r="D9" s="57">
        <v>403108</v>
      </c>
      <c r="E9" s="83">
        <f t="shared" si="4"/>
        <v>1310985</v>
      </c>
      <c r="F9" s="3">
        <v>290016</v>
      </c>
      <c r="G9" s="4">
        <v>133617</v>
      </c>
      <c r="H9" s="3">
        <v>77319</v>
      </c>
      <c r="I9" s="83">
        <f t="shared" si="0"/>
        <v>500952</v>
      </c>
      <c r="J9" s="83">
        <f t="shared" si="1"/>
        <v>1811937</v>
      </c>
      <c r="K9" s="3">
        <v>452089</v>
      </c>
      <c r="L9" s="4">
        <v>350067</v>
      </c>
      <c r="M9" s="3">
        <v>371188</v>
      </c>
      <c r="N9" s="83">
        <f t="shared" si="5"/>
        <v>1173344</v>
      </c>
      <c r="O9" s="3">
        <v>281982</v>
      </c>
      <c r="P9" s="4">
        <v>148973</v>
      </c>
      <c r="Q9" s="3">
        <v>85957</v>
      </c>
      <c r="R9" s="83">
        <f t="shared" si="2"/>
        <v>516912</v>
      </c>
      <c r="S9" s="83">
        <f t="shared" si="3"/>
        <v>1690256</v>
      </c>
    </row>
    <row r="10" spans="1:19" ht="15.75" x14ac:dyDescent="0.25">
      <c r="A10" s="66" t="s">
        <v>16</v>
      </c>
      <c r="B10" s="57">
        <v>183376</v>
      </c>
      <c r="C10" s="57">
        <v>183051</v>
      </c>
      <c r="D10" s="57">
        <v>159505</v>
      </c>
      <c r="E10" s="83">
        <f t="shared" si="4"/>
        <v>525932</v>
      </c>
      <c r="F10" s="3">
        <v>107209</v>
      </c>
      <c r="G10" s="4">
        <v>58457</v>
      </c>
      <c r="H10" s="3">
        <v>24833</v>
      </c>
      <c r="I10" s="83">
        <f t="shared" si="0"/>
        <v>190499</v>
      </c>
      <c r="J10" s="83">
        <f t="shared" si="1"/>
        <v>716431</v>
      </c>
      <c r="K10" s="3">
        <v>185356</v>
      </c>
      <c r="L10" s="4">
        <v>145411</v>
      </c>
      <c r="M10" s="3">
        <v>150646</v>
      </c>
      <c r="N10" s="83">
        <f t="shared" si="5"/>
        <v>481413</v>
      </c>
      <c r="O10" s="3">
        <v>117507</v>
      </c>
      <c r="P10" s="4">
        <v>73511</v>
      </c>
      <c r="Q10" s="3">
        <v>27155</v>
      </c>
      <c r="R10" s="83">
        <f t="shared" si="2"/>
        <v>218173</v>
      </c>
      <c r="S10" s="83">
        <f t="shared" si="3"/>
        <v>699586</v>
      </c>
    </row>
    <row r="11" spans="1:19" ht="15.75" x14ac:dyDescent="0.25">
      <c r="A11" s="66" t="s">
        <v>17</v>
      </c>
      <c r="B11" s="57">
        <v>428045</v>
      </c>
      <c r="C11" s="57">
        <v>410094</v>
      </c>
      <c r="D11" s="57">
        <v>401912</v>
      </c>
      <c r="E11" s="83">
        <f t="shared" si="4"/>
        <v>1240051</v>
      </c>
      <c r="F11" s="3">
        <v>298843</v>
      </c>
      <c r="G11" s="4">
        <v>183953</v>
      </c>
      <c r="H11" s="3">
        <v>116354</v>
      </c>
      <c r="I11" s="83">
        <f t="shared" si="0"/>
        <v>599150</v>
      </c>
      <c r="J11" s="83">
        <f t="shared" si="1"/>
        <v>1839201</v>
      </c>
      <c r="K11" s="3">
        <v>420083</v>
      </c>
      <c r="L11" s="4">
        <v>351377</v>
      </c>
      <c r="M11" s="3">
        <v>376032</v>
      </c>
      <c r="N11" s="83">
        <f t="shared" si="5"/>
        <v>1147492</v>
      </c>
      <c r="O11" s="3">
        <v>300877</v>
      </c>
      <c r="P11" s="4">
        <v>238117</v>
      </c>
      <c r="Q11" s="3">
        <v>130914</v>
      </c>
      <c r="R11" s="83">
        <f t="shared" si="2"/>
        <v>669908</v>
      </c>
      <c r="S11" s="83">
        <f t="shared" si="3"/>
        <v>1817400</v>
      </c>
    </row>
    <row r="12" spans="1:19" ht="15.75" x14ac:dyDescent="0.25">
      <c r="A12" s="66" t="s">
        <v>18</v>
      </c>
      <c r="B12" s="57">
        <v>575298</v>
      </c>
      <c r="C12" s="57">
        <v>586362</v>
      </c>
      <c r="D12" s="57">
        <v>505154</v>
      </c>
      <c r="E12" s="83">
        <f t="shared" si="4"/>
        <v>1666814</v>
      </c>
      <c r="F12" s="3">
        <v>347588</v>
      </c>
      <c r="G12" s="4">
        <v>201573</v>
      </c>
      <c r="H12" s="3">
        <v>121886</v>
      </c>
      <c r="I12" s="83">
        <f t="shared" si="0"/>
        <v>671047</v>
      </c>
      <c r="J12" s="83">
        <f t="shared" si="1"/>
        <v>2337861</v>
      </c>
      <c r="K12" s="3">
        <v>611017</v>
      </c>
      <c r="L12" s="4">
        <v>475460</v>
      </c>
      <c r="M12" s="3">
        <v>476032</v>
      </c>
      <c r="N12" s="83">
        <f t="shared" si="5"/>
        <v>1562509</v>
      </c>
      <c r="O12" s="3">
        <v>392080</v>
      </c>
      <c r="P12" s="4">
        <v>265162</v>
      </c>
      <c r="Q12" s="3">
        <v>108650</v>
      </c>
      <c r="R12" s="83">
        <f t="shared" si="2"/>
        <v>765892</v>
      </c>
      <c r="S12" s="83">
        <f t="shared" si="3"/>
        <v>2328401</v>
      </c>
    </row>
    <row r="13" spans="1:19" ht="16.5" thickBot="1" x14ac:dyDescent="0.3">
      <c r="A13" s="66" t="s">
        <v>37</v>
      </c>
      <c r="B13" s="67">
        <v>510</v>
      </c>
      <c r="C13" s="67">
        <v>451</v>
      </c>
      <c r="D13" s="67">
        <v>478</v>
      </c>
      <c r="E13" s="84">
        <f t="shared" si="4"/>
        <v>1439</v>
      </c>
      <c r="F13" s="67">
        <v>422</v>
      </c>
      <c r="G13" s="67">
        <v>239</v>
      </c>
      <c r="H13" s="67">
        <v>0</v>
      </c>
      <c r="I13" s="84">
        <f t="shared" si="0"/>
        <v>661</v>
      </c>
      <c r="J13" s="84">
        <f t="shared" si="1"/>
        <v>2100</v>
      </c>
      <c r="K13" s="67">
        <v>560</v>
      </c>
      <c r="L13" s="67">
        <v>457</v>
      </c>
      <c r="M13" s="67">
        <v>436</v>
      </c>
      <c r="N13" s="84">
        <f t="shared" si="5"/>
        <v>1453</v>
      </c>
      <c r="O13" s="67">
        <v>447</v>
      </c>
      <c r="P13" s="67">
        <v>349</v>
      </c>
      <c r="Q13" s="67">
        <v>233</v>
      </c>
      <c r="R13" s="84">
        <f t="shared" si="2"/>
        <v>1029</v>
      </c>
      <c r="S13" s="84">
        <f t="shared" si="3"/>
        <v>2482</v>
      </c>
    </row>
    <row r="14" spans="1:19" ht="16.5" thickBot="1" x14ac:dyDescent="0.3">
      <c r="A14" s="77" t="s">
        <v>22</v>
      </c>
      <c r="B14" s="58">
        <f t="shared" ref="B14:J14" si="6">SUM(B5:B13)</f>
        <v>2925780</v>
      </c>
      <c r="C14" s="58">
        <f t="shared" si="6"/>
        <v>2912737</v>
      </c>
      <c r="D14" s="58">
        <f t="shared" si="6"/>
        <v>2598518</v>
      </c>
      <c r="E14" s="85">
        <f t="shared" si="6"/>
        <v>8437035</v>
      </c>
      <c r="F14" s="5">
        <f t="shared" si="6"/>
        <v>1829836</v>
      </c>
      <c r="G14" s="5">
        <f t="shared" si="6"/>
        <v>979919</v>
      </c>
      <c r="H14" s="5">
        <f t="shared" si="6"/>
        <v>480049</v>
      </c>
      <c r="I14" s="85">
        <f t="shared" si="6"/>
        <v>3289804</v>
      </c>
      <c r="J14" s="85">
        <f t="shared" si="6"/>
        <v>11726839</v>
      </c>
      <c r="K14" s="5">
        <f t="shared" ref="K14:M14" si="7">SUM(K5:K13)</f>
        <v>2972389</v>
      </c>
      <c r="L14" s="5">
        <f t="shared" si="7"/>
        <v>2350813</v>
      </c>
      <c r="M14" s="5">
        <f t="shared" si="7"/>
        <v>2412480</v>
      </c>
      <c r="N14" s="85">
        <f>SUM(N5:N13)</f>
        <v>7735682</v>
      </c>
      <c r="O14" s="5">
        <f t="shared" ref="O14:S14" si="8">SUM(O5:O13)</f>
        <v>1927612</v>
      </c>
      <c r="P14" s="5">
        <f t="shared" si="8"/>
        <v>1253500</v>
      </c>
      <c r="Q14" s="5">
        <f t="shared" si="8"/>
        <v>515770</v>
      </c>
      <c r="R14" s="85">
        <f t="shared" si="8"/>
        <v>3696882</v>
      </c>
      <c r="S14" s="85">
        <f t="shared" si="8"/>
        <v>11432564</v>
      </c>
    </row>
    <row r="15" spans="1:19" ht="18.75" x14ac:dyDescent="0.3">
      <c r="A15" s="68" t="s">
        <v>23</v>
      </c>
      <c r="B15" s="69"/>
      <c r="C15" s="69"/>
      <c r="D15" s="69"/>
      <c r="E15" s="69"/>
      <c r="F15" s="59"/>
      <c r="G15" s="70"/>
      <c r="H15" s="59"/>
      <c r="I15" s="59"/>
      <c r="J15" s="253"/>
      <c r="K15" s="59"/>
      <c r="L15" s="59"/>
      <c r="M15" s="59"/>
      <c r="N15" s="60"/>
      <c r="O15" s="59"/>
      <c r="P15" s="70"/>
      <c r="Q15" s="59"/>
      <c r="R15" s="59"/>
      <c r="S15" s="59"/>
    </row>
    <row r="16" spans="1:19" ht="15.75" x14ac:dyDescent="0.25">
      <c r="A16" s="65" t="s">
        <v>24</v>
      </c>
      <c r="B16" s="70">
        <v>257708</v>
      </c>
      <c r="C16" s="70">
        <v>278789</v>
      </c>
      <c r="D16" s="71">
        <v>217043</v>
      </c>
      <c r="E16" s="82">
        <f>SUM(B16:D16)</f>
        <v>753540</v>
      </c>
      <c r="F16" s="70">
        <v>150168</v>
      </c>
      <c r="G16" s="70">
        <v>87970</v>
      </c>
      <c r="H16" s="71">
        <v>32514</v>
      </c>
      <c r="I16" s="82">
        <f>SUM(F16:H16)</f>
        <v>270652</v>
      </c>
      <c r="J16" s="82">
        <f>E16+I16</f>
        <v>1024192</v>
      </c>
      <c r="K16" s="70">
        <v>259162</v>
      </c>
      <c r="L16" s="70">
        <v>205135</v>
      </c>
      <c r="M16" s="71">
        <v>209222</v>
      </c>
      <c r="N16" s="82">
        <f>SUM(K16:M16)</f>
        <v>673519</v>
      </c>
      <c r="O16" s="70">
        <v>164751</v>
      </c>
      <c r="P16" s="70">
        <v>137079</v>
      </c>
      <c r="Q16" s="71">
        <v>30746</v>
      </c>
      <c r="R16" s="82">
        <f>SUM(O16:Q16)</f>
        <v>332576</v>
      </c>
      <c r="S16" s="82">
        <f>N16+R16</f>
        <v>1006095</v>
      </c>
    </row>
    <row r="17" spans="1:19" ht="15.75" x14ac:dyDescent="0.25">
      <c r="A17" s="66" t="s">
        <v>37</v>
      </c>
      <c r="B17" s="57">
        <v>6154.48</v>
      </c>
      <c r="C17" s="57">
        <v>6163.71</v>
      </c>
      <c r="D17" s="57">
        <v>5560.15</v>
      </c>
      <c r="E17" s="83">
        <f>SUM(B17:D17)</f>
        <v>17878.339999999997</v>
      </c>
      <c r="F17" s="57">
        <v>3459.86</v>
      </c>
      <c r="G17" s="57">
        <v>1294.47</v>
      </c>
      <c r="H17" s="57">
        <v>0</v>
      </c>
      <c r="I17" s="83">
        <f>SUM(F17:H17)</f>
        <v>4754.33</v>
      </c>
      <c r="J17" s="83">
        <f>E17+I17</f>
        <v>22632.67</v>
      </c>
      <c r="K17" s="57">
        <v>6680.04</v>
      </c>
      <c r="L17" s="57">
        <v>5488.68</v>
      </c>
      <c r="M17" s="57">
        <v>5626.91</v>
      </c>
      <c r="N17" s="83">
        <f>SUM(K17:M17)</f>
        <v>17795.63</v>
      </c>
      <c r="O17" s="57">
        <v>4152.24</v>
      </c>
      <c r="P17" s="57">
        <v>2920.74</v>
      </c>
      <c r="Q17" s="57">
        <v>56.27</v>
      </c>
      <c r="R17" s="83">
        <f>SUM(O17:Q17)</f>
        <v>7129.25</v>
      </c>
      <c r="S17" s="83">
        <f>N17+R17</f>
        <v>24924.880000000001</v>
      </c>
    </row>
    <row r="18" spans="1:19" ht="16.5" thickBot="1" x14ac:dyDescent="0.3">
      <c r="A18" s="78" t="s">
        <v>38</v>
      </c>
      <c r="B18" s="57">
        <v>113</v>
      </c>
      <c r="C18" s="57">
        <v>116.4</v>
      </c>
      <c r="D18" s="57">
        <v>89</v>
      </c>
      <c r="E18" s="83">
        <f>SUM(B18:D18)</f>
        <v>318.39999999999998</v>
      </c>
      <c r="F18" s="57">
        <v>58.7</v>
      </c>
      <c r="G18" s="57">
        <v>26.7</v>
      </c>
      <c r="H18" s="57">
        <v>0</v>
      </c>
      <c r="I18" s="83">
        <f>SUM(F18:H18)</f>
        <v>85.4</v>
      </c>
      <c r="J18" s="83">
        <f>E18+I18</f>
        <v>403.79999999999995</v>
      </c>
      <c r="K18" s="57">
        <v>109.3</v>
      </c>
      <c r="L18" s="57">
        <v>79.599999999999994</v>
      </c>
      <c r="M18" s="57">
        <v>90.9</v>
      </c>
      <c r="N18" s="83">
        <f>SUM(K18:M18)</f>
        <v>279.79999999999995</v>
      </c>
      <c r="O18" s="57">
        <v>65</v>
      </c>
      <c r="P18" s="57">
        <v>50.6</v>
      </c>
      <c r="Q18" s="57">
        <v>0</v>
      </c>
      <c r="R18" s="83">
        <f>SUM(O18:Q18)</f>
        <v>115.6</v>
      </c>
      <c r="S18" s="83">
        <f>N18+R18</f>
        <v>395.4</v>
      </c>
    </row>
    <row r="19" spans="1:19" ht="16.5" thickBot="1" x14ac:dyDescent="0.3">
      <c r="A19" s="77" t="s">
        <v>28</v>
      </c>
      <c r="B19" s="58">
        <f t="shared" ref="B19:J19" si="9">SUM(B16:B18)</f>
        <v>263975.48</v>
      </c>
      <c r="C19" s="58">
        <f t="shared" si="9"/>
        <v>285069.11000000004</v>
      </c>
      <c r="D19" s="72">
        <f t="shared" si="9"/>
        <v>222692.15</v>
      </c>
      <c r="E19" s="85">
        <f t="shared" si="9"/>
        <v>771736.74</v>
      </c>
      <c r="F19" s="72">
        <f t="shared" si="9"/>
        <v>153686.56</v>
      </c>
      <c r="G19" s="72">
        <f t="shared" si="9"/>
        <v>89291.17</v>
      </c>
      <c r="H19" s="72">
        <f t="shared" si="9"/>
        <v>32514</v>
      </c>
      <c r="I19" s="85">
        <f t="shared" si="9"/>
        <v>275491.73000000004</v>
      </c>
      <c r="J19" s="85">
        <f t="shared" si="9"/>
        <v>1047228.4700000001</v>
      </c>
      <c r="K19" s="72">
        <f t="shared" ref="K19:M19" si="10">SUM(K16:K18)</f>
        <v>265951.33999999997</v>
      </c>
      <c r="L19" s="72">
        <f t="shared" si="10"/>
        <v>210703.28</v>
      </c>
      <c r="M19" s="72">
        <f t="shared" si="10"/>
        <v>214939.81</v>
      </c>
      <c r="N19" s="85">
        <f>SUM(N16:N18)</f>
        <v>691594.43</v>
      </c>
      <c r="O19" s="72">
        <f t="shared" ref="O19:S19" si="11">SUM(O16:O18)</f>
        <v>168968.24</v>
      </c>
      <c r="P19" s="72">
        <f t="shared" si="11"/>
        <v>140050.34</v>
      </c>
      <c r="Q19" s="72">
        <f t="shared" si="11"/>
        <v>30802.27</v>
      </c>
      <c r="R19" s="85">
        <f t="shared" si="11"/>
        <v>339820.85</v>
      </c>
      <c r="S19" s="85">
        <f t="shared" si="11"/>
        <v>1031415.28</v>
      </c>
    </row>
    <row r="20" spans="1:19" ht="18.75" x14ac:dyDescent="0.3">
      <c r="A20" s="68" t="s">
        <v>29</v>
      </c>
      <c r="B20" s="69"/>
      <c r="C20" s="69"/>
      <c r="D20" s="69"/>
      <c r="E20" s="69"/>
      <c r="F20" s="59"/>
      <c r="G20" s="59"/>
      <c r="H20" s="59"/>
      <c r="I20" s="59"/>
      <c r="J20" s="253"/>
      <c r="K20" s="59"/>
      <c r="L20" s="59"/>
      <c r="M20" s="59"/>
      <c r="N20" s="60"/>
      <c r="O20" s="59"/>
      <c r="P20" s="59"/>
      <c r="Q20" s="59"/>
      <c r="R20" s="59"/>
      <c r="S20" s="59"/>
    </row>
    <row r="21" spans="1:19" ht="15.75" x14ac:dyDescent="0.25">
      <c r="A21" s="65" t="s">
        <v>30</v>
      </c>
      <c r="B21" s="56">
        <v>198028</v>
      </c>
      <c r="C21" s="56">
        <v>197977</v>
      </c>
      <c r="D21" s="56">
        <v>171764</v>
      </c>
      <c r="E21" s="82">
        <f>SUM(B21:D21)</f>
        <v>567769</v>
      </c>
      <c r="F21" s="56">
        <v>133197</v>
      </c>
      <c r="G21" s="56">
        <v>122492</v>
      </c>
      <c r="H21" s="56">
        <v>41687</v>
      </c>
      <c r="I21" s="82">
        <f>SUM(F21:H21)</f>
        <v>297376</v>
      </c>
      <c r="J21" s="82">
        <f>E21+I21</f>
        <v>865145</v>
      </c>
      <c r="K21" s="56">
        <v>190103</v>
      </c>
      <c r="L21" s="56">
        <v>165978</v>
      </c>
      <c r="M21" s="56">
        <v>161963</v>
      </c>
      <c r="N21" s="82">
        <f>SUM(K21:M21)</f>
        <v>518044</v>
      </c>
      <c r="O21" s="56">
        <v>140269</v>
      </c>
      <c r="P21" s="56">
        <v>120261</v>
      </c>
      <c r="Q21" s="56">
        <v>38003</v>
      </c>
      <c r="R21" s="82">
        <f>SUM(O21:Q21)</f>
        <v>298533</v>
      </c>
      <c r="S21" s="82">
        <f>N21+R21</f>
        <v>816577</v>
      </c>
    </row>
    <row r="22" spans="1:19" ht="16.5" thickBot="1" x14ac:dyDescent="0.3">
      <c r="A22" s="79" t="s">
        <v>38</v>
      </c>
      <c r="B22" s="67">
        <v>350.5</v>
      </c>
      <c r="C22" s="67">
        <v>372.92</v>
      </c>
      <c r="D22" s="67">
        <v>336.26</v>
      </c>
      <c r="E22" s="84">
        <f>SUM(B22:D22)</f>
        <v>1059.68</v>
      </c>
      <c r="F22" s="67">
        <v>275.02</v>
      </c>
      <c r="G22" s="67">
        <v>194.99</v>
      </c>
      <c r="H22" s="67">
        <v>147.5</v>
      </c>
      <c r="I22" s="84">
        <f>SUM(F22:H22)</f>
        <v>617.51</v>
      </c>
      <c r="J22" s="84">
        <f>E22+I22</f>
        <v>1677.19</v>
      </c>
      <c r="K22" s="67">
        <v>335.07</v>
      </c>
      <c r="L22" s="67">
        <v>291.93</v>
      </c>
      <c r="M22" s="67">
        <v>316.19</v>
      </c>
      <c r="N22" s="84">
        <f>SUM(K22:M22)</f>
        <v>943.19</v>
      </c>
      <c r="O22" s="67">
        <v>221.779</v>
      </c>
      <c r="P22" s="67">
        <v>255.249</v>
      </c>
      <c r="Q22" s="67">
        <v>204.39</v>
      </c>
      <c r="R22" s="84">
        <f>SUM(O22:Q22)</f>
        <v>681.41800000000001</v>
      </c>
      <c r="S22" s="84">
        <f>N22+R22</f>
        <v>1624.6080000000002</v>
      </c>
    </row>
    <row r="23" spans="1:19" ht="16.5" thickBot="1" x14ac:dyDescent="0.3">
      <c r="A23" s="77" t="s">
        <v>34</v>
      </c>
      <c r="B23" s="58">
        <f>SUM(B21:B22)</f>
        <v>198378.5</v>
      </c>
      <c r="C23" s="58">
        <f>C21+C22</f>
        <v>198349.92</v>
      </c>
      <c r="D23" s="58">
        <f>SUM(D21:D22)</f>
        <v>172100.26</v>
      </c>
      <c r="E23" s="85">
        <f>E21+E22</f>
        <v>568828.68000000005</v>
      </c>
      <c r="F23" s="72">
        <f>SUM(F21:F22)</f>
        <v>133472.01999999999</v>
      </c>
      <c r="G23" s="58">
        <f>G21+G22</f>
        <v>122686.99</v>
      </c>
      <c r="H23" s="58">
        <f>SUM(H21:H22)</f>
        <v>41834.5</v>
      </c>
      <c r="I23" s="85">
        <f>SUM(I21:I22)</f>
        <v>297993.51</v>
      </c>
      <c r="J23" s="85">
        <f>J21+J22</f>
        <v>866822.19</v>
      </c>
      <c r="K23" s="72">
        <f>K21+K22</f>
        <v>190438.07</v>
      </c>
      <c r="L23" s="58">
        <f>SUM(L21:L22)</f>
        <v>166269.93</v>
      </c>
      <c r="M23" s="58">
        <f>SUM(M21:M22)</f>
        <v>162279.19</v>
      </c>
      <c r="N23" s="85">
        <f>N21+N22</f>
        <v>518987.19</v>
      </c>
      <c r="O23" s="72">
        <v>140490.77900000001</v>
      </c>
      <c r="P23" s="58">
        <f>SUM(P21:P22)</f>
        <v>120516.249</v>
      </c>
      <c r="Q23" s="58">
        <v>38207.39</v>
      </c>
      <c r="R23" s="85">
        <f>SUM(R21:R22)</f>
        <v>299214.41800000001</v>
      </c>
      <c r="S23" s="85">
        <f>S21+S22</f>
        <v>818201.60800000001</v>
      </c>
    </row>
    <row r="24" spans="1:19" x14ac:dyDescent="0.25">
      <c r="A24" s="73"/>
      <c r="B24" s="74"/>
      <c r="C24" s="74"/>
      <c r="D24" s="74"/>
      <c r="E24" s="74"/>
      <c r="F24" s="74"/>
      <c r="G24" s="74"/>
      <c r="H24" s="74"/>
      <c r="I24" s="74"/>
      <c r="J24" s="252"/>
      <c r="K24" s="61"/>
      <c r="L24" s="61"/>
      <c r="M24" s="61"/>
      <c r="N24" s="62"/>
      <c r="O24" s="74"/>
      <c r="P24" s="74"/>
      <c r="Q24" s="74"/>
      <c r="R24" s="74"/>
      <c r="S24" s="74"/>
    </row>
    <row r="25" spans="1:19" ht="15.75" x14ac:dyDescent="0.25">
      <c r="A25" s="80" t="s">
        <v>77</v>
      </c>
      <c r="B25" s="63">
        <v>294145</v>
      </c>
      <c r="C25" s="63">
        <v>270941.00000000006</v>
      </c>
      <c r="D25" s="63">
        <v>248141</v>
      </c>
      <c r="E25" s="86">
        <f>SUM(B25:D25)</f>
        <v>813227</v>
      </c>
      <c r="F25" s="63">
        <v>197509</v>
      </c>
      <c r="G25" s="63">
        <v>183809</v>
      </c>
      <c r="H25" s="63">
        <v>44082</v>
      </c>
      <c r="I25" s="86">
        <f>SUM(F25:H25)</f>
        <v>425400</v>
      </c>
      <c r="J25" s="86">
        <f>E25+I25</f>
        <v>1238627</v>
      </c>
      <c r="K25" s="164">
        <v>272562</v>
      </c>
      <c r="L25" s="164">
        <v>238143</v>
      </c>
      <c r="M25" s="164">
        <v>232855</v>
      </c>
      <c r="N25" s="86">
        <f>SUM(K25:M25)</f>
        <v>743560</v>
      </c>
      <c r="O25" s="249">
        <v>201459</v>
      </c>
      <c r="P25" s="249">
        <v>179410</v>
      </c>
      <c r="Q25" s="249">
        <v>34853</v>
      </c>
      <c r="R25" s="86">
        <f>SUM(O25:Q25)</f>
        <v>415722</v>
      </c>
      <c r="S25" s="86">
        <f>N25+R25</f>
        <v>1159282</v>
      </c>
    </row>
    <row r="26" spans="1:19" ht="15.75" thickBot="1" x14ac:dyDescent="0.3">
      <c r="A26" s="75"/>
      <c r="B26" s="76"/>
      <c r="C26" s="76"/>
      <c r="D26" s="76"/>
      <c r="E26" s="76"/>
      <c r="F26" s="76"/>
      <c r="G26" s="76"/>
      <c r="H26" s="76"/>
      <c r="I26" s="76"/>
      <c r="J26" s="251"/>
      <c r="K26" s="61"/>
      <c r="L26" s="61"/>
      <c r="M26" s="61"/>
      <c r="N26" s="62"/>
      <c r="O26" s="76"/>
      <c r="P26" s="76"/>
      <c r="Q26" s="76"/>
      <c r="R26" s="76"/>
      <c r="S26" s="76"/>
    </row>
    <row r="27" spans="1:19" ht="16.5" thickBot="1" x14ac:dyDescent="0.3">
      <c r="A27" s="81" t="s">
        <v>78</v>
      </c>
      <c r="B27" s="64">
        <f t="shared" ref="B27:J27" si="12">B14+B19+B23</f>
        <v>3388133.98</v>
      </c>
      <c r="C27" s="64">
        <f t="shared" si="12"/>
        <v>3396156.03</v>
      </c>
      <c r="D27" s="64">
        <f t="shared" si="12"/>
        <v>2993310.41</v>
      </c>
      <c r="E27" s="85">
        <f t="shared" si="12"/>
        <v>9777600.4199999999</v>
      </c>
      <c r="F27" s="64">
        <f t="shared" si="12"/>
        <v>2116994.58</v>
      </c>
      <c r="G27" s="64">
        <f t="shared" si="12"/>
        <v>1191897.1599999999</v>
      </c>
      <c r="H27" s="64">
        <f t="shared" si="12"/>
        <v>554397.5</v>
      </c>
      <c r="I27" s="85">
        <f t="shared" si="12"/>
        <v>3863289.24</v>
      </c>
      <c r="J27" s="85">
        <f t="shared" si="12"/>
        <v>13640889.66</v>
      </c>
      <c r="K27" s="64">
        <f t="shared" ref="K27:M27" si="13">K14+K19+K23</f>
        <v>3428778.4099999997</v>
      </c>
      <c r="L27" s="64">
        <f t="shared" si="13"/>
        <v>2727786.21</v>
      </c>
      <c r="M27" s="64">
        <f t="shared" si="13"/>
        <v>2789699</v>
      </c>
      <c r="N27" s="85">
        <f>N14+N19+N23</f>
        <v>8946263.6199999992</v>
      </c>
      <c r="O27" s="64">
        <v>2237071.0189999999</v>
      </c>
      <c r="P27" s="64">
        <f t="shared" ref="P27:S27" si="14">P14+P19+P23</f>
        <v>1514066.5890000002</v>
      </c>
      <c r="Q27" s="64">
        <f>Q14+Q19+Q23</f>
        <v>584779.66</v>
      </c>
      <c r="R27" s="85">
        <f t="shared" si="14"/>
        <v>4335917.2680000002</v>
      </c>
      <c r="S27" s="85">
        <f t="shared" si="14"/>
        <v>13282180.888</v>
      </c>
    </row>
    <row r="28" spans="1:19" ht="16.5" thickBot="1" x14ac:dyDescent="0.3">
      <c r="A28" s="81" t="s">
        <v>79</v>
      </c>
      <c r="B28" s="64">
        <f t="shared" ref="B28:J28" si="15">B27+B25</f>
        <v>3682278.98</v>
      </c>
      <c r="C28" s="64">
        <f t="shared" si="15"/>
        <v>3667097.03</v>
      </c>
      <c r="D28" s="64">
        <f t="shared" si="15"/>
        <v>3241451.41</v>
      </c>
      <c r="E28" s="85">
        <f t="shared" si="15"/>
        <v>10590827.42</v>
      </c>
      <c r="F28" s="64">
        <f t="shared" si="15"/>
        <v>2314503.58</v>
      </c>
      <c r="G28" s="64">
        <f t="shared" si="15"/>
        <v>1375706.16</v>
      </c>
      <c r="H28" s="64">
        <f t="shared" si="15"/>
        <v>598479.5</v>
      </c>
      <c r="I28" s="85">
        <f t="shared" si="15"/>
        <v>4288689.24</v>
      </c>
      <c r="J28" s="85">
        <f t="shared" si="15"/>
        <v>14879516.66</v>
      </c>
      <c r="K28" s="64">
        <f t="shared" ref="K28:P28" si="16">K27+K25</f>
        <v>3701340.4099999997</v>
      </c>
      <c r="L28" s="64">
        <f t="shared" si="16"/>
        <v>2965929.21</v>
      </c>
      <c r="M28" s="64">
        <f t="shared" si="16"/>
        <v>3022554</v>
      </c>
      <c r="N28" s="85">
        <f t="shared" si="16"/>
        <v>9689823.6199999992</v>
      </c>
      <c r="O28" s="64">
        <f t="shared" si="16"/>
        <v>2438530.0189999999</v>
      </c>
      <c r="P28" s="64">
        <f t="shared" si="16"/>
        <v>1693476.5890000002</v>
      </c>
      <c r="Q28" s="64">
        <f>Q27+Q25</f>
        <v>619632.66</v>
      </c>
      <c r="R28" s="85">
        <f t="shared" ref="R28:S28" si="17">R27+R25</f>
        <v>4751639.2680000002</v>
      </c>
      <c r="S28" s="85">
        <f t="shared" si="17"/>
        <v>14441462.888</v>
      </c>
    </row>
    <row r="30" spans="1:19" x14ac:dyDescent="0.25">
      <c r="S30" s="161"/>
    </row>
    <row r="31" spans="1:19" x14ac:dyDescent="0.25">
      <c r="Q31" s="157" t="s">
        <v>83</v>
      </c>
    </row>
  </sheetData>
  <protectedRanges>
    <protectedRange password="CA04" sqref="F3:I3 O3:R3" name="Диапазон1_1"/>
    <protectedRange password="CA04" sqref="O5:O12 F5:F12" name="Диапазон1_3"/>
    <protectedRange password="CA04" sqref="F14" name="Диапазон1_4"/>
    <protectedRange password="CA04" sqref="P5:P12 G5:G12" name="Диапазон1_5"/>
    <protectedRange password="CA04" sqref="G14" name="Диапазон1_6"/>
    <protectedRange password="CA04" sqref="Q5:Q13 H5:H14" name="Диапазон1_7"/>
    <protectedRange password="CA04" sqref="O21 O23 F21 F23" name="Диапазон1_9"/>
  </protectedRanges>
  <mergeCells count="4">
    <mergeCell ref="A1:S1"/>
    <mergeCell ref="K2:S2"/>
    <mergeCell ref="B2:J2"/>
    <mergeCell ref="A2:A3"/>
  </mergeCells>
  <pageMargins left="0.25" right="0.25" top="0.75" bottom="0.75" header="0.3" footer="0.3"/>
  <pageSetup paperSize="9" scale="2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showGridLines="0" zoomScale="50" zoomScaleNormal="50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I43" sqref="I43"/>
    </sheetView>
  </sheetViews>
  <sheetFormatPr defaultRowHeight="15" x14ac:dyDescent="0.25"/>
  <cols>
    <col min="1" max="1" width="48.7109375" customWidth="1"/>
    <col min="2" max="13" width="11.7109375" style="157" customWidth="1"/>
    <col min="183" max="183" width="38.7109375" bestFit="1" customWidth="1"/>
    <col min="184" max="210" width="11.7109375" customWidth="1"/>
    <col min="211" max="212" width="12.7109375" customWidth="1"/>
    <col min="213" max="214" width="12.42578125" customWidth="1"/>
    <col min="215" max="216" width="12.7109375" customWidth="1"/>
    <col min="217" max="218" width="12.42578125" customWidth="1"/>
    <col min="439" max="439" width="38.7109375" bestFit="1" customWidth="1"/>
    <col min="440" max="466" width="11.7109375" customWidth="1"/>
    <col min="467" max="468" width="12.7109375" customWidth="1"/>
    <col min="469" max="470" width="12.42578125" customWidth="1"/>
    <col min="471" max="472" width="12.7109375" customWidth="1"/>
    <col min="473" max="474" width="12.42578125" customWidth="1"/>
    <col min="695" max="695" width="38.7109375" bestFit="1" customWidth="1"/>
    <col min="696" max="722" width="11.7109375" customWidth="1"/>
    <col min="723" max="724" width="12.7109375" customWidth="1"/>
    <col min="725" max="726" width="12.42578125" customWidth="1"/>
    <col min="727" max="728" width="12.7109375" customWidth="1"/>
    <col min="729" max="730" width="12.42578125" customWidth="1"/>
    <col min="951" max="951" width="38.7109375" bestFit="1" customWidth="1"/>
    <col min="952" max="978" width="11.7109375" customWidth="1"/>
    <col min="979" max="980" width="12.7109375" customWidth="1"/>
    <col min="981" max="982" width="12.42578125" customWidth="1"/>
    <col min="983" max="984" width="12.7109375" customWidth="1"/>
    <col min="985" max="986" width="12.42578125" customWidth="1"/>
    <col min="1207" max="1207" width="38.7109375" bestFit="1" customWidth="1"/>
    <col min="1208" max="1234" width="11.7109375" customWidth="1"/>
    <col min="1235" max="1236" width="12.7109375" customWidth="1"/>
    <col min="1237" max="1238" width="12.42578125" customWidth="1"/>
    <col min="1239" max="1240" width="12.7109375" customWidth="1"/>
    <col min="1241" max="1242" width="12.42578125" customWidth="1"/>
    <col min="1463" max="1463" width="38.7109375" bestFit="1" customWidth="1"/>
    <col min="1464" max="1490" width="11.7109375" customWidth="1"/>
    <col min="1491" max="1492" width="12.7109375" customWidth="1"/>
    <col min="1493" max="1494" width="12.42578125" customWidth="1"/>
    <col min="1495" max="1496" width="12.7109375" customWidth="1"/>
    <col min="1497" max="1498" width="12.42578125" customWidth="1"/>
    <col min="1719" max="1719" width="38.7109375" bestFit="1" customWidth="1"/>
    <col min="1720" max="1746" width="11.7109375" customWidth="1"/>
    <col min="1747" max="1748" width="12.7109375" customWidth="1"/>
    <col min="1749" max="1750" width="12.42578125" customWidth="1"/>
    <col min="1751" max="1752" width="12.7109375" customWidth="1"/>
    <col min="1753" max="1754" width="12.42578125" customWidth="1"/>
    <col min="1975" max="1975" width="38.7109375" bestFit="1" customWidth="1"/>
    <col min="1976" max="2002" width="11.7109375" customWidth="1"/>
    <col min="2003" max="2004" width="12.7109375" customWidth="1"/>
    <col min="2005" max="2006" width="12.42578125" customWidth="1"/>
    <col min="2007" max="2008" width="12.7109375" customWidth="1"/>
    <col min="2009" max="2010" width="12.42578125" customWidth="1"/>
    <col min="2231" max="2231" width="38.7109375" bestFit="1" customWidth="1"/>
    <col min="2232" max="2258" width="11.7109375" customWidth="1"/>
    <col min="2259" max="2260" width="12.7109375" customWidth="1"/>
    <col min="2261" max="2262" width="12.42578125" customWidth="1"/>
    <col min="2263" max="2264" width="12.7109375" customWidth="1"/>
    <col min="2265" max="2266" width="12.42578125" customWidth="1"/>
    <col min="2487" max="2487" width="38.7109375" bestFit="1" customWidth="1"/>
    <col min="2488" max="2514" width="11.7109375" customWidth="1"/>
    <col min="2515" max="2516" width="12.7109375" customWidth="1"/>
    <col min="2517" max="2518" width="12.42578125" customWidth="1"/>
    <col min="2519" max="2520" width="12.7109375" customWidth="1"/>
    <col min="2521" max="2522" width="12.42578125" customWidth="1"/>
    <col min="2743" max="2743" width="38.7109375" bestFit="1" customWidth="1"/>
    <col min="2744" max="2770" width="11.7109375" customWidth="1"/>
    <col min="2771" max="2772" width="12.7109375" customWidth="1"/>
    <col min="2773" max="2774" width="12.42578125" customWidth="1"/>
    <col min="2775" max="2776" width="12.7109375" customWidth="1"/>
    <col min="2777" max="2778" width="12.42578125" customWidth="1"/>
    <col min="2999" max="2999" width="38.7109375" bestFit="1" customWidth="1"/>
    <col min="3000" max="3026" width="11.7109375" customWidth="1"/>
    <col min="3027" max="3028" width="12.7109375" customWidth="1"/>
    <col min="3029" max="3030" width="12.42578125" customWidth="1"/>
    <col min="3031" max="3032" width="12.7109375" customWidth="1"/>
    <col min="3033" max="3034" width="12.42578125" customWidth="1"/>
    <col min="3255" max="3255" width="38.7109375" bestFit="1" customWidth="1"/>
    <col min="3256" max="3282" width="11.7109375" customWidth="1"/>
    <col min="3283" max="3284" width="12.7109375" customWidth="1"/>
    <col min="3285" max="3286" width="12.42578125" customWidth="1"/>
    <col min="3287" max="3288" width="12.7109375" customWidth="1"/>
    <col min="3289" max="3290" width="12.42578125" customWidth="1"/>
    <col min="3511" max="3511" width="38.7109375" bestFit="1" customWidth="1"/>
    <col min="3512" max="3538" width="11.7109375" customWidth="1"/>
    <col min="3539" max="3540" width="12.7109375" customWidth="1"/>
    <col min="3541" max="3542" width="12.42578125" customWidth="1"/>
    <col min="3543" max="3544" width="12.7109375" customWidth="1"/>
    <col min="3545" max="3546" width="12.42578125" customWidth="1"/>
    <col min="3767" max="3767" width="38.7109375" bestFit="1" customWidth="1"/>
    <col min="3768" max="3794" width="11.7109375" customWidth="1"/>
    <col min="3795" max="3796" width="12.7109375" customWidth="1"/>
    <col min="3797" max="3798" width="12.42578125" customWidth="1"/>
    <col min="3799" max="3800" width="12.7109375" customWidth="1"/>
    <col min="3801" max="3802" width="12.42578125" customWidth="1"/>
    <col min="4023" max="4023" width="38.7109375" bestFit="1" customWidth="1"/>
    <col min="4024" max="4050" width="11.7109375" customWidth="1"/>
    <col min="4051" max="4052" width="12.7109375" customWidth="1"/>
    <col min="4053" max="4054" width="12.42578125" customWidth="1"/>
    <col min="4055" max="4056" width="12.7109375" customWidth="1"/>
    <col min="4057" max="4058" width="12.42578125" customWidth="1"/>
    <col min="4279" max="4279" width="38.7109375" bestFit="1" customWidth="1"/>
    <col min="4280" max="4306" width="11.7109375" customWidth="1"/>
    <col min="4307" max="4308" width="12.7109375" customWidth="1"/>
    <col min="4309" max="4310" width="12.42578125" customWidth="1"/>
    <col min="4311" max="4312" width="12.7109375" customWidth="1"/>
    <col min="4313" max="4314" width="12.42578125" customWidth="1"/>
    <col min="4535" max="4535" width="38.7109375" bestFit="1" customWidth="1"/>
    <col min="4536" max="4562" width="11.7109375" customWidth="1"/>
    <col min="4563" max="4564" width="12.7109375" customWidth="1"/>
    <col min="4565" max="4566" width="12.42578125" customWidth="1"/>
    <col min="4567" max="4568" width="12.7109375" customWidth="1"/>
    <col min="4569" max="4570" width="12.42578125" customWidth="1"/>
    <col min="4791" max="4791" width="38.7109375" bestFit="1" customWidth="1"/>
    <col min="4792" max="4818" width="11.7109375" customWidth="1"/>
    <col min="4819" max="4820" width="12.7109375" customWidth="1"/>
    <col min="4821" max="4822" width="12.42578125" customWidth="1"/>
    <col min="4823" max="4824" width="12.7109375" customWidth="1"/>
    <col min="4825" max="4826" width="12.42578125" customWidth="1"/>
    <col min="5047" max="5047" width="38.7109375" bestFit="1" customWidth="1"/>
    <col min="5048" max="5074" width="11.7109375" customWidth="1"/>
    <col min="5075" max="5076" width="12.7109375" customWidth="1"/>
    <col min="5077" max="5078" width="12.42578125" customWidth="1"/>
    <col min="5079" max="5080" width="12.7109375" customWidth="1"/>
    <col min="5081" max="5082" width="12.42578125" customWidth="1"/>
    <col min="5303" max="5303" width="38.7109375" bestFit="1" customWidth="1"/>
    <col min="5304" max="5330" width="11.7109375" customWidth="1"/>
    <col min="5331" max="5332" width="12.7109375" customWidth="1"/>
    <col min="5333" max="5334" width="12.42578125" customWidth="1"/>
    <col min="5335" max="5336" width="12.7109375" customWidth="1"/>
    <col min="5337" max="5338" width="12.42578125" customWidth="1"/>
    <col min="5559" max="5559" width="38.7109375" bestFit="1" customWidth="1"/>
    <col min="5560" max="5586" width="11.7109375" customWidth="1"/>
    <col min="5587" max="5588" width="12.7109375" customWidth="1"/>
    <col min="5589" max="5590" width="12.42578125" customWidth="1"/>
    <col min="5591" max="5592" width="12.7109375" customWidth="1"/>
    <col min="5593" max="5594" width="12.42578125" customWidth="1"/>
    <col min="5815" max="5815" width="38.7109375" bestFit="1" customWidth="1"/>
    <col min="5816" max="5842" width="11.7109375" customWidth="1"/>
    <col min="5843" max="5844" width="12.7109375" customWidth="1"/>
    <col min="5845" max="5846" width="12.42578125" customWidth="1"/>
    <col min="5847" max="5848" width="12.7109375" customWidth="1"/>
    <col min="5849" max="5850" width="12.42578125" customWidth="1"/>
    <col min="6071" max="6071" width="38.7109375" bestFit="1" customWidth="1"/>
    <col min="6072" max="6098" width="11.7109375" customWidth="1"/>
    <col min="6099" max="6100" width="12.7109375" customWidth="1"/>
    <col min="6101" max="6102" width="12.42578125" customWidth="1"/>
    <col min="6103" max="6104" width="12.7109375" customWidth="1"/>
    <col min="6105" max="6106" width="12.42578125" customWidth="1"/>
    <col min="6327" max="6327" width="38.7109375" bestFit="1" customWidth="1"/>
    <col min="6328" max="6354" width="11.7109375" customWidth="1"/>
    <col min="6355" max="6356" width="12.7109375" customWidth="1"/>
    <col min="6357" max="6358" width="12.42578125" customWidth="1"/>
    <col min="6359" max="6360" width="12.7109375" customWidth="1"/>
    <col min="6361" max="6362" width="12.42578125" customWidth="1"/>
    <col min="6583" max="6583" width="38.7109375" bestFit="1" customWidth="1"/>
    <col min="6584" max="6610" width="11.7109375" customWidth="1"/>
    <col min="6611" max="6612" width="12.7109375" customWidth="1"/>
    <col min="6613" max="6614" width="12.42578125" customWidth="1"/>
    <col min="6615" max="6616" width="12.7109375" customWidth="1"/>
    <col min="6617" max="6618" width="12.42578125" customWidth="1"/>
    <col min="6839" max="6839" width="38.7109375" bestFit="1" customWidth="1"/>
    <col min="6840" max="6866" width="11.7109375" customWidth="1"/>
    <col min="6867" max="6868" width="12.7109375" customWidth="1"/>
    <col min="6869" max="6870" width="12.42578125" customWidth="1"/>
    <col min="6871" max="6872" width="12.7109375" customWidth="1"/>
    <col min="6873" max="6874" width="12.42578125" customWidth="1"/>
    <col min="7095" max="7095" width="38.7109375" bestFit="1" customWidth="1"/>
    <col min="7096" max="7122" width="11.7109375" customWidth="1"/>
    <col min="7123" max="7124" width="12.7109375" customWidth="1"/>
    <col min="7125" max="7126" width="12.42578125" customWidth="1"/>
    <col min="7127" max="7128" width="12.7109375" customWidth="1"/>
    <col min="7129" max="7130" width="12.42578125" customWidth="1"/>
    <col min="7351" max="7351" width="38.7109375" bestFit="1" customWidth="1"/>
    <col min="7352" max="7378" width="11.7109375" customWidth="1"/>
    <col min="7379" max="7380" width="12.7109375" customWidth="1"/>
    <col min="7381" max="7382" width="12.42578125" customWidth="1"/>
    <col min="7383" max="7384" width="12.7109375" customWidth="1"/>
    <col min="7385" max="7386" width="12.42578125" customWidth="1"/>
    <col min="7607" max="7607" width="38.7109375" bestFit="1" customWidth="1"/>
    <col min="7608" max="7634" width="11.7109375" customWidth="1"/>
    <col min="7635" max="7636" width="12.7109375" customWidth="1"/>
    <col min="7637" max="7638" width="12.42578125" customWidth="1"/>
    <col min="7639" max="7640" width="12.7109375" customWidth="1"/>
    <col min="7641" max="7642" width="12.42578125" customWidth="1"/>
    <col min="7863" max="7863" width="38.7109375" bestFit="1" customWidth="1"/>
    <col min="7864" max="7890" width="11.7109375" customWidth="1"/>
    <col min="7891" max="7892" width="12.7109375" customWidth="1"/>
    <col min="7893" max="7894" width="12.42578125" customWidth="1"/>
    <col min="7895" max="7896" width="12.7109375" customWidth="1"/>
    <col min="7897" max="7898" width="12.42578125" customWidth="1"/>
    <col min="8119" max="8119" width="38.7109375" bestFit="1" customWidth="1"/>
    <col min="8120" max="8146" width="11.7109375" customWidth="1"/>
    <col min="8147" max="8148" width="12.7109375" customWidth="1"/>
    <col min="8149" max="8150" width="12.42578125" customWidth="1"/>
    <col min="8151" max="8152" width="12.7109375" customWidth="1"/>
    <col min="8153" max="8154" width="12.42578125" customWidth="1"/>
    <col min="8375" max="8375" width="38.7109375" bestFit="1" customWidth="1"/>
    <col min="8376" max="8402" width="11.7109375" customWidth="1"/>
    <col min="8403" max="8404" width="12.7109375" customWidth="1"/>
    <col min="8405" max="8406" width="12.42578125" customWidth="1"/>
    <col min="8407" max="8408" width="12.7109375" customWidth="1"/>
    <col min="8409" max="8410" width="12.42578125" customWidth="1"/>
    <col min="8631" max="8631" width="38.7109375" bestFit="1" customWidth="1"/>
    <col min="8632" max="8658" width="11.7109375" customWidth="1"/>
    <col min="8659" max="8660" width="12.7109375" customWidth="1"/>
    <col min="8661" max="8662" width="12.42578125" customWidth="1"/>
    <col min="8663" max="8664" width="12.7109375" customWidth="1"/>
    <col min="8665" max="8666" width="12.42578125" customWidth="1"/>
    <col min="8887" max="8887" width="38.7109375" bestFit="1" customWidth="1"/>
    <col min="8888" max="8914" width="11.7109375" customWidth="1"/>
    <col min="8915" max="8916" width="12.7109375" customWidth="1"/>
    <col min="8917" max="8918" width="12.42578125" customWidth="1"/>
    <col min="8919" max="8920" width="12.7109375" customWidth="1"/>
    <col min="8921" max="8922" width="12.42578125" customWidth="1"/>
    <col min="9143" max="9143" width="38.7109375" bestFit="1" customWidth="1"/>
    <col min="9144" max="9170" width="11.7109375" customWidth="1"/>
    <col min="9171" max="9172" width="12.7109375" customWidth="1"/>
    <col min="9173" max="9174" width="12.42578125" customWidth="1"/>
    <col min="9175" max="9176" width="12.7109375" customWidth="1"/>
    <col min="9177" max="9178" width="12.42578125" customWidth="1"/>
    <col min="9399" max="9399" width="38.7109375" bestFit="1" customWidth="1"/>
    <col min="9400" max="9426" width="11.7109375" customWidth="1"/>
    <col min="9427" max="9428" width="12.7109375" customWidth="1"/>
    <col min="9429" max="9430" width="12.42578125" customWidth="1"/>
    <col min="9431" max="9432" width="12.7109375" customWidth="1"/>
    <col min="9433" max="9434" width="12.42578125" customWidth="1"/>
    <col min="9655" max="9655" width="38.7109375" bestFit="1" customWidth="1"/>
    <col min="9656" max="9682" width="11.7109375" customWidth="1"/>
    <col min="9683" max="9684" width="12.7109375" customWidth="1"/>
    <col min="9685" max="9686" width="12.42578125" customWidth="1"/>
    <col min="9687" max="9688" width="12.7109375" customWidth="1"/>
    <col min="9689" max="9690" width="12.42578125" customWidth="1"/>
    <col min="9911" max="9911" width="38.7109375" bestFit="1" customWidth="1"/>
    <col min="9912" max="9938" width="11.7109375" customWidth="1"/>
    <col min="9939" max="9940" width="12.7109375" customWidth="1"/>
    <col min="9941" max="9942" width="12.42578125" customWidth="1"/>
    <col min="9943" max="9944" width="12.7109375" customWidth="1"/>
    <col min="9945" max="9946" width="12.42578125" customWidth="1"/>
    <col min="10167" max="10167" width="38.7109375" bestFit="1" customWidth="1"/>
    <col min="10168" max="10194" width="11.7109375" customWidth="1"/>
    <col min="10195" max="10196" width="12.7109375" customWidth="1"/>
    <col min="10197" max="10198" width="12.42578125" customWidth="1"/>
    <col min="10199" max="10200" width="12.7109375" customWidth="1"/>
    <col min="10201" max="10202" width="12.42578125" customWidth="1"/>
    <col min="10423" max="10423" width="38.7109375" bestFit="1" customWidth="1"/>
    <col min="10424" max="10450" width="11.7109375" customWidth="1"/>
    <col min="10451" max="10452" width="12.7109375" customWidth="1"/>
    <col min="10453" max="10454" width="12.42578125" customWidth="1"/>
    <col min="10455" max="10456" width="12.7109375" customWidth="1"/>
    <col min="10457" max="10458" width="12.42578125" customWidth="1"/>
    <col min="10679" max="10679" width="38.7109375" bestFit="1" customWidth="1"/>
    <col min="10680" max="10706" width="11.7109375" customWidth="1"/>
    <col min="10707" max="10708" width="12.7109375" customWidth="1"/>
    <col min="10709" max="10710" width="12.42578125" customWidth="1"/>
    <col min="10711" max="10712" width="12.7109375" customWidth="1"/>
    <col min="10713" max="10714" width="12.42578125" customWidth="1"/>
    <col min="10935" max="10935" width="38.7109375" bestFit="1" customWidth="1"/>
    <col min="10936" max="10962" width="11.7109375" customWidth="1"/>
    <col min="10963" max="10964" width="12.7109375" customWidth="1"/>
    <col min="10965" max="10966" width="12.42578125" customWidth="1"/>
    <col min="10967" max="10968" width="12.7109375" customWidth="1"/>
    <col min="10969" max="10970" width="12.42578125" customWidth="1"/>
    <col min="11191" max="11191" width="38.7109375" bestFit="1" customWidth="1"/>
    <col min="11192" max="11218" width="11.7109375" customWidth="1"/>
    <col min="11219" max="11220" width="12.7109375" customWidth="1"/>
    <col min="11221" max="11222" width="12.42578125" customWidth="1"/>
    <col min="11223" max="11224" width="12.7109375" customWidth="1"/>
    <col min="11225" max="11226" width="12.42578125" customWidth="1"/>
    <col min="11447" max="11447" width="38.7109375" bestFit="1" customWidth="1"/>
    <col min="11448" max="11474" width="11.7109375" customWidth="1"/>
    <col min="11475" max="11476" width="12.7109375" customWidth="1"/>
    <col min="11477" max="11478" width="12.42578125" customWidth="1"/>
    <col min="11479" max="11480" width="12.7109375" customWidth="1"/>
    <col min="11481" max="11482" width="12.42578125" customWidth="1"/>
    <col min="11703" max="11703" width="38.7109375" bestFit="1" customWidth="1"/>
    <col min="11704" max="11730" width="11.7109375" customWidth="1"/>
    <col min="11731" max="11732" width="12.7109375" customWidth="1"/>
    <col min="11733" max="11734" width="12.42578125" customWidth="1"/>
    <col min="11735" max="11736" width="12.7109375" customWidth="1"/>
    <col min="11737" max="11738" width="12.42578125" customWidth="1"/>
    <col min="11959" max="11959" width="38.7109375" bestFit="1" customWidth="1"/>
    <col min="11960" max="11986" width="11.7109375" customWidth="1"/>
    <col min="11987" max="11988" width="12.7109375" customWidth="1"/>
    <col min="11989" max="11990" width="12.42578125" customWidth="1"/>
    <col min="11991" max="11992" width="12.7109375" customWidth="1"/>
    <col min="11993" max="11994" width="12.42578125" customWidth="1"/>
    <col min="12215" max="12215" width="38.7109375" bestFit="1" customWidth="1"/>
    <col min="12216" max="12242" width="11.7109375" customWidth="1"/>
    <col min="12243" max="12244" width="12.7109375" customWidth="1"/>
    <col min="12245" max="12246" width="12.42578125" customWidth="1"/>
    <col min="12247" max="12248" width="12.7109375" customWidth="1"/>
    <col min="12249" max="12250" width="12.42578125" customWidth="1"/>
    <col min="12471" max="12471" width="38.7109375" bestFit="1" customWidth="1"/>
    <col min="12472" max="12498" width="11.7109375" customWidth="1"/>
    <col min="12499" max="12500" width="12.7109375" customWidth="1"/>
    <col min="12501" max="12502" width="12.42578125" customWidth="1"/>
    <col min="12503" max="12504" width="12.7109375" customWidth="1"/>
    <col min="12505" max="12506" width="12.42578125" customWidth="1"/>
    <col min="12727" max="12727" width="38.7109375" bestFit="1" customWidth="1"/>
    <col min="12728" max="12754" width="11.7109375" customWidth="1"/>
    <col min="12755" max="12756" width="12.7109375" customWidth="1"/>
    <col min="12757" max="12758" width="12.42578125" customWidth="1"/>
    <col min="12759" max="12760" width="12.7109375" customWidth="1"/>
    <col min="12761" max="12762" width="12.42578125" customWidth="1"/>
    <col min="12983" max="12983" width="38.7109375" bestFit="1" customWidth="1"/>
    <col min="12984" max="13010" width="11.7109375" customWidth="1"/>
    <col min="13011" max="13012" width="12.7109375" customWidth="1"/>
    <col min="13013" max="13014" width="12.42578125" customWidth="1"/>
    <col min="13015" max="13016" width="12.7109375" customWidth="1"/>
    <col min="13017" max="13018" width="12.42578125" customWidth="1"/>
    <col min="13239" max="13239" width="38.7109375" bestFit="1" customWidth="1"/>
    <col min="13240" max="13266" width="11.7109375" customWidth="1"/>
    <col min="13267" max="13268" width="12.7109375" customWidth="1"/>
    <col min="13269" max="13270" width="12.42578125" customWidth="1"/>
    <col min="13271" max="13272" width="12.7109375" customWidth="1"/>
    <col min="13273" max="13274" width="12.42578125" customWidth="1"/>
    <col min="13495" max="13495" width="38.7109375" bestFit="1" customWidth="1"/>
    <col min="13496" max="13522" width="11.7109375" customWidth="1"/>
    <col min="13523" max="13524" width="12.7109375" customWidth="1"/>
    <col min="13525" max="13526" width="12.42578125" customWidth="1"/>
    <col min="13527" max="13528" width="12.7109375" customWidth="1"/>
    <col min="13529" max="13530" width="12.42578125" customWidth="1"/>
    <col min="13751" max="13751" width="38.7109375" bestFit="1" customWidth="1"/>
    <col min="13752" max="13778" width="11.7109375" customWidth="1"/>
    <col min="13779" max="13780" width="12.7109375" customWidth="1"/>
    <col min="13781" max="13782" width="12.42578125" customWidth="1"/>
    <col min="13783" max="13784" width="12.7109375" customWidth="1"/>
    <col min="13785" max="13786" width="12.42578125" customWidth="1"/>
    <col min="14007" max="14007" width="38.7109375" bestFit="1" customWidth="1"/>
    <col min="14008" max="14034" width="11.7109375" customWidth="1"/>
    <col min="14035" max="14036" width="12.7109375" customWidth="1"/>
    <col min="14037" max="14038" width="12.42578125" customWidth="1"/>
    <col min="14039" max="14040" width="12.7109375" customWidth="1"/>
    <col min="14041" max="14042" width="12.42578125" customWidth="1"/>
    <col min="14263" max="14263" width="38.7109375" bestFit="1" customWidth="1"/>
    <col min="14264" max="14290" width="11.7109375" customWidth="1"/>
    <col min="14291" max="14292" width="12.7109375" customWidth="1"/>
    <col min="14293" max="14294" width="12.42578125" customWidth="1"/>
    <col min="14295" max="14296" width="12.7109375" customWidth="1"/>
    <col min="14297" max="14298" width="12.42578125" customWidth="1"/>
    <col min="14519" max="14519" width="38.7109375" bestFit="1" customWidth="1"/>
    <col min="14520" max="14546" width="11.7109375" customWidth="1"/>
    <col min="14547" max="14548" width="12.7109375" customWidth="1"/>
    <col min="14549" max="14550" width="12.42578125" customWidth="1"/>
    <col min="14551" max="14552" width="12.7109375" customWidth="1"/>
    <col min="14553" max="14554" width="12.42578125" customWidth="1"/>
    <col min="14775" max="14775" width="38.7109375" bestFit="1" customWidth="1"/>
    <col min="14776" max="14802" width="11.7109375" customWidth="1"/>
    <col min="14803" max="14804" width="12.7109375" customWidth="1"/>
    <col min="14805" max="14806" width="12.42578125" customWidth="1"/>
    <col min="14807" max="14808" width="12.7109375" customWidth="1"/>
    <col min="14809" max="14810" width="12.42578125" customWidth="1"/>
    <col min="15031" max="15031" width="38.7109375" bestFit="1" customWidth="1"/>
    <col min="15032" max="15058" width="11.7109375" customWidth="1"/>
    <col min="15059" max="15060" width="12.7109375" customWidth="1"/>
    <col min="15061" max="15062" width="12.42578125" customWidth="1"/>
    <col min="15063" max="15064" width="12.7109375" customWidth="1"/>
    <col min="15065" max="15066" width="12.42578125" customWidth="1"/>
    <col min="15287" max="15287" width="38.7109375" bestFit="1" customWidth="1"/>
    <col min="15288" max="15314" width="11.7109375" customWidth="1"/>
    <col min="15315" max="15316" width="12.7109375" customWidth="1"/>
    <col min="15317" max="15318" width="12.42578125" customWidth="1"/>
    <col min="15319" max="15320" width="12.7109375" customWidth="1"/>
    <col min="15321" max="15322" width="12.42578125" customWidth="1"/>
    <col min="15543" max="15543" width="38.7109375" bestFit="1" customWidth="1"/>
    <col min="15544" max="15570" width="11.7109375" customWidth="1"/>
    <col min="15571" max="15572" width="12.7109375" customWidth="1"/>
    <col min="15573" max="15574" width="12.42578125" customWidth="1"/>
    <col min="15575" max="15576" width="12.7109375" customWidth="1"/>
    <col min="15577" max="15578" width="12.42578125" customWidth="1"/>
    <col min="15799" max="15799" width="38.7109375" bestFit="1" customWidth="1"/>
    <col min="15800" max="15826" width="11.7109375" customWidth="1"/>
    <col min="15827" max="15828" width="12.7109375" customWidth="1"/>
    <col min="15829" max="15830" width="12.42578125" customWidth="1"/>
    <col min="15831" max="15832" width="12.7109375" customWidth="1"/>
    <col min="15833" max="15834" width="12.42578125" customWidth="1"/>
    <col min="16055" max="16055" width="38.7109375" bestFit="1" customWidth="1"/>
    <col min="16056" max="16082" width="11.7109375" customWidth="1"/>
    <col min="16083" max="16084" width="12.7109375" customWidth="1"/>
    <col min="16085" max="16086" width="12.42578125" customWidth="1"/>
    <col min="16087" max="16088" width="12.7109375" customWidth="1"/>
    <col min="16089" max="16090" width="12.42578125" customWidth="1"/>
  </cols>
  <sheetData>
    <row r="1" spans="1:13" ht="25.15" customHeight="1" x14ac:dyDescent="0.25">
      <c r="A1" s="271" t="s">
        <v>41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</row>
    <row r="2" spans="1:13" ht="18.75" x14ac:dyDescent="0.3">
      <c r="A2" s="278"/>
      <c r="B2" s="276">
        <v>2021</v>
      </c>
      <c r="C2" s="273"/>
      <c r="D2" s="273"/>
      <c r="E2" s="273"/>
      <c r="F2" s="273"/>
      <c r="G2" s="277"/>
      <c r="H2" s="273">
        <v>2022</v>
      </c>
      <c r="I2" s="273"/>
      <c r="J2" s="273"/>
      <c r="K2" s="273"/>
      <c r="L2" s="273"/>
      <c r="M2" s="273"/>
    </row>
    <row r="3" spans="1:13" ht="18.75" x14ac:dyDescent="0.3">
      <c r="A3" s="278"/>
      <c r="B3" s="274" t="s">
        <v>4</v>
      </c>
      <c r="C3" s="275"/>
      <c r="D3" s="276" t="s">
        <v>8</v>
      </c>
      <c r="E3" s="277"/>
      <c r="F3" s="276" t="s">
        <v>9</v>
      </c>
      <c r="G3" s="277"/>
      <c r="H3" s="274" t="s">
        <v>4</v>
      </c>
      <c r="I3" s="275"/>
      <c r="J3" s="276" t="s">
        <v>8</v>
      </c>
      <c r="K3" s="277"/>
      <c r="L3" s="276" t="s">
        <v>9</v>
      </c>
      <c r="M3" s="277"/>
    </row>
    <row r="4" spans="1:13" ht="45" x14ac:dyDescent="0.25">
      <c r="A4" s="278"/>
      <c r="B4" s="155" t="s">
        <v>72</v>
      </c>
      <c r="C4" s="125" t="s">
        <v>42</v>
      </c>
      <c r="D4" s="125" t="s">
        <v>72</v>
      </c>
      <c r="E4" s="125" t="s">
        <v>42</v>
      </c>
      <c r="F4" s="125" t="s">
        <v>72</v>
      </c>
      <c r="G4" s="125" t="s">
        <v>42</v>
      </c>
      <c r="H4" s="155" t="s">
        <v>72</v>
      </c>
      <c r="I4" s="125" t="s">
        <v>42</v>
      </c>
      <c r="J4" s="125" t="s">
        <v>72</v>
      </c>
      <c r="K4" s="125" t="s">
        <v>42</v>
      </c>
      <c r="L4" s="125" t="s">
        <v>72</v>
      </c>
      <c r="M4" s="125" t="s">
        <v>42</v>
      </c>
    </row>
    <row r="5" spans="1:13" ht="18.75" x14ac:dyDescent="0.25">
      <c r="A5" s="162" t="s">
        <v>10</v>
      </c>
      <c r="G5" s="254"/>
    </row>
    <row r="6" spans="1:13" ht="15.75" x14ac:dyDescent="0.25">
      <c r="A6" s="65" t="s">
        <v>11</v>
      </c>
      <c r="B6" s="87">
        <v>184</v>
      </c>
      <c r="C6" s="88">
        <v>165.84</v>
      </c>
      <c r="D6" s="87">
        <v>218.12100000000001</v>
      </c>
      <c r="E6" s="88">
        <v>169.803</v>
      </c>
      <c r="F6" s="87">
        <v>194.334</v>
      </c>
      <c r="G6" s="88">
        <v>166.84</v>
      </c>
      <c r="H6" s="87">
        <v>183.47149999999999</v>
      </c>
      <c r="I6" s="88">
        <v>167.55396625453301</v>
      </c>
      <c r="J6" s="87">
        <v>214.83169000000001</v>
      </c>
      <c r="K6" s="88">
        <v>173.23032145857201</v>
      </c>
      <c r="L6" s="87">
        <v>193.87886</v>
      </c>
      <c r="M6" s="88">
        <v>169.25793647411101</v>
      </c>
    </row>
    <row r="7" spans="1:13" ht="15.75" x14ac:dyDescent="0.25">
      <c r="A7" s="66" t="s">
        <v>12</v>
      </c>
      <c r="B7" s="89">
        <v>181.804</v>
      </c>
      <c r="C7" s="90">
        <v>165.08699999999999</v>
      </c>
      <c r="D7" s="89">
        <v>209.15</v>
      </c>
      <c r="E7" s="90">
        <v>163.75</v>
      </c>
      <c r="F7" s="89">
        <v>192.09700000000001</v>
      </c>
      <c r="G7" s="90">
        <v>164.709</v>
      </c>
      <c r="H7" s="89">
        <v>184.26501999999999</v>
      </c>
      <c r="I7" s="90">
        <v>165.38196929786599</v>
      </c>
      <c r="J7" s="89">
        <v>189.20304999999999</v>
      </c>
      <c r="K7" s="90">
        <v>161.62177248991</v>
      </c>
      <c r="L7" s="89">
        <v>185.94974999999999</v>
      </c>
      <c r="M7" s="90">
        <v>164.16212065084201</v>
      </c>
    </row>
    <row r="8" spans="1:13" ht="15.75" x14ac:dyDescent="0.25">
      <c r="A8" s="66" t="s">
        <v>13</v>
      </c>
      <c r="B8" s="89">
        <v>204.922</v>
      </c>
      <c r="C8" s="90">
        <v>164.245</v>
      </c>
      <c r="D8" s="89">
        <v>215.77</v>
      </c>
      <c r="E8" s="90">
        <v>180.339</v>
      </c>
      <c r="F8" s="89">
        <v>208.81899999999999</v>
      </c>
      <c r="G8" s="90">
        <v>168.58500000000001</v>
      </c>
      <c r="H8" s="89">
        <v>202.05418</v>
      </c>
      <c r="I8" s="90">
        <v>168.68881535620901</v>
      </c>
      <c r="J8" s="89">
        <v>224.13875999999999</v>
      </c>
      <c r="K8" s="90">
        <v>178.196819295182</v>
      </c>
      <c r="L8" s="89">
        <v>210.35229000000001</v>
      </c>
      <c r="M8" s="90">
        <v>171.68295912200699</v>
      </c>
    </row>
    <row r="9" spans="1:13" ht="15.75" x14ac:dyDescent="0.25">
      <c r="A9" s="66" t="s">
        <v>14</v>
      </c>
      <c r="B9" s="89">
        <v>194.33</v>
      </c>
      <c r="C9" s="90">
        <v>159.36199999999999</v>
      </c>
      <c r="D9" s="89">
        <v>209.31899999999999</v>
      </c>
      <c r="E9" s="90">
        <v>161.97800000000001</v>
      </c>
      <c r="F9" s="89">
        <v>200.71100000000001</v>
      </c>
      <c r="G9" s="90">
        <v>160.02099999999999</v>
      </c>
      <c r="H9" s="89">
        <v>186.98186999999999</v>
      </c>
      <c r="I9" s="90">
        <v>160.255088281485</v>
      </c>
      <c r="J9" s="89">
        <v>197.02603999999999</v>
      </c>
      <c r="K9" s="90">
        <v>162.72290977613301</v>
      </c>
      <c r="L9" s="89">
        <v>190.81987000000001</v>
      </c>
      <c r="M9" s="90">
        <v>161.01012931897299</v>
      </c>
    </row>
    <row r="10" spans="1:13" ht="15.75" x14ac:dyDescent="0.25">
      <c r="A10" s="66" t="s">
        <v>15</v>
      </c>
      <c r="B10" s="89">
        <v>192.161</v>
      </c>
      <c r="C10" s="90">
        <v>172.148</v>
      </c>
      <c r="D10" s="89">
        <v>174.27600000000001</v>
      </c>
      <c r="E10" s="90">
        <v>178.51400000000001</v>
      </c>
      <c r="F10" s="89">
        <v>186.55500000000001</v>
      </c>
      <c r="G10" s="90">
        <v>173.90799999999999</v>
      </c>
      <c r="H10" s="89">
        <v>211.81077999999999</v>
      </c>
      <c r="I10" s="90">
        <v>172.89899637276</v>
      </c>
      <c r="J10" s="89">
        <v>197.02603999999999</v>
      </c>
      <c r="K10" s="90">
        <v>175.89454297830201</v>
      </c>
      <c r="L10" s="89">
        <v>206.6258</v>
      </c>
      <c r="M10" s="90">
        <v>173.815090731818</v>
      </c>
    </row>
    <row r="11" spans="1:13" ht="15.75" x14ac:dyDescent="0.25">
      <c r="A11" s="66" t="s">
        <v>16</v>
      </c>
      <c r="B11" s="89">
        <v>229.97900000000001</v>
      </c>
      <c r="C11" s="90">
        <v>173.38200000000001</v>
      </c>
      <c r="D11" s="89">
        <v>283.77499999999998</v>
      </c>
      <c r="E11" s="90">
        <v>185.81700000000001</v>
      </c>
      <c r="F11" s="89">
        <v>250.11</v>
      </c>
      <c r="G11" s="90">
        <v>176.68799999999999</v>
      </c>
      <c r="H11" s="89">
        <v>256.14647000000002</v>
      </c>
      <c r="I11" s="90">
        <v>175.11575300210001</v>
      </c>
      <c r="J11" s="89">
        <v>276.22244999999998</v>
      </c>
      <c r="K11" s="90">
        <v>182.12152741173301</v>
      </c>
      <c r="L11" s="89">
        <v>262.7629</v>
      </c>
      <c r="M11" s="90">
        <v>177.27913365904999</v>
      </c>
    </row>
    <row r="12" spans="1:13" ht="15.75" x14ac:dyDescent="0.25">
      <c r="A12" s="66" t="s">
        <v>17</v>
      </c>
      <c r="B12" s="89">
        <v>184.68100000000001</v>
      </c>
      <c r="C12" s="90">
        <v>167.804</v>
      </c>
      <c r="D12" s="89">
        <v>199.70400000000001</v>
      </c>
      <c r="E12" s="90">
        <v>169.46199999999999</v>
      </c>
      <c r="F12" s="89">
        <v>189.81299999999999</v>
      </c>
      <c r="G12" s="90">
        <v>168.34399999999999</v>
      </c>
      <c r="H12" s="89">
        <v>201.35491999999999</v>
      </c>
      <c r="I12" s="90">
        <v>169.64475569328599</v>
      </c>
      <c r="J12" s="89">
        <v>207.22400999999999</v>
      </c>
      <c r="K12" s="90">
        <v>169.00081802277299</v>
      </c>
      <c r="L12" s="89">
        <v>203.45803000000001</v>
      </c>
      <c r="M12" s="90">
        <v>169.40739517992699</v>
      </c>
    </row>
    <row r="13" spans="1:13" ht="16.5" thickBot="1" x14ac:dyDescent="0.3">
      <c r="A13" s="79" t="s">
        <v>18</v>
      </c>
      <c r="B13" s="91">
        <v>211.679</v>
      </c>
      <c r="C13" s="92">
        <v>164.87799999999999</v>
      </c>
      <c r="D13" s="91">
        <v>216.536</v>
      </c>
      <c r="E13" s="92">
        <v>166.988</v>
      </c>
      <c r="F13" s="91">
        <v>213.25700000000001</v>
      </c>
      <c r="G13" s="92">
        <v>165.48400000000001</v>
      </c>
      <c r="H13" s="91">
        <v>212.52408</v>
      </c>
      <c r="I13" s="92">
        <v>165.26624806641101</v>
      </c>
      <c r="J13" s="91">
        <v>213.19958</v>
      </c>
      <c r="K13" s="92">
        <v>162.39234774615699</v>
      </c>
      <c r="L13" s="91">
        <v>212.76425</v>
      </c>
      <c r="M13" s="92">
        <v>212.76425</v>
      </c>
    </row>
    <row r="14" spans="1:13" ht="16.5" thickBot="1" x14ac:dyDescent="0.3">
      <c r="A14" s="77" t="s">
        <v>43</v>
      </c>
      <c r="B14" s="117">
        <v>197.56800000000001</v>
      </c>
      <c r="C14" s="118">
        <v>166.52799999999999</v>
      </c>
      <c r="D14" s="117">
        <v>213.41900000000001</v>
      </c>
      <c r="E14" s="118">
        <v>171.02099999999999</v>
      </c>
      <c r="F14" s="117">
        <v>203.19200000000001</v>
      </c>
      <c r="G14" s="118">
        <v>167.78899999999999</v>
      </c>
      <c r="H14" s="117">
        <v>202.90530000000001</v>
      </c>
      <c r="I14" s="118">
        <v>167.871808036716</v>
      </c>
      <c r="J14" s="117">
        <v>208.17619999999999</v>
      </c>
      <c r="K14" s="118">
        <v>169.27449387191501</v>
      </c>
      <c r="L14" s="117">
        <v>204.78124</v>
      </c>
      <c r="M14" s="118">
        <v>168.324046319178</v>
      </c>
    </row>
    <row r="15" spans="1:13" ht="18.75" x14ac:dyDescent="0.25">
      <c r="A15" s="163" t="s">
        <v>23</v>
      </c>
      <c r="G15" s="255"/>
    </row>
    <row r="16" spans="1:13" ht="15.75" x14ac:dyDescent="0.25">
      <c r="A16" s="65" t="s">
        <v>24</v>
      </c>
      <c r="B16" s="93">
        <v>210.685</v>
      </c>
      <c r="C16" s="94">
        <v>165.07</v>
      </c>
      <c r="D16" s="93">
        <v>278.202</v>
      </c>
      <c r="E16" s="94">
        <v>171.21199999999999</v>
      </c>
      <c r="F16" s="93">
        <v>234.26599999999999</v>
      </c>
      <c r="G16" s="94">
        <v>166.69300000000001</v>
      </c>
      <c r="H16" s="93">
        <v>213.62266</v>
      </c>
      <c r="I16" s="94">
        <v>165.618193399147</v>
      </c>
      <c r="J16" s="93">
        <v>221.97646</v>
      </c>
      <c r="K16" s="94">
        <v>168.59605022611399</v>
      </c>
      <c r="L16" s="93">
        <v>216.51023000000001</v>
      </c>
      <c r="M16" s="94">
        <v>166.60255741257001</v>
      </c>
    </row>
    <row r="17" spans="1:13" ht="16.5" thickBot="1" x14ac:dyDescent="0.3">
      <c r="A17" s="66" t="s">
        <v>37</v>
      </c>
      <c r="B17" s="95">
        <v>0</v>
      </c>
      <c r="C17" s="96">
        <v>320.42500000000001</v>
      </c>
      <c r="D17" s="95">
        <v>0</v>
      </c>
      <c r="E17" s="96">
        <v>271.66399999999999</v>
      </c>
      <c r="F17" s="95">
        <v>0</v>
      </c>
      <c r="G17" s="96">
        <v>310.18200000000002</v>
      </c>
      <c r="H17" s="95">
        <v>0</v>
      </c>
      <c r="I17" s="96">
        <v>290.11954058383998</v>
      </c>
      <c r="J17" s="95">
        <v>0</v>
      </c>
      <c r="K17" s="96">
        <v>274.357050180594</v>
      </c>
      <c r="L17" s="95">
        <v>0</v>
      </c>
      <c r="M17" s="96">
        <v>285.61100394465302</v>
      </c>
    </row>
    <row r="18" spans="1:13" ht="16.5" thickBot="1" x14ac:dyDescent="0.3">
      <c r="A18" s="126" t="s">
        <v>44</v>
      </c>
      <c r="B18" s="119">
        <v>210.685</v>
      </c>
      <c r="C18" s="120">
        <v>168.67099999999999</v>
      </c>
      <c r="D18" s="119">
        <v>278.202</v>
      </c>
      <c r="E18" s="120">
        <v>172.947</v>
      </c>
      <c r="F18" s="119">
        <v>234.26599999999999</v>
      </c>
      <c r="G18" s="120">
        <v>169.79599999999999</v>
      </c>
      <c r="H18" s="119">
        <v>213.62266</v>
      </c>
      <c r="I18" s="120">
        <v>168.82307264349399</v>
      </c>
      <c r="J18" s="119">
        <v>221.97646</v>
      </c>
      <c r="K18" s="120">
        <v>170.81561147494801</v>
      </c>
      <c r="L18" s="119">
        <v>216.51023000000001</v>
      </c>
      <c r="M18" s="120">
        <v>169.479583652645</v>
      </c>
    </row>
    <row r="19" spans="1:13" ht="18.75" x14ac:dyDescent="0.25">
      <c r="A19" s="163" t="s">
        <v>29</v>
      </c>
      <c r="G19" s="255"/>
    </row>
    <row r="20" spans="1:13" ht="16.5" thickBot="1" x14ac:dyDescent="0.3">
      <c r="A20" s="80" t="s">
        <v>30</v>
      </c>
      <c r="B20" s="97">
        <v>179.3</v>
      </c>
      <c r="C20" s="98">
        <v>177.56700000000001</v>
      </c>
      <c r="D20" s="97">
        <v>171.30600000000001</v>
      </c>
      <c r="E20" s="98">
        <v>178.04400000000001</v>
      </c>
      <c r="F20" s="97">
        <v>176.86</v>
      </c>
      <c r="G20" s="98">
        <v>177.73099999999999</v>
      </c>
      <c r="H20" s="97">
        <v>189.74513999999999</v>
      </c>
      <c r="I20" s="98">
        <v>177.89994672267201</v>
      </c>
      <c r="J20" s="97">
        <v>173.41763</v>
      </c>
      <c r="K20" s="98">
        <v>178.83450070846399</v>
      </c>
      <c r="L20" s="97">
        <v>184.31948</v>
      </c>
      <c r="M20" s="98">
        <v>178.2416110177</v>
      </c>
    </row>
    <row r="21" spans="1:13" ht="16.5" thickBot="1" x14ac:dyDescent="0.3">
      <c r="A21" s="77" t="s">
        <v>45</v>
      </c>
      <c r="B21" s="121">
        <v>179.3</v>
      </c>
      <c r="C21" s="122">
        <v>177.56700000000001</v>
      </c>
      <c r="D21" s="121">
        <v>171.30600000000001</v>
      </c>
      <c r="E21" s="122">
        <v>178.04400000000001</v>
      </c>
      <c r="F21" s="121">
        <v>176.86</v>
      </c>
      <c r="G21" s="122">
        <v>177.73099999999999</v>
      </c>
      <c r="H21" s="121">
        <v>189.74513999999999</v>
      </c>
      <c r="I21" s="122">
        <v>177.89994672267201</v>
      </c>
      <c r="J21" s="121">
        <v>173.41763</v>
      </c>
      <c r="K21" s="122">
        <v>178.83450070846399</v>
      </c>
      <c r="L21" s="121">
        <v>184.31948</v>
      </c>
      <c r="M21" s="122">
        <v>178.2416110177</v>
      </c>
    </row>
    <row r="22" spans="1:13" ht="16.5" thickBot="1" x14ac:dyDescent="0.3">
      <c r="A22" s="127" t="s">
        <v>73</v>
      </c>
      <c r="B22" s="123">
        <v>198.06200000000001</v>
      </c>
      <c r="C22" s="124">
        <v>167.339</v>
      </c>
      <c r="D22" s="123">
        <v>217.185</v>
      </c>
      <c r="E22" s="124">
        <v>171.69900000000001</v>
      </c>
      <c r="F22" s="123">
        <v>204.81800000000001</v>
      </c>
      <c r="G22" s="124">
        <v>168.57400000000001</v>
      </c>
      <c r="H22" s="123">
        <v>203.32684</v>
      </c>
      <c r="I22" s="124">
        <v>168.526203169768</v>
      </c>
      <c r="J22" s="123">
        <v>208.326610199078</v>
      </c>
      <c r="K22" s="124">
        <v>170.05378140111799</v>
      </c>
      <c r="L22" s="123">
        <v>205.10002</v>
      </c>
      <c r="M22" s="124">
        <v>169.02370454074401</v>
      </c>
    </row>
    <row r="23" spans="1:13" ht="15.75" x14ac:dyDescent="0.25">
      <c r="A23" s="128" t="s">
        <v>81</v>
      </c>
      <c r="B23" s="99" t="s">
        <v>46</v>
      </c>
      <c r="C23" s="116">
        <v>173.86</v>
      </c>
      <c r="D23" s="99" t="s">
        <v>46</v>
      </c>
      <c r="E23" s="116">
        <v>173.52</v>
      </c>
      <c r="F23" s="99" t="s">
        <v>46</v>
      </c>
      <c r="G23" s="116">
        <v>173.74</v>
      </c>
      <c r="H23" s="99" t="s">
        <v>46</v>
      </c>
      <c r="I23" s="165">
        <v>174.3</v>
      </c>
      <c r="J23" s="99"/>
      <c r="K23" s="116">
        <v>173.73</v>
      </c>
      <c r="L23" s="250"/>
      <c r="M23" s="165">
        <v>174.09</v>
      </c>
    </row>
  </sheetData>
  <mergeCells count="10">
    <mergeCell ref="A1:M1"/>
    <mergeCell ref="H2:M2"/>
    <mergeCell ref="H3:I3"/>
    <mergeCell ref="J3:K3"/>
    <mergeCell ref="L3:M3"/>
    <mergeCell ref="A2:A4"/>
    <mergeCell ref="B2:G2"/>
    <mergeCell ref="B3:C3"/>
    <mergeCell ref="D3:E3"/>
    <mergeCell ref="F3:G3"/>
  </mergeCells>
  <pageMargins left="0.25" right="0.25" top="0.75" bottom="0.75" header="0.3" footer="0.3"/>
  <pageSetup paperSize="8"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zoomScale="60" zoomScaleNormal="60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T48" sqref="T48"/>
    </sheetView>
  </sheetViews>
  <sheetFormatPr defaultRowHeight="15" x14ac:dyDescent="0.25"/>
  <cols>
    <col min="1" max="1" width="25.7109375" bestFit="1" customWidth="1"/>
    <col min="2" max="3" width="8.7109375" style="157"/>
    <col min="4" max="10" width="9.140625" style="157" customWidth="1"/>
    <col min="11" max="12" width="8.85546875" style="157" customWidth="1"/>
    <col min="13" max="13" width="9.140625" style="157" customWidth="1"/>
    <col min="14" max="15" width="8.85546875" style="157" customWidth="1"/>
    <col min="16" max="19" width="9.140625" style="157" customWidth="1"/>
    <col min="179" max="179" width="24.42578125" bestFit="1" customWidth="1"/>
    <col min="180" max="180" width="9.5703125" customWidth="1"/>
    <col min="181" max="188" width="8.7109375" customWidth="1"/>
    <col min="189" max="200" width="9.140625" customWidth="1"/>
    <col min="203" max="203" width="9.140625" customWidth="1"/>
    <col min="205" max="206" width="9.140625" customWidth="1"/>
    <col min="212" max="212" width="9.140625" customWidth="1"/>
    <col min="215" max="221" width="9.140625" customWidth="1"/>
    <col min="222" max="222" width="10.42578125" customWidth="1"/>
    <col min="223" max="223" width="10" customWidth="1"/>
    <col min="224" max="224" width="10.140625" customWidth="1"/>
    <col min="225" max="225" width="10.42578125" customWidth="1"/>
    <col min="226" max="226" width="10" customWidth="1"/>
    <col min="227" max="227" width="10.140625" customWidth="1"/>
    <col min="435" max="435" width="24.42578125" bestFit="1" customWidth="1"/>
    <col min="436" max="436" width="9.5703125" customWidth="1"/>
    <col min="437" max="444" width="8.7109375" customWidth="1"/>
    <col min="445" max="456" width="9.140625" customWidth="1"/>
    <col min="459" max="459" width="9.140625" customWidth="1"/>
    <col min="461" max="462" width="9.140625" customWidth="1"/>
    <col min="468" max="468" width="9.140625" customWidth="1"/>
    <col min="471" max="477" width="9.140625" customWidth="1"/>
    <col min="478" max="478" width="10.42578125" customWidth="1"/>
    <col min="479" max="479" width="10" customWidth="1"/>
    <col min="480" max="480" width="10.140625" customWidth="1"/>
    <col min="481" max="481" width="10.42578125" customWidth="1"/>
    <col min="482" max="482" width="10" customWidth="1"/>
    <col min="483" max="483" width="10.140625" customWidth="1"/>
    <col min="691" max="691" width="24.42578125" bestFit="1" customWidth="1"/>
    <col min="692" max="692" width="9.5703125" customWidth="1"/>
    <col min="693" max="700" width="8.7109375" customWidth="1"/>
    <col min="701" max="712" width="9.140625" customWidth="1"/>
    <col min="715" max="715" width="9.140625" customWidth="1"/>
    <col min="717" max="718" width="9.140625" customWidth="1"/>
    <col min="724" max="724" width="9.140625" customWidth="1"/>
    <col min="727" max="733" width="9.140625" customWidth="1"/>
    <col min="734" max="734" width="10.42578125" customWidth="1"/>
    <col min="735" max="735" width="10" customWidth="1"/>
    <col min="736" max="736" width="10.140625" customWidth="1"/>
    <col min="737" max="737" width="10.42578125" customWidth="1"/>
    <col min="738" max="738" width="10" customWidth="1"/>
    <col min="739" max="739" width="10.140625" customWidth="1"/>
    <col min="947" max="947" width="24.42578125" bestFit="1" customWidth="1"/>
    <col min="948" max="948" width="9.5703125" customWidth="1"/>
    <col min="949" max="956" width="8.7109375" customWidth="1"/>
    <col min="957" max="968" width="9.140625" customWidth="1"/>
    <col min="971" max="971" width="9.140625" customWidth="1"/>
    <col min="973" max="974" width="9.140625" customWidth="1"/>
    <col min="980" max="980" width="9.140625" customWidth="1"/>
    <col min="983" max="989" width="9.140625" customWidth="1"/>
    <col min="990" max="990" width="10.42578125" customWidth="1"/>
    <col min="991" max="991" width="10" customWidth="1"/>
    <col min="992" max="992" width="10.140625" customWidth="1"/>
    <col min="993" max="993" width="10.42578125" customWidth="1"/>
    <col min="994" max="994" width="10" customWidth="1"/>
    <col min="995" max="995" width="10.140625" customWidth="1"/>
    <col min="1203" max="1203" width="24.42578125" bestFit="1" customWidth="1"/>
    <col min="1204" max="1204" width="9.5703125" customWidth="1"/>
    <col min="1205" max="1212" width="8.7109375" customWidth="1"/>
    <col min="1213" max="1224" width="9.140625" customWidth="1"/>
    <col min="1227" max="1227" width="9.140625" customWidth="1"/>
    <col min="1229" max="1230" width="9.140625" customWidth="1"/>
    <col min="1236" max="1236" width="9.140625" customWidth="1"/>
    <col min="1239" max="1245" width="9.140625" customWidth="1"/>
    <col min="1246" max="1246" width="10.42578125" customWidth="1"/>
    <col min="1247" max="1247" width="10" customWidth="1"/>
    <col min="1248" max="1248" width="10.140625" customWidth="1"/>
    <col min="1249" max="1249" width="10.42578125" customWidth="1"/>
    <col min="1250" max="1250" width="10" customWidth="1"/>
    <col min="1251" max="1251" width="10.140625" customWidth="1"/>
    <col min="1459" max="1459" width="24.42578125" bestFit="1" customWidth="1"/>
    <col min="1460" max="1460" width="9.5703125" customWidth="1"/>
    <col min="1461" max="1468" width="8.7109375" customWidth="1"/>
    <col min="1469" max="1480" width="9.140625" customWidth="1"/>
    <col min="1483" max="1483" width="9.140625" customWidth="1"/>
    <col min="1485" max="1486" width="9.140625" customWidth="1"/>
    <col min="1492" max="1492" width="9.140625" customWidth="1"/>
    <col min="1495" max="1501" width="9.140625" customWidth="1"/>
    <col min="1502" max="1502" width="10.42578125" customWidth="1"/>
    <col min="1503" max="1503" width="10" customWidth="1"/>
    <col min="1504" max="1504" width="10.140625" customWidth="1"/>
    <col min="1505" max="1505" width="10.42578125" customWidth="1"/>
    <col min="1506" max="1506" width="10" customWidth="1"/>
    <col min="1507" max="1507" width="10.140625" customWidth="1"/>
    <col min="1715" max="1715" width="24.42578125" bestFit="1" customWidth="1"/>
    <col min="1716" max="1716" width="9.5703125" customWidth="1"/>
    <col min="1717" max="1724" width="8.7109375" customWidth="1"/>
    <col min="1725" max="1736" width="9.140625" customWidth="1"/>
    <col min="1739" max="1739" width="9.140625" customWidth="1"/>
    <col min="1741" max="1742" width="9.140625" customWidth="1"/>
    <col min="1748" max="1748" width="9.140625" customWidth="1"/>
    <col min="1751" max="1757" width="9.140625" customWidth="1"/>
    <col min="1758" max="1758" width="10.42578125" customWidth="1"/>
    <col min="1759" max="1759" width="10" customWidth="1"/>
    <col min="1760" max="1760" width="10.140625" customWidth="1"/>
    <col min="1761" max="1761" width="10.42578125" customWidth="1"/>
    <col min="1762" max="1762" width="10" customWidth="1"/>
    <col min="1763" max="1763" width="10.140625" customWidth="1"/>
    <col min="1971" max="1971" width="24.42578125" bestFit="1" customWidth="1"/>
    <col min="1972" max="1972" width="9.5703125" customWidth="1"/>
    <col min="1973" max="1980" width="8.7109375" customWidth="1"/>
    <col min="1981" max="1992" width="9.140625" customWidth="1"/>
    <col min="1995" max="1995" width="9.140625" customWidth="1"/>
    <col min="1997" max="1998" width="9.140625" customWidth="1"/>
    <col min="2004" max="2004" width="9.140625" customWidth="1"/>
    <col min="2007" max="2013" width="9.140625" customWidth="1"/>
    <col min="2014" max="2014" width="10.42578125" customWidth="1"/>
    <col min="2015" max="2015" width="10" customWidth="1"/>
    <col min="2016" max="2016" width="10.140625" customWidth="1"/>
    <col min="2017" max="2017" width="10.42578125" customWidth="1"/>
    <col min="2018" max="2018" width="10" customWidth="1"/>
    <col min="2019" max="2019" width="10.140625" customWidth="1"/>
    <col min="2227" max="2227" width="24.42578125" bestFit="1" customWidth="1"/>
    <col min="2228" max="2228" width="9.5703125" customWidth="1"/>
    <col min="2229" max="2236" width="8.7109375" customWidth="1"/>
    <col min="2237" max="2248" width="9.140625" customWidth="1"/>
    <col min="2251" max="2251" width="9.140625" customWidth="1"/>
    <col min="2253" max="2254" width="9.140625" customWidth="1"/>
    <col min="2260" max="2260" width="9.140625" customWidth="1"/>
    <col min="2263" max="2269" width="9.140625" customWidth="1"/>
    <col min="2270" max="2270" width="10.42578125" customWidth="1"/>
    <col min="2271" max="2271" width="10" customWidth="1"/>
    <col min="2272" max="2272" width="10.140625" customWidth="1"/>
    <col min="2273" max="2273" width="10.42578125" customWidth="1"/>
    <col min="2274" max="2274" width="10" customWidth="1"/>
    <col min="2275" max="2275" width="10.140625" customWidth="1"/>
    <col min="2483" max="2483" width="24.42578125" bestFit="1" customWidth="1"/>
    <col min="2484" max="2484" width="9.5703125" customWidth="1"/>
    <col min="2485" max="2492" width="8.7109375" customWidth="1"/>
    <col min="2493" max="2504" width="9.140625" customWidth="1"/>
    <col min="2507" max="2507" width="9.140625" customWidth="1"/>
    <col min="2509" max="2510" width="9.140625" customWidth="1"/>
    <col min="2516" max="2516" width="9.140625" customWidth="1"/>
    <col min="2519" max="2525" width="9.140625" customWidth="1"/>
    <col min="2526" max="2526" width="10.42578125" customWidth="1"/>
    <col min="2527" max="2527" width="10" customWidth="1"/>
    <col min="2528" max="2528" width="10.140625" customWidth="1"/>
    <col min="2529" max="2529" width="10.42578125" customWidth="1"/>
    <col min="2530" max="2530" width="10" customWidth="1"/>
    <col min="2531" max="2531" width="10.140625" customWidth="1"/>
    <col min="2739" max="2739" width="24.42578125" bestFit="1" customWidth="1"/>
    <col min="2740" max="2740" width="9.5703125" customWidth="1"/>
    <col min="2741" max="2748" width="8.7109375" customWidth="1"/>
    <col min="2749" max="2760" width="9.140625" customWidth="1"/>
    <col min="2763" max="2763" width="9.140625" customWidth="1"/>
    <col min="2765" max="2766" width="9.140625" customWidth="1"/>
    <col min="2772" max="2772" width="9.140625" customWidth="1"/>
    <col min="2775" max="2781" width="9.140625" customWidth="1"/>
    <col min="2782" max="2782" width="10.42578125" customWidth="1"/>
    <col min="2783" max="2783" width="10" customWidth="1"/>
    <col min="2784" max="2784" width="10.140625" customWidth="1"/>
    <col min="2785" max="2785" width="10.42578125" customWidth="1"/>
    <col min="2786" max="2786" width="10" customWidth="1"/>
    <col min="2787" max="2787" width="10.140625" customWidth="1"/>
    <col min="2995" max="2995" width="24.42578125" bestFit="1" customWidth="1"/>
    <col min="2996" max="2996" width="9.5703125" customWidth="1"/>
    <col min="2997" max="3004" width="8.7109375" customWidth="1"/>
    <col min="3005" max="3016" width="9.140625" customWidth="1"/>
    <col min="3019" max="3019" width="9.140625" customWidth="1"/>
    <col min="3021" max="3022" width="9.140625" customWidth="1"/>
    <col min="3028" max="3028" width="9.140625" customWidth="1"/>
    <col min="3031" max="3037" width="9.140625" customWidth="1"/>
    <col min="3038" max="3038" width="10.42578125" customWidth="1"/>
    <col min="3039" max="3039" width="10" customWidth="1"/>
    <col min="3040" max="3040" width="10.140625" customWidth="1"/>
    <col min="3041" max="3041" width="10.42578125" customWidth="1"/>
    <col min="3042" max="3042" width="10" customWidth="1"/>
    <col min="3043" max="3043" width="10.140625" customWidth="1"/>
    <col min="3251" max="3251" width="24.42578125" bestFit="1" customWidth="1"/>
    <col min="3252" max="3252" width="9.5703125" customWidth="1"/>
    <col min="3253" max="3260" width="8.7109375" customWidth="1"/>
    <col min="3261" max="3272" width="9.140625" customWidth="1"/>
    <col min="3275" max="3275" width="9.140625" customWidth="1"/>
    <col min="3277" max="3278" width="9.140625" customWidth="1"/>
    <col min="3284" max="3284" width="9.140625" customWidth="1"/>
    <col min="3287" max="3293" width="9.140625" customWidth="1"/>
    <col min="3294" max="3294" width="10.42578125" customWidth="1"/>
    <col min="3295" max="3295" width="10" customWidth="1"/>
    <col min="3296" max="3296" width="10.140625" customWidth="1"/>
    <col min="3297" max="3297" width="10.42578125" customWidth="1"/>
    <col min="3298" max="3298" width="10" customWidth="1"/>
    <col min="3299" max="3299" width="10.140625" customWidth="1"/>
    <col min="3507" max="3507" width="24.42578125" bestFit="1" customWidth="1"/>
    <col min="3508" max="3508" width="9.5703125" customWidth="1"/>
    <col min="3509" max="3516" width="8.7109375" customWidth="1"/>
    <col min="3517" max="3528" width="9.140625" customWidth="1"/>
    <col min="3531" max="3531" width="9.140625" customWidth="1"/>
    <col min="3533" max="3534" width="9.140625" customWidth="1"/>
    <col min="3540" max="3540" width="9.140625" customWidth="1"/>
    <col min="3543" max="3549" width="9.140625" customWidth="1"/>
    <col min="3550" max="3550" width="10.42578125" customWidth="1"/>
    <col min="3551" max="3551" width="10" customWidth="1"/>
    <col min="3552" max="3552" width="10.140625" customWidth="1"/>
    <col min="3553" max="3553" width="10.42578125" customWidth="1"/>
    <col min="3554" max="3554" width="10" customWidth="1"/>
    <col min="3555" max="3555" width="10.140625" customWidth="1"/>
    <col min="3763" max="3763" width="24.42578125" bestFit="1" customWidth="1"/>
    <col min="3764" max="3764" width="9.5703125" customWidth="1"/>
    <col min="3765" max="3772" width="8.7109375" customWidth="1"/>
    <col min="3773" max="3784" width="9.140625" customWidth="1"/>
    <col min="3787" max="3787" width="9.140625" customWidth="1"/>
    <col min="3789" max="3790" width="9.140625" customWidth="1"/>
    <col min="3796" max="3796" width="9.140625" customWidth="1"/>
    <col min="3799" max="3805" width="9.140625" customWidth="1"/>
    <col min="3806" max="3806" width="10.42578125" customWidth="1"/>
    <col min="3807" max="3807" width="10" customWidth="1"/>
    <col min="3808" max="3808" width="10.140625" customWidth="1"/>
    <col min="3809" max="3809" width="10.42578125" customWidth="1"/>
    <col min="3810" max="3810" width="10" customWidth="1"/>
    <col min="3811" max="3811" width="10.140625" customWidth="1"/>
    <col min="4019" max="4019" width="24.42578125" bestFit="1" customWidth="1"/>
    <col min="4020" max="4020" width="9.5703125" customWidth="1"/>
    <col min="4021" max="4028" width="8.7109375" customWidth="1"/>
    <col min="4029" max="4040" width="9.140625" customWidth="1"/>
    <col min="4043" max="4043" width="9.140625" customWidth="1"/>
    <col min="4045" max="4046" width="9.140625" customWidth="1"/>
    <col min="4052" max="4052" width="9.140625" customWidth="1"/>
    <col min="4055" max="4061" width="9.140625" customWidth="1"/>
    <col min="4062" max="4062" width="10.42578125" customWidth="1"/>
    <col min="4063" max="4063" width="10" customWidth="1"/>
    <col min="4064" max="4064" width="10.140625" customWidth="1"/>
    <col min="4065" max="4065" width="10.42578125" customWidth="1"/>
    <col min="4066" max="4066" width="10" customWidth="1"/>
    <col min="4067" max="4067" width="10.140625" customWidth="1"/>
    <col min="4275" max="4275" width="24.42578125" bestFit="1" customWidth="1"/>
    <col min="4276" max="4276" width="9.5703125" customWidth="1"/>
    <col min="4277" max="4284" width="8.7109375" customWidth="1"/>
    <col min="4285" max="4296" width="9.140625" customWidth="1"/>
    <col min="4299" max="4299" width="9.140625" customWidth="1"/>
    <col min="4301" max="4302" width="9.140625" customWidth="1"/>
    <col min="4308" max="4308" width="9.140625" customWidth="1"/>
    <col min="4311" max="4317" width="9.140625" customWidth="1"/>
    <col min="4318" max="4318" width="10.42578125" customWidth="1"/>
    <col min="4319" max="4319" width="10" customWidth="1"/>
    <col min="4320" max="4320" width="10.140625" customWidth="1"/>
    <col min="4321" max="4321" width="10.42578125" customWidth="1"/>
    <col min="4322" max="4322" width="10" customWidth="1"/>
    <col min="4323" max="4323" width="10.140625" customWidth="1"/>
    <col min="4531" max="4531" width="24.42578125" bestFit="1" customWidth="1"/>
    <col min="4532" max="4532" width="9.5703125" customWidth="1"/>
    <col min="4533" max="4540" width="8.7109375" customWidth="1"/>
    <col min="4541" max="4552" width="9.140625" customWidth="1"/>
    <col min="4555" max="4555" width="9.140625" customWidth="1"/>
    <col min="4557" max="4558" width="9.140625" customWidth="1"/>
    <col min="4564" max="4564" width="9.140625" customWidth="1"/>
    <col min="4567" max="4573" width="9.140625" customWidth="1"/>
    <col min="4574" max="4574" width="10.42578125" customWidth="1"/>
    <col min="4575" max="4575" width="10" customWidth="1"/>
    <col min="4576" max="4576" width="10.140625" customWidth="1"/>
    <col min="4577" max="4577" width="10.42578125" customWidth="1"/>
    <col min="4578" max="4578" width="10" customWidth="1"/>
    <col min="4579" max="4579" width="10.140625" customWidth="1"/>
    <col min="4787" max="4787" width="24.42578125" bestFit="1" customWidth="1"/>
    <col min="4788" max="4788" width="9.5703125" customWidth="1"/>
    <col min="4789" max="4796" width="8.7109375" customWidth="1"/>
    <col min="4797" max="4808" width="9.140625" customWidth="1"/>
    <col min="4811" max="4811" width="9.140625" customWidth="1"/>
    <col min="4813" max="4814" width="9.140625" customWidth="1"/>
    <col min="4820" max="4820" width="9.140625" customWidth="1"/>
    <col min="4823" max="4829" width="9.140625" customWidth="1"/>
    <col min="4830" max="4830" width="10.42578125" customWidth="1"/>
    <col min="4831" max="4831" width="10" customWidth="1"/>
    <col min="4832" max="4832" width="10.140625" customWidth="1"/>
    <col min="4833" max="4833" width="10.42578125" customWidth="1"/>
    <col min="4834" max="4834" width="10" customWidth="1"/>
    <col min="4835" max="4835" width="10.140625" customWidth="1"/>
    <col min="5043" max="5043" width="24.42578125" bestFit="1" customWidth="1"/>
    <col min="5044" max="5044" width="9.5703125" customWidth="1"/>
    <col min="5045" max="5052" width="8.7109375" customWidth="1"/>
    <col min="5053" max="5064" width="9.140625" customWidth="1"/>
    <col min="5067" max="5067" width="9.140625" customWidth="1"/>
    <col min="5069" max="5070" width="9.140625" customWidth="1"/>
    <col min="5076" max="5076" width="9.140625" customWidth="1"/>
    <col min="5079" max="5085" width="9.140625" customWidth="1"/>
    <col min="5086" max="5086" width="10.42578125" customWidth="1"/>
    <col min="5087" max="5087" width="10" customWidth="1"/>
    <col min="5088" max="5088" width="10.140625" customWidth="1"/>
    <col min="5089" max="5089" width="10.42578125" customWidth="1"/>
    <col min="5090" max="5090" width="10" customWidth="1"/>
    <col min="5091" max="5091" width="10.140625" customWidth="1"/>
    <col min="5299" max="5299" width="24.42578125" bestFit="1" customWidth="1"/>
    <col min="5300" max="5300" width="9.5703125" customWidth="1"/>
    <col min="5301" max="5308" width="8.7109375" customWidth="1"/>
    <col min="5309" max="5320" width="9.140625" customWidth="1"/>
    <col min="5323" max="5323" width="9.140625" customWidth="1"/>
    <col min="5325" max="5326" width="9.140625" customWidth="1"/>
    <col min="5332" max="5332" width="9.140625" customWidth="1"/>
    <col min="5335" max="5341" width="9.140625" customWidth="1"/>
    <col min="5342" max="5342" width="10.42578125" customWidth="1"/>
    <col min="5343" max="5343" width="10" customWidth="1"/>
    <col min="5344" max="5344" width="10.140625" customWidth="1"/>
    <col min="5345" max="5345" width="10.42578125" customWidth="1"/>
    <col min="5346" max="5346" width="10" customWidth="1"/>
    <col min="5347" max="5347" width="10.140625" customWidth="1"/>
    <col min="5555" max="5555" width="24.42578125" bestFit="1" customWidth="1"/>
    <col min="5556" max="5556" width="9.5703125" customWidth="1"/>
    <col min="5557" max="5564" width="8.7109375" customWidth="1"/>
    <col min="5565" max="5576" width="9.140625" customWidth="1"/>
    <col min="5579" max="5579" width="9.140625" customWidth="1"/>
    <col min="5581" max="5582" width="9.140625" customWidth="1"/>
    <col min="5588" max="5588" width="9.140625" customWidth="1"/>
    <col min="5591" max="5597" width="9.140625" customWidth="1"/>
    <col min="5598" max="5598" width="10.42578125" customWidth="1"/>
    <col min="5599" max="5599" width="10" customWidth="1"/>
    <col min="5600" max="5600" width="10.140625" customWidth="1"/>
    <col min="5601" max="5601" width="10.42578125" customWidth="1"/>
    <col min="5602" max="5602" width="10" customWidth="1"/>
    <col min="5603" max="5603" width="10.140625" customWidth="1"/>
    <col min="5811" max="5811" width="24.42578125" bestFit="1" customWidth="1"/>
    <col min="5812" max="5812" width="9.5703125" customWidth="1"/>
    <col min="5813" max="5820" width="8.7109375" customWidth="1"/>
    <col min="5821" max="5832" width="9.140625" customWidth="1"/>
    <col min="5835" max="5835" width="9.140625" customWidth="1"/>
    <col min="5837" max="5838" width="9.140625" customWidth="1"/>
    <col min="5844" max="5844" width="9.140625" customWidth="1"/>
    <col min="5847" max="5853" width="9.140625" customWidth="1"/>
    <col min="5854" max="5854" width="10.42578125" customWidth="1"/>
    <col min="5855" max="5855" width="10" customWidth="1"/>
    <col min="5856" max="5856" width="10.140625" customWidth="1"/>
    <col min="5857" max="5857" width="10.42578125" customWidth="1"/>
    <col min="5858" max="5858" width="10" customWidth="1"/>
    <col min="5859" max="5859" width="10.140625" customWidth="1"/>
    <col min="6067" max="6067" width="24.42578125" bestFit="1" customWidth="1"/>
    <col min="6068" max="6068" width="9.5703125" customWidth="1"/>
    <col min="6069" max="6076" width="8.7109375" customWidth="1"/>
    <col min="6077" max="6088" width="9.140625" customWidth="1"/>
    <col min="6091" max="6091" width="9.140625" customWidth="1"/>
    <col min="6093" max="6094" width="9.140625" customWidth="1"/>
    <col min="6100" max="6100" width="9.140625" customWidth="1"/>
    <col min="6103" max="6109" width="9.140625" customWidth="1"/>
    <col min="6110" max="6110" width="10.42578125" customWidth="1"/>
    <col min="6111" max="6111" width="10" customWidth="1"/>
    <col min="6112" max="6112" width="10.140625" customWidth="1"/>
    <col min="6113" max="6113" width="10.42578125" customWidth="1"/>
    <col min="6114" max="6114" width="10" customWidth="1"/>
    <col min="6115" max="6115" width="10.140625" customWidth="1"/>
    <col min="6323" max="6323" width="24.42578125" bestFit="1" customWidth="1"/>
    <col min="6324" max="6324" width="9.5703125" customWidth="1"/>
    <col min="6325" max="6332" width="8.7109375" customWidth="1"/>
    <col min="6333" max="6344" width="9.140625" customWidth="1"/>
    <col min="6347" max="6347" width="9.140625" customWidth="1"/>
    <col min="6349" max="6350" width="9.140625" customWidth="1"/>
    <col min="6356" max="6356" width="9.140625" customWidth="1"/>
    <col min="6359" max="6365" width="9.140625" customWidth="1"/>
    <col min="6366" max="6366" width="10.42578125" customWidth="1"/>
    <col min="6367" max="6367" width="10" customWidth="1"/>
    <col min="6368" max="6368" width="10.140625" customWidth="1"/>
    <col min="6369" max="6369" width="10.42578125" customWidth="1"/>
    <col min="6370" max="6370" width="10" customWidth="1"/>
    <col min="6371" max="6371" width="10.140625" customWidth="1"/>
    <col min="6579" max="6579" width="24.42578125" bestFit="1" customWidth="1"/>
    <col min="6580" max="6580" width="9.5703125" customWidth="1"/>
    <col min="6581" max="6588" width="8.7109375" customWidth="1"/>
    <col min="6589" max="6600" width="9.140625" customWidth="1"/>
    <col min="6603" max="6603" width="9.140625" customWidth="1"/>
    <col min="6605" max="6606" width="9.140625" customWidth="1"/>
    <col min="6612" max="6612" width="9.140625" customWidth="1"/>
    <col min="6615" max="6621" width="9.140625" customWidth="1"/>
    <col min="6622" max="6622" width="10.42578125" customWidth="1"/>
    <col min="6623" max="6623" width="10" customWidth="1"/>
    <col min="6624" max="6624" width="10.140625" customWidth="1"/>
    <col min="6625" max="6625" width="10.42578125" customWidth="1"/>
    <col min="6626" max="6626" width="10" customWidth="1"/>
    <col min="6627" max="6627" width="10.140625" customWidth="1"/>
    <col min="6835" max="6835" width="24.42578125" bestFit="1" customWidth="1"/>
    <col min="6836" max="6836" width="9.5703125" customWidth="1"/>
    <col min="6837" max="6844" width="8.7109375" customWidth="1"/>
    <col min="6845" max="6856" width="9.140625" customWidth="1"/>
    <col min="6859" max="6859" width="9.140625" customWidth="1"/>
    <col min="6861" max="6862" width="9.140625" customWidth="1"/>
    <col min="6868" max="6868" width="9.140625" customWidth="1"/>
    <col min="6871" max="6877" width="9.140625" customWidth="1"/>
    <col min="6878" max="6878" width="10.42578125" customWidth="1"/>
    <col min="6879" max="6879" width="10" customWidth="1"/>
    <col min="6880" max="6880" width="10.140625" customWidth="1"/>
    <col min="6881" max="6881" width="10.42578125" customWidth="1"/>
    <col min="6882" max="6882" width="10" customWidth="1"/>
    <col min="6883" max="6883" width="10.140625" customWidth="1"/>
    <col min="7091" max="7091" width="24.42578125" bestFit="1" customWidth="1"/>
    <col min="7092" max="7092" width="9.5703125" customWidth="1"/>
    <col min="7093" max="7100" width="8.7109375" customWidth="1"/>
    <col min="7101" max="7112" width="9.140625" customWidth="1"/>
    <col min="7115" max="7115" width="9.140625" customWidth="1"/>
    <col min="7117" max="7118" width="9.140625" customWidth="1"/>
    <col min="7124" max="7124" width="9.140625" customWidth="1"/>
    <col min="7127" max="7133" width="9.140625" customWidth="1"/>
    <col min="7134" max="7134" width="10.42578125" customWidth="1"/>
    <col min="7135" max="7135" width="10" customWidth="1"/>
    <col min="7136" max="7136" width="10.140625" customWidth="1"/>
    <col min="7137" max="7137" width="10.42578125" customWidth="1"/>
    <col min="7138" max="7138" width="10" customWidth="1"/>
    <col min="7139" max="7139" width="10.140625" customWidth="1"/>
    <col min="7347" max="7347" width="24.42578125" bestFit="1" customWidth="1"/>
    <col min="7348" max="7348" width="9.5703125" customWidth="1"/>
    <col min="7349" max="7356" width="8.7109375" customWidth="1"/>
    <col min="7357" max="7368" width="9.140625" customWidth="1"/>
    <col min="7371" max="7371" width="9.140625" customWidth="1"/>
    <col min="7373" max="7374" width="9.140625" customWidth="1"/>
    <col min="7380" max="7380" width="9.140625" customWidth="1"/>
    <col min="7383" max="7389" width="9.140625" customWidth="1"/>
    <col min="7390" max="7390" width="10.42578125" customWidth="1"/>
    <col min="7391" max="7391" width="10" customWidth="1"/>
    <col min="7392" max="7392" width="10.140625" customWidth="1"/>
    <col min="7393" max="7393" width="10.42578125" customWidth="1"/>
    <col min="7394" max="7394" width="10" customWidth="1"/>
    <col min="7395" max="7395" width="10.140625" customWidth="1"/>
    <col min="7603" max="7603" width="24.42578125" bestFit="1" customWidth="1"/>
    <col min="7604" max="7604" width="9.5703125" customWidth="1"/>
    <col min="7605" max="7612" width="8.7109375" customWidth="1"/>
    <col min="7613" max="7624" width="9.140625" customWidth="1"/>
    <col min="7627" max="7627" width="9.140625" customWidth="1"/>
    <col min="7629" max="7630" width="9.140625" customWidth="1"/>
    <col min="7636" max="7636" width="9.140625" customWidth="1"/>
    <col min="7639" max="7645" width="9.140625" customWidth="1"/>
    <col min="7646" max="7646" width="10.42578125" customWidth="1"/>
    <col min="7647" max="7647" width="10" customWidth="1"/>
    <col min="7648" max="7648" width="10.140625" customWidth="1"/>
    <col min="7649" max="7649" width="10.42578125" customWidth="1"/>
    <col min="7650" max="7650" width="10" customWidth="1"/>
    <col min="7651" max="7651" width="10.140625" customWidth="1"/>
    <col min="7859" max="7859" width="24.42578125" bestFit="1" customWidth="1"/>
    <col min="7860" max="7860" width="9.5703125" customWidth="1"/>
    <col min="7861" max="7868" width="8.7109375" customWidth="1"/>
    <col min="7869" max="7880" width="9.140625" customWidth="1"/>
    <col min="7883" max="7883" width="9.140625" customWidth="1"/>
    <col min="7885" max="7886" width="9.140625" customWidth="1"/>
    <col min="7892" max="7892" width="9.140625" customWidth="1"/>
    <col min="7895" max="7901" width="9.140625" customWidth="1"/>
    <col min="7902" max="7902" width="10.42578125" customWidth="1"/>
    <col min="7903" max="7903" width="10" customWidth="1"/>
    <col min="7904" max="7904" width="10.140625" customWidth="1"/>
    <col min="7905" max="7905" width="10.42578125" customWidth="1"/>
    <col min="7906" max="7906" width="10" customWidth="1"/>
    <col min="7907" max="7907" width="10.140625" customWidth="1"/>
    <col min="8115" max="8115" width="24.42578125" bestFit="1" customWidth="1"/>
    <col min="8116" max="8116" width="9.5703125" customWidth="1"/>
    <col min="8117" max="8124" width="8.7109375" customWidth="1"/>
    <col min="8125" max="8136" width="9.140625" customWidth="1"/>
    <col min="8139" max="8139" width="9.140625" customWidth="1"/>
    <col min="8141" max="8142" width="9.140625" customWidth="1"/>
    <col min="8148" max="8148" width="9.140625" customWidth="1"/>
    <col min="8151" max="8157" width="9.140625" customWidth="1"/>
    <col min="8158" max="8158" width="10.42578125" customWidth="1"/>
    <col min="8159" max="8159" width="10" customWidth="1"/>
    <col min="8160" max="8160" width="10.140625" customWidth="1"/>
    <col min="8161" max="8161" width="10.42578125" customWidth="1"/>
    <col min="8162" max="8162" width="10" customWidth="1"/>
    <col min="8163" max="8163" width="10.140625" customWidth="1"/>
    <col min="8371" max="8371" width="24.42578125" bestFit="1" customWidth="1"/>
    <col min="8372" max="8372" width="9.5703125" customWidth="1"/>
    <col min="8373" max="8380" width="8.7109375" customWidth="1"/>
    <col min="8381" max="8392" width="9.140625" customWidth="1"/>
    <col min="8395" max="8395" width="9.140625" customWidth="1"/>
    <col min="8397" max="8398" width="9.140625" customWidth="1"/>
    <col min="8404" max="8404" width="9.140625" customWidth="1"/>
    <col min="8407" max="8413" width="9.140625" customWidth="1"/>
    <col min="8414" max="8414" width="10.42578125" customWidth="1"/>
    <col min="8415" max="8415" width="10" customWidth="1"/>
    <col min="8416" max="8416" width="10.140625" customWidth="1"/>
    <col min="8417" max="8417" width="10.42578125" customWidth="1"/>
    <col min="8418" max="8418" width="10" customWidth="1"/>
    <col min="8419" max="8419" width="10.140625" customWidth="1"/>
    <col min="8627" max="8627" width="24.42578125" bestFit="1" customWidth="1"/>
    <col min="8628" max="8628" width="9.5703125" customWidth="1"/>
    <col min="8629" max="8636" width="8.7109375" customWidth="1"/>
    <col min="8637" max="8648" width="9.140625" customWidth="1"/>
    <col min="8651" max="8651" width="9.140625" customWidth="1"/>
    <col min="8653" max="8654" width="9.140625" customWidth="1"/>
    <col min="8660" max="8660" width="9.140625" customWidth="1"/>
    <col min="8663" max="8669" width="9.140625" customWidth="1"/>
    <col min="8670" max="8670" width="10.42578125" customWidth="1"/>
    <col min="8671" max="8671" width="10" customWidth="1"/>
    <col min="8672" max="8672" width="10.140625" customWidth="1"/>
    <col min="8673" max="8673" width="10.42578125" customWidth="1"/>
    <col min="8674" max="8674" width="10" customWidth="1"/>
    <col min="8675" max="8675" width="10.140625" customWidth="1"/>
    <col min="8883" max="8883" width="24.42578125" bestFit="1" customWidth="1"/>
    <col min="8884" max="8884" width="9.5703125" customWidth="1"/>
    <col min="8885" max="8892" width="8.7109375" customWidth="1"/>
    <col min="8893" max="8904" width="9.140625" customWidth="1"/>
    <col min="8907" max="8907" width="9.140625" customWidth="1"/>
    <col min="8909" max="8910" width="9.140625" customWidth="1"/>
    <col min="8916" max="8916" width="9.140625" customWidth="1"/>
    <col min="8919" max="8925" width="9.140625" customWidth="1"/>
    <col min="8926" max="8926" width="10.42578125" customWidth="1"/>
    <col min="8927" max="8927" width="10" customWidth="1"/>
    <col min="8928" max="8928" width="10.140625" customWidth="1"/>
    <col min="8929" max="8929" width="10.42578125" customWidth="1"/>
    <col min="8930" max="8930" width="10" customWidth="1"/>
    <col min="8931" max="8931" width="10.140625" customWidth="1"/>
    <col min="9139" max="9139" width="24.42578125" bestFit="1" customWidth="1"/>
    <col min="9140" max="9140" width="9.5703125" customWidth="1"/>
    <col min="9141" max="9148" width="8.7109375" customWidth="1"/>
    <col min="9149" max="9160" width="9.140625" customWidth="1"/>
    <col min="9163" max="9163" width="9.140625" customWidth="1"/>
    <col min="9165" max="9166" width="9.140625" customWidth="1"/>
    <col min="9172" max="9172" width="9.140625" customWidth="1"/>
    <col min="9175" max="9181" width="9.140625" customWidth="1"/>
    <col min="9182" max="9182" width="10.42578125" customWidth="1"/>
    <col min="9183" max="9183" width="10" customWidth="1"/>
    <col min="9184" max="9184" width="10.140625" customWidth="1"/>
    <col min="9185" max="9185" width="10.42578125" customWidth="1"/>
    <col min="9186" max="9186" width="10" customWidth="1"/>
    <col min="9187" max="9187" width="10.140625" customWidth="1"/>
    <col min="9395" max="9395" width="24.42578125" bestFit="1" customWidth="1"/>
    <col min="9396" max="9396" width="9.5703125" customWidth="1"/>
    <col min="9397" max="9404" width="8.7109375" customWidth="1"/>
    <col min="9405" max="9416" width="9.140625" customWidth="1"/>
    <col min="9419" max="9419" width="9.140625" customWidth="1"/>
    <col min="9421" max="9422" width="9.140625" customWidth="1"/>
    <col min="9428" max="9428" width="9.140625" customWidth="1"/>
    <col min="9431" max="9437" width="9.140625" customWidth="1"/>
    <col min="9438" max="9438" width="10.42578125" customWidth="1"/>
    <col min="9439" max="9439" width="10" customWidth="1"/>
    <col min="9440" max="9440" width="10.140625" customWidth="1"/>
    <col min="9441" max="9441" width="10.42578125" customWidth="1"/>
    <col min="9442" max="9442" width="10" customWidth="1"/>
    <col min="9443" max="9443" width="10.140625" customWidth="1"/>
    <col min="9651" max="9651" width="24.42578125" bestFit="1" customWidth="1"/>
    <col min="9652" max="9652" width="9.5703125" customWidth="1"/>
    <col min="9653" max="9660" width="8.7109375" customWidth="1"/>
    <col min="9661" max="9672" width="9.140625" customWidth="1"/>
    <col min="9675" max="9675" width="9.140625" customWidth="1"/>
    <col min="9677" max="9678" width="9.140625" customWidth="1"/>
    <col min="9684" max="9684" width="9.140625" customWidth="1"/>
    <col min="9687" max="9693" width="9.140625" customWidth="1"/>
    <col min="9694" max="9694" width="10.42578125" customWidth="1"/>
    <col min="9695" max="9695" width="10" customWidth="1"/>
    <col min="9696" max="9696" width="10.140625" customWidth="1"/>
    <col min="9697" max="9697" width="10.42578125" customWidth="1"/>
    <col min="9698" max="9698" width="10" customWidth="1"/>
    <col min="9699" max="9699" width="10.140625" customWidth="1"/>
    <col min="9907" max="9907" width="24.42578125" bestFit="1" customWidth="1"/>
    <col min="9908" max="9908" width="9.5703125" customWidth="1"/>
    <col min="9909" max="9916" width="8.7109375" customWidth="1"/>
    <col min="9917" max="9928" width="9.140625" customWidth="1"/>
    <col min="9931" max="9931" width="9.140625" customWidth="1"/>
    <col min="9933" max="9934" width="9.140625" customWidth="1"/>
    <col min="9940" max="9940" width="9.140625" customWidth="1"/>
    <col min="9943" max="9949" width="9.140625" customWidth="1"/>
    <col min="9950" max="9950" width="10.42578125" customWidth="1"/>
    <col min="9951" max="9951" width="10" customWidth="1"/>
    <col min="9952" max="9952" width="10.140625" customWidth="1"/>
    <col min="9953" max="9953" width="10.42578125" customWidth="1"/>
    <col min="9954" max="9954" width="10" customWidth="1"/>
    <col min="9955" max="9955" width="10.140625" customWidth="1"/>
    <col min="10163" max="10163" width="24.42578125" bestFit="1" customWidth="1"/>
    <col min="10164" max="10164" width="9.5703125" customWidth="1"/>
    <col min="10165" max="10172" width="8.7109375" customWidth="1"/>
    <col min="10173" max="10184" width="9.140625" customWidth="1"/>
    <col min="10187" max="10187" width="9.140625" customWidth="1"/>
    <col min="10189" max="10190" width="9.140625" customWidth="1"/>
    <col min="10196" max="10196" width="9.140625" customWidth="1"/>
    <col min="10199" max="10205" width="9.140625" customWidth="1"/>
    <col min="10206" max="10206" width="10.42578125" customWidth="1"/>
    <col min="10207" max="10207" width="10" customWidth="1"/>
    <col min="10208" max="10208" width="10.140625" customWidth="1"/>
    <col min="10209" max="10209" width="10.42578125" customWidth="1"/>
    <col min="10210" max="10210" width="10" customWidth="1"/>
    <col min="10211" max="10211" width="10.140625" customWidth="1"/>
    <col min="10419" max="10419" width="24.42578125" bestFit="1" customWidth="1"/>
    <col min="10420" max="10420" width="9.5703125" customWidth="1"/>
    <col min="10421" max="10428" width="8.7109375" customWidth="1"/>
    <col min="10429" max="10440" width="9.140625" customWidth="1"/>
    <col min="10443" max="10443" width="9.140625" customWidth="1"/>
    <col min="10445" max="10446" width="9.140625" customWidth="1"/>
    <col min="10452" max="10452" width="9.140625" customWidth="1"/>
    <col min="10455" max="10461" width="9.140625" customWidth="1"/>
    <col min="10462" max="10462" width="10.42578125" customWidth="1"/>
    <col min="10463" max="10463" width="10" customWidth="1"/>
    <col min="10464" max="10464" width="10.140625" customWidth="1"/>
    <col min="10465" max="10465" width="10.42578125" customWidth="1"/>
    <col min="10466" max="10466" width="10" customWidth="1"/>
    <col min="10467" max="10467" width="10.140625" customWidth="1"/>
    <col min="10675" max="10675" width="24.42578125" bestFit="1" customWidth="1"/>
    <col min="10676" max="10676" width="9.5703125" customWidth="1"/>
    <col min="10677" max="10684" width="8.7109375" customWidth="1"/>
    <col min="10685" max="10696" width="9.140625" customWidth="1"/>
    <col min="10699" max="10699" width="9.140625" customWidth="1"/>
    <col min="10701" max="10702" width="9.140625" customWidth="1"/>
    <col min="10708" max="10708" width="9.140625" customWidth="1"/>
    <col min="10711" max="10717" width="9.140625" customWidth="1"/>
    <col min="10718" max="10718" width="10.42578125" customWidth="1"/>
    <col min="10719" max="10719" width="10" customWidth="1"/>
    <col min="10720" max="10720" width="10.140625" customWidth="1"/>
    <col min="10721" max="10721" width="10.42578125" customWidth="1"/>
    <col min="10722" max="10722" width="10" customWidth="1"/>
    <col min="10723" max="10723" width="10.140625" customWidth="1"/>
    <col min="10931" max="10931" width="24.42578125" bestFit="1" customWidth="1"/>
    <col min="10932" max="10932" width="9.5703125" customWidth="1"/>
    <col min="10933" max="10940" width="8.7109375" customWidth="1"/>
    <col min="10941" max="10952" width="9.140625" customWidth="1"/>
    <col min="10955" max="10955" width="9.140625" customWidth="1"/>
    <col min="10957" max="10958" width="9.140625" customWidth="1"/>
    <col min="10964" max="10964" width="9.140625" customWidth="1"/>
    <col min="10967" max="10973" width="9.140625" customWidth="1"/>
    <col min="10974" max="10974" width="10.42578125" customWidth="1"/>
    <col min="10975" max="10975" width="10" customWidth="1"/>
    <col min="10976" max="10976" width="10.140625" customWidth="1"/>
    <col min="10977" max="10977" width="10.42578125" customWidth="1"/>
    <col min="10978" max="10978" width="10" customWidth="1"/>
    <col min="10979" max="10979" width="10.140625" customWidth="1"/>
    <col min="11187" max="11187" width="24.42578125" bestFit="1" customWidth="1"/>
    <col min="11188" max="11188" width="9.5703125" customWidth="1"/>
    <col min="11189" max="11196" width="8.7109375" customWidth="1"/>
    <col min="11197" max="11208" width="9.140625" customWidth="1"/>
    <col min="11211" max="11211" width="9.140625" customWidth="1"/>
    <col min="11213" max="11214" width="9.140625" customWidth="1"/>
    <col min="11220" max="11220" width="9.140625" customWidth="1"/>
    <col min="11223" max="11229" width="9.140625" customWidth="1"/>
    <col min="11230" max="11230" width="10.42578125" customWidth="1"/>
    <col min="11231" max="11231" width="10" customWidth="1"/>
    <col min="11232" max="11232" width="10.140625" customWidth="1"/>
    <col min="11233" max="11233" width="10.42578125" customWidth="1"/>
    <col min="11234" max="11234" width="10" customWidth="1"/>
    <col min="11235" max="11235" width="10.140625" customWidth="1"/>
    <col min="11443" max="11443" width="24.42578125" bestFit="1" customWidth="1"/>
    <col min="11444" max="11444" width="9.5703125" customWidth="1"/>
    <col min="11445" max="11452" width="8.7109375" customWidth="1"/>
    <col min="11453" max="11464" width="9.140625" customWidth="1"/>
    <col min="11467" max="11467" width="9.140625" customWidth="1"/>
    <col min="11469" max="11470" width="9.140625" customWidth="1"/>
    <col min="11476" max="11476" width="9.140625" customWidth="1"/>
    <col min="11479" max="11485" width="9.140625" customWidth="1"/>
    <col min="11486" max="11486" width="10.42578125" customWidth="1"/>
    <col min="11487" max="11487" width="10" customWidth="1"/>
    <col min="11488" max="11488" width="10.140625" customWidth="1"/>
    <col min="11489" max="11489" width="10.42578125" customWidth="1"/>
    <col min="11490" max="11490" width="10" customWidth="1"/>
    <col min="11491" max="11491" width="10.140625" customWidth="1"/>
    <col min="11699" max="11699" width="24.42578125" bestFit="1" customWidth="1"/>
    <col min="11700" max="11700" width="9.5703125" customWidth="1"/>
    <col min="11701" max="11708" width="8.7109375" customWidth="1"/>
    <col min="11709" max="11720" width="9.140625" customWidth="1"/>
    <col min="11723" max="11723" width="9.140625" customWidth="1"/>
    <col min="11725" max="11726" width="9.140625" customWidth="1"/>
    <col min="11732" max="11732" width="9.140625" customWidth="1"/>
    <col min="11735" max="11741" width="9.140625" customWidth="1"/>
    <col min="11742" max="11742" width="10.42578125" customWidth="1"/>
    <col min="11743" max="11743" width="10" customWidth="1"/>
    <col min="11744" max="11744" width="10.140625" customWidth="1"/>
    <col min="11745" max="11745" width="10.42578125" customWidth="1"/>
    <col min="11746" max="11746" width="10" customWidth="1"/>
    <col min="11747" max="11747" width="10.140625" customWidth="1"/>
    <col min="11955" max="11955" width="24.42578125" bestFit="1" customWidth="1"/>
    <col min="11956" max="11956" width="9.5703125" customWidth="1"/>
    <col min="11957" max="11964" width="8.7109375" customWidth="1"/>
    <col min="11965" max="11976" width="9.140625" customWidth="1"/>
    <col min="11979" max="11979" width="9.140625" customWidth="1"/>
    <col min="11981" max="11982" width="9.140625" customWidth="1"/>
    <col min="11988" max="11988" width="9.140625" customWidth="1"/>
    <col min="11991" max="11997" width="9.140625" customWidth="1"/>
    <col min="11998" max="11998" width="10.42578125" customWidth="1"/>
    <col min="11999" max="11999" width="10" customWidth="1"/>
    <col min="12000" max="12000" width="10.140625" customWidth="1"/>
    <col min="12001" max="12001" width="10.42578125" customWidth="1"/>
    <col min="12002" max="12002" width="10" customWidth="1"/>
    <col min="12003" max="12003" width="10.140625" customWidth="1"/>
    <col min="12211" max="12211" width="24.42578125" bestFit="1" customWidth="1"/>
    <col min="12212" max="12212" width="9.5703125" customWidth="1"/>
    <col min="12213" max="12220" width="8.7109375" customWidth="1"/>
    <col min="12221" max="12232" width="9.140625" customWidth="1"/>
    <col min="12235" max="12235" width="9.140625" customWidth="1"/>
    <col min="12237" max="12238" width="9.140625" customWidth="1"/>
    <col min="12244" max="12244" width="9.140625" customWidth="1"/>
    <col min="12247" max="12253" width="9.140625" customWidth="1"/>
    <col min="12254" max="12254" width="10.42578125" customWidth="1"/>
    <col min="12255" max="12255" width="10" customWidth="1"/>
    <col min="12256" max="12256" width="10.140625" customWidth="1"/>
    <col min="12257" max="12257" width="10.42578125" customWidth="1"/>
    <col min="12258" max="12258" width="10" customWidth="1"/>
    <col min="12259" max="12259" width="10.140625" customWidth="1"/>
    <col min="12467" max="12467" width="24.42578125" bestFit="1" customWidth="1"/>
    <col min="12468" max="12468" width="9.5703125" customWidth="1"/>
    <col min="12469" max="12476" width="8.7109375" customWidth="1"/>
    <col min="12477" max="12488" width="9.140625" customWidth="1"/>
    <col min="12491" max="12491" width="9.140625" customWidth="1"/>
    <col min="12493" max="12494" width="9.140625" customWidth="1"/>
    <col min="12500" max="12500" width="9.140625" customWidth="1"/>
    <col min="12503" max="12509" width="9.140625" customWidth="1"/>
    <col min="12510" max="12510" width="10.42578125" customWidth="1"/>
    <col min="12511" max="12511" width="10" customWidth="1"/>
    <col min="12512" max="12512" width="10.140625" customWidth="1"/>
    <col min="12513" max="12513" width="10.42578125" customWidth="1"/>
    <col min="12514" max="12514" width="10" customWidth="1"/>
    <col min="12515" max="12515" width="10.140625" customWidth="1"/>
    <col min="12723" max="12723" width="24.42578125" bestFit="1" customWidth="1"/>
    <col min="12724" max="12724" width="9.5703125" customWidth="1"/>
    <col min="12725" max="12732" width="8.7109375" customWidth="1"/>
    <col min="12733" max="12744" width="9.140625" customWidth="1"/>
    <col min="12747" max="12747" width="9.140625" customWidth="1"/>
    <col min="12749" max="12750" width="9.140625" customWidth="1"/>
    <col min="12756" max="12756" width="9.140625" customWidth="1"/>
    <col min="12759" max="12765" width="9.140625" customWidth="1"/>
    <col min="12766" max="12766" width="10.42578125" customWidth="1"/>
    <col min="12767" max="12767" width="10" customWidth="1"/>
    <col min="12768" max="12768" width="10.140625" customWidth="1"/>
    <col min="12769" max="12769" width="10.42578125" customWidth="1"/>
    <col min="12770" max="12770" width="10" customWidth="1"/>
    <col min="12771" max="12771" width="10.140625" customWidth="1"/>
    <col min="12979" max="12979" width="24.42578125" bestFit="1" customWidth="1"/>
    <col min="12980" max="12980" width="9.5703125" customWidth="1"/>
    <col min="12981" max="12988" width="8.7109375" customWidth="1"/>
    <col min="12989" max="13000" width="9.140625" customWidth="1"/>
    <col min="13003" max="13003" width="9.140625" customWidth="1"/>
    <col min="13005" max="13006" width="9.140625" customWidth="1"/>
    <col min="13012" max="13012" width="9.140625" customWidth="1"/>
    <col min="13015" max="13021" width="9.140625" customWidth="1"/>
    <col min="13022" max="13022" width="10.42578125" customWidth="1"/>
    <col min="13023" max="13023" width="10" customWidth="1"/>
    <col min="13024" max="13024" width="10.140625" customWidth="1"/>
    <col min="13025" max="13025" width="10.42578125" customWidth="1"/>
    <col min="13026" max="13026" width="10" customWidth="1"/>
    <col min="13027" max="13027" width="10.140625" customWidth="1"/>
    <col min="13235" max="13235" width="24.42578125" bestFit="1" customWidth="1"/>
    <col min="13236" max="13236" width="9.5703125" customWidth="1"/>
    <col min="13237" max="13244" width="8.7109375" customWidth="1"/>
    <col min="13245" max="13256" width="9.140625" customWidth="1"/>
    <col min="13259" max="13259" width="9.140625" customWidth="1"/>
    <col min="13261" max="13262" width="9.140625" customWidth="1"/>
    <col min="13268" max="13268" width="9.140625" customWidth="1"/>
    <col min="13271" max="13277" width="9.140625" customWidth="1"/>
    <col min="13278" max="13278" width="10.42578125" customWidth="1"/>
    <col min="13279" max="13279" width="10" customWidth="1"/>
    <col min="13280" max="13280" width="10.140625" customWidth="1"/>
    <col min="13281" max="13281" width="10.42578125" customWidth="1"/>
    <col min="13282" max="13282" width="10" customWidth="1"/>
    <col min="13283" max="13283" width="10.140625" customWidth="1"/>
    <col min="13491" max="13491" width="24.42578125" bestFit="1" customWidth="1"/>
    <col min="13492" max="13492" width="9.5703125" customWidth="1"/>
    <col min="13493" max="13500" width="8.7109375" customWidth="1"/>
    <col min="13501" max="13512" width="9.140625" customWidth="1"/>
    <col min="13515" max="13515" width="9.140625" customWidth="1"/>
    <col min="13517" max="13518" width="9.140625" customWidth="1"/>
    <col min="13524" max="13524" width="9.140625" customWidth="1"/>
    <col min="13527" max="13533" width="9.140625" customWidth="1"/>
    <col min="13534" max="13534" width="10.42578125" customWidth="1"/>
    <col min="13535" max="13535" width="10" customWidth="1"/>
    <col min="13536" max="13536" width="10.140625" customWidth="1"/>
    <col min="13537" max="13537" width="10.42578125" customWidth="1"/>
    <col min="13538" max="13538" width="10" customWidth="1"/>
    <col min="13539" max="13539" width="10.140625" customWidth="1"/>
    <col min="13747" max="13747" width="24.42578125" bestFit="1" customWidth="1"/>
    <col min="13748" max="13748" width="9.5703125" customWidth="1"/>
    <col min="13749" max="13756" width="8.7109375" customWidth="1"/>
    <col min="13757" max="13768" width="9.140625" customWidth="1"/>
    <col min="13771" max="13771" width="9.140625" customWidth="1"/>
    <col min="13773" max="13774" width="9.140625" customWidth="1"/>
    <col min="13780" max="13780" width="9.140625" customWidth="1"/>
    <col min="13783" max="13789" width="9.140625" customWidth="1"/>
    <col min="13790" max="13790" width="10.42578125" customWidth="1"/>
    <col min="13791" max="13791" width="10" customWidth="1"/>
    <col min="13792" max="13792" width="10.140625" customWidth="1"/>
    <col min="13793" max="13793" width="10.42578125" customWidth="1"/>
    <col min="13794" max="13794" width="10" customWidth="1"/>
    <col min="13795" max="13795" width="10.140625" customWidth="1"/>
    <col min="14003" max="14003" width="24.42578125" bestFit="1" customWidth="1"/>
    <col min="14004" max="14004" width="9.5703125" customWidth="1"/>
    <col min="14005" max="14012" width="8.7109375" customWidth="1"/>
    <col min="14013" max="14024" width="9.140625" customWidth="1"/>
    <col min="14027" max="14027" width="9.140625" customWidth="1"/>
    <col min="14029" max="14030" width="9.140625" customWidth="1"/>
    <col min="14036" max="14036" width="9.140625" customWidth="1"/>
    <col min="14039" max="14045" width="9.140625" customWidth="1"/>
    <col min="14046" max="14046" width="10.42578125" customWidth="1"/>
    <col min="14047" max="14047" width="10" customWidth="1"/>
    <col min="14048" max="14048" width="10.140625" customWidth="1"/>
    <col min="14049" max="14049" width="10.42578125" customWidth="1"/>
    <col min="14050" max="14050" width="10" customWidth="1"/>
    <col min="14051" max="14051" width="10.140625" customWidth="1"/>
    <col min="14259" max="14259" width="24.42578125" bestFit="1" customWidth="1"/>
    <col min="14260" max="14260" width="9.5703125" customWidth="1"/>
    <col min="14261" max="14268" width="8.7109375" customWidth="1"/>
    <col min="14269" max="14280" width="9.140625" customWidth="1"/>
    <col min="14283" max="14283" width="9.140625" customWidth="1"/>
    <col min="14285" max="14286" width="9.140625" customWidth="1"/>
    <col min="14292" max="14292" width="9.140625" customWidth="1"/>
    <col min="14295" max="14301" width="9.140625" customWidth="1"/>
    <col min="14302" max="14302" width="10.42578125" customWidth="1"/>
    <col min="14303" max="14303" width="10" customWidth="1"/>
    <col min="14304" max="14304" width="10.140625" customWidth="1"/>
    <col min="14305" max="14305" width="10.42578125" customWidth="1"/>
    <col min="14306" max="14306" width="10" customWidth="1"/>
    <col min="14307" max="14307" width="10.140625" customWidth="1"/>
    <col min="14515" max="14515" width="24.42578125" bestFit="1" customWidth="1"/>
    <col min="14516" max="14516" width="9.5703125" customWidth="1"/>
    <col min="14517" max="14524" width="8.7109375" customWidth="1"/>
    <col min="14525" max="14536" width="9.140625" customWidth="1"/>
    <col min="14539" max="14539" width="9.140625" customWidth="1"/>
    <col min="14541" max="14542" width="9.140625" customWidth="1"/>
    <col min="14548" max="14548" width="9.140625" customWidth="1"/>
    <col min="14551" max="14557" width="9.140625" customWidth="1"/>
    <col min="14558" max="14558" width="10.42578125" customWidth="1"/>
    <col min="14559" max="14559" width="10" customWidth="1"/>
    <col min="14560" max="14560" width="10.140625" customWidth="1"/>
    <col min="14561" max="14561" width="10.42578125" customWidth="1"/>
    <col min="14562" max="14562" width="10" customWidth="1"/>
    <col min="14563" max="14563" width="10.140625" customWidth="1"/>
    <col min="14771" max="14771" width="24.42578125" bestFit="1" customWidth="1"/>
    <col min="14772" max="14772" width="9.5703125" customWidth="1"/>
    <col min="14773" max="14780" width="8.7109375" customWidth="1"/>
    <col min="14781" max="14792" width="9.140625" customWidth="1"/>
    <col min="14795" max="14795" width="9.140625" customWidth="1"/>
    <col min="14797" max="14798" width="9.140625" customWidth="1"/>
    <col min="14804" max="14804" width="9.140625" customWidth="1"/>
    <col min="14807" max="14813" width="9.140625" customWidth="1"/>
    <col min="14814" max="14814" width="10.42578125" customWidth="1"/>
    <col min="14815" max="14815" width="10" customWidth="1"/>
    <col min="14816" max="14816" width="10.140625" customWidth="1"/>
    <col min="14817" max="14817" width="10.42578125" customWidth="1"/>
    <col min="14818" max="14818" width="10" customWidth="1"/>
    <col min="14819" max="14819" width="10.140625" customWidth="1"/>
    <col min="15027" max="15027" width="24.42578125" bestFit="1" customWidth="1"/>
    <col min="15028" max="15028" width="9.5703125" customWidth="1"/>
    <col min="15029" max="15036" width="8.7109375" customWidth="1"/>
    <col min="15037" max="15048" width="9.140625" customWidth="1"/>
    <col min="15051" max="15051" width="9.140625" customWidth="1"/>
    <col min="15053" max="15054" width="9.140625" customWidth="1"/>
    <col min="15060" max="15060" width="9.140625" customWidth="1"/>
    <col min="15063" max="15069" width="9.140625" customWidth="1"/>
    <col min="15070" max="15070" width="10.42578125" customWidth="1"/>
    <col min="15071" max="15071" width="10" customWidth="1"/>
    <col min="15072" max="15072" width="10.140625" customWidth="1"/>
    <col min="15073" max="15073" width="10.42578125" customWidth="1"/>
    <col min="15074" max="15074" width="10" customWidth="1"/>
    <col min="15075" max="15075" width="10.140625" customWidth="1"/>
    <col min="15283" max="15283" width="24.42578125" bestFit="1" customWidth="1"/>
    <col min="15284" max="15284" width="9.5703125" customWidth="1"/>
    <col min="15285" max="15292" width="8.7109375" customWidth="1"/>
    <col min="15293" max="15304" width="9.140625" customWidth="1"/>
    <col min="15307" max="15307" width="9.140625" customWidth="1"/>
    <col min="15309" max="15310" width="9.140625" customWidth="1"/>
    <col min="15316" max="15316" width="9.140625" customWidth="1"/>
    <col min="15319" max="15325" width="9.140625" customWidth="1"/>
    <col min="15326" max="15326" width="10.42578125" customWidth="1"/>
    <col min="15327" max="15327" width="10" customWidth="1"/>
    <col min="15328" max="15328" width="10.140625" customWidth="1"/>
    <col min="15329" max="15329" width="10.42578125" customWidth="1"/>
    <col min="15330" max="15330" width="10" customWidth="1"/>
    <col min="15331" max="15331" width="10.140625" customWidth="1"/>
    <col min="15539" max="15539" width="24.42578125" bestFit="1" customWidth="1"/>
    <col min="15540" max="15540" width="9.5703125" customWidth="1"/>
    <col min="15541" max="15548" width="8.7109375" customWidth="1"/>
    <col min="15549" max="15560" width="9.140625" customWidth="1"/>
    <col min="15563" max="15563" width="9.140625" customWidth="1"/>
    <col min="15565" max="15566" width="9.140625" customWidth="1"/>
    <col min="15572" max="15572" width="9.140625" customWidth="1"/>
    <col min="15575" max="15581" width="9.140625" customWidth="1"/>
    <col min="15582" max="15582" width="10.42578125" customWidth="1"/>
    <col min="15583" max="15583" width="10" customWidth="1"/>
    <col min="15584" max="15584" width="10.140625" customWidth="1"/>
    <col min="15585" max="15585" width="10.42578125" customWidth="1"/>
    <col min="15586" max="15586" width="10" customWidth="1"/>
    <col min="15587" max="15587" width="10.140625" customWidth="1"/>
    <col min="15795" max="15795" width="24.42578125" bestFit="1" customWidth="1"/>
    <col min="15796" max="15796" width="9.5703125" customWidth="1"/>
    <col min="15797" max="15804" width="8.7109375" customWidth="1"/>
    <col min="15805" max="15816" width="9.140625" customWidth="1"/>
    <col min="15819" max="15819" width="9.140625" customWidth="1"/>
    <col min="15821" max="15822" width="9.140625" customWidth="1"/>
    <col min="15828" max="15828" width="9.140625" customWidth="1"/>
    <col min="15831" max="15837" width="9.140625" customWidth="1"/>
    <col min="15838" max="15838" width="10.42578125" customWidth="1"/>
    <col min="15839" max="15839" width="10" customWidth="1"/>
    <col min="15840" max="15840" width="10.140625" customWidth="1"/>
    <col min="15841" max="15841" width="10.42578125" customWidth="1"/>
    <col min="15842" max="15842" width="10" customWidth="1"/>
    <col min="15843" max="15843" width="10.140625" customWidth="1"/>
    <col min="16051" max="16051" width="24.42578125" bestFit="1" customWidth="1"/>
    <col min="16052" max="16052" width="9.5703125" customWidth="1"/>
    <col min="16053" max="16060" width="8.7109375" customWidth="1"/>
    <col min="16061" max="16072" width="9.140625" customWidth="1"/>
    <col min="16075" max="16075" width="9.140625" customWidth="1"/>
    <col min="16077" max="16078" width="9.140625" customWidth="1"/>
    <col min="16084" max="16084" width="9.140625" customWidth="1"/>
    <col min="16087" max="16093" width="9.140625" customWidth="1"/>
    <col min="16094" max="16094" width="10.42578125" customWidth="1"/>
    <col min="16095" max="16095" width="10" customWidth="1"/>
    <col min="16096" max="16096" width="10.140625" customWidth="1"/>
    <col min="16097" max="16097" width="10.42578125" customWidth="1"/>
    <col min="16098" max="16098" width="10" customWidth="1"/>
    <col min="16099" max="16099" width="10.140625" customWidth="1"/>
  </cols>
  <sheetData>
    <row r="1" spans="1:19" ht="18.75" customHeight="1" x14ac:dyDescent="0.25">
      <c r="A1" s="279" t="s">
        <v>47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</row>
    <row r="2" spans="1:19" ht="15.75" customHeight="1" x14ac:dyDescent="0.25">
      <c r="A2" s="283"/>
      <c r="B2" s="280">
        <v>2021</v>
      </c>
      <c r="C2" s="281"/>
      <c r="D2" s="281"/>
      <c r="E2" s="281"/>
      <c r="F2" s="281"/>
      <c r="G2" s="281"/>
      <c r="H2" s="281"/>
      <c r="I2" s="281"/>
      <c r="J2" s="281"/>
      <c r="K2" s="280">
        <v>2022</v>
      </c>
      <c r="L2" s="281"/>
      <c r="M2" s="281"/>
      <c r="N2" s="281"/>
      <c r="O2" s="281"/>
      <c r="P2" s="281"/>
      <c r="Q2" s="281"/>
      <c r="R2" s="281"/>
      <c r="S2" s="281"/>
    </row>
    <row r="3" spans="1:19" ht="15.75" customHeight="1" x14ac:dyDescent="0.25">
      <c r="A3" s="284"/>
      <c r="B3" s="282" t="s">
        <v>4</v>
      </c>
      <c r="C3" s="282"/>
      <c r="D3" s="282"/>
      <c r="E3" s="282" t="s">
        <v>8</v>
      </c>
      <c r="F3" s="282"/>
      <c r="G3" s="282"/>
      <c r="H3" s="282" t="s">
        <v>9</v>
      </c>
      <c r="I3" s="282"/>
      <c r="J3" s="282"/>
      <c r="K3" s="282" t="s">
        <v>4</v>
      </c>
      <c r="L3" s="282"/>
      <c r="M3" s="282"/>
      <c r="N3" s="282" t="s">
        <v>8</v>
      </c>
      <c r="O3" s="282"/>
      <c r="P3" s="282"/>
      <c r="Q3" s="282" t="s">
        <v>9</v>
      </c>
      <c r="R3" s="282"/>
      <c r="S3" s="282"/>
    </row>
    <row r="4" spans="1:19" x14ac:dyDescent="0.25">
      <c r="A4" s="100"/>
      <c r="B4" s="101" t="s">
        <v>48</v>
      </c>
      <c r="C4" s="101" t="s">
        <v>49</v>
      </c>
      <c r="D4" s="102" t="s">
        <v>50</v>
      </c>
      <c r="E4" s="101" t="s">
        <v>48</v>
      </c>
      <c r="F4" s="101" t="s">
        <v>49</v>
      </c>
      <c r="G4" s="102" t="s">
        <v>50</v>
      </c>
      <c r="H4" s="101" t="s">
        <v>48</v>
      </c>
      <c r="I4" s="101" t="s">
        <v>49</v>
      </c>
      <c r="J4" s="102" t="s">
        <v>50</v>
      </c>
      <c r="K4" s="101" t="s">
        <v>48</v>
      </c>
      <c r="L4" s="101" t="s">
        <v>49</v>
      </c>
      <c r="M4" s="102" t="s">
        <v>50</v>
      </c>
      <c r="N4" s="101" t="s">
        <v>48</v>
      </c>
      <c r="O4" s="101" t="s">
        <v>49</v>
      </c>
      <c r="P4" s="102" t="s">
        <v>50</v>
      </c>
      <c r="Q4" s="101" t="s">
        <v>48</v>
      </c>
      <c r="R4" s="101" t="s">
        <v>49</v>
      </c>
      <c r="S4" s="102" t="s">
        <v>50</v>
      </c>
    </row>
    <row r="5" spans="1:19" ht="15.75" x14ac:dyDescent="0.25">
      <c r="A5" s="130" t="s">
        <v>51</v>
      </c>
      <c r="B5" s="103">
        <v>69.814659410795926</v>
      </c>
      <c r="C5" s="103">
        <v>57.921209368099383</v>
      </c>
      <c r="D5" s="104">
        <v>67.823273906994302</v>
      </c>
      <c r="E5" s="103">
        <v>38.316212863236586</v>
      </c>
      <c r="F5" s="103">
        <v>73.048930312881993</v>
      </c>
      <c r="G5" s="104">
        <v>44.131702043294538</v>
      </c>
      <c r="H5" s="103">
        <v>53.978423853735713</v>
      </c>
      <c r="I5" s="103">
        <v>65.526859124868537</v>
      </c>
      <c r="J5" s="104">
        <v>55.912041644029202</v>
      </c>
      <c r="K5" s="103">
        <v>73.428060239999994</v>
      </c>
      <c r="L5" s="103">
        <v>53.408975310000002</v>
      </c>
      <c r="M5" s="104">
        <v>70.079323849999994</v>
      </c>
      <c r="N5" s="103">
        <v>40.457861629999996</v>
      </c>
      <c r="O5" s="103">
        <v>67.279540400000002</v>
      </c>
      <c r="P5" s="104">
        <v>44.944516849999999</v>
      </c>
      <c r="Q5" s="103">
        <v>56.851883039999997</v>
      </c>
      <c r="R5" s="103">
        <v>60.382574339999998</v>
      </c>
      <c r="S5" s="104">
        <v>57.442487180000001</v>
      </c>
    </row>
    <row r="6" spans="1:19" ht="15.75" x14ac:dyDescent="0.25">
      <c r="A6" s="66" t="s">
        <v>52</v>
      </c>
      <c r="B6" s="103">
        <v>72.243399470899462</v>
      </c>
      <c r="C6" s="103">
        <v>55.063786296229409</v>
      </c>
      <c r="D6" s="104">
        <v>60.83359760594228</v>
      </c>
      <c r="E6" s="103">
        <v>39.104335590005228</v>
      </c>
      <c r="F6" s="103">
        <v>68.348136925683434</v>
      </c>
      <c r="G6" s="104">
        <v>58.526541179024086</v>
      </c>
      <c r="H6" s="103">
        <v>55.582323155090762</v>
      </c>
      <c r="I6" s="103">
        <v>61.742658712142749</v>
      </c>
      <c r="J6" s="104">
        <v>59.673696308430927</v>
      </c>
      <c r="K6" s="103">
        <v>71.759368879999997</v>
      </c>
      <c r="L6" s="103">
        <v>48.11479731</v>
      </c>
      <c r="M6" s="104">
        <v>56.063506689999997</v>
      </c>
      <c r="N6" s="103">
        <v>38.770066059999998</v>
      </c>
      <c r="O6" s="103">
        <v>68.418469340000001</v>
      </c>
      <c r="P6" s="104">
        <v>58.451422979999997</v>
      </c>
      <c r="Q6" s="103">
        <v>55.173586800000002</v>
      </c>
      <c r="R6" s="103">
        <v>58.3227208237697</v>
      </c>
      <c r="S6" s="104">
        <v>57.264061289771199</v>
      </c>
    </row>
    <row r="7" spans="1:19" ht="15.75" x14ac:dyDescent="0.25">
      <c r="A7" s="66" t="s">
        <v>53</v>
      </c>
      <c r="B7" s="105">
        <v>33.982365740740747</v>
      </c>
      <c r="C7" s="105">
        <v>49.273464113504694</v>
      </c>
      <c r="D7" s="106">
        <v>47.353206059594946</v>
      </c>
      <c r="E7" s="105">
        <v>15.990872949514253</v>
      </c>
      <c r="F7" s="105">
        <v>51.416602281057479</v>
      </c>
      <c r="G7" s="106">
        <v>46.967834742834732</v>
      </c>
      <c r="H7" s="105">
        <v>24.936919088798142</v>
      </c>
      <c r="I7" s="105">
        <v>50.350953468462166</v>
      </c>
      <c r="J7" s="106">
        <v>47.159455839566341</v>
      </c>
      <c r="K7" s="105">
        <v>34.992288639999998</v>
      </c>
      <c r="L7" s="105">
        <v>51.291844169999997</v>
      </c>
      <c r="M7" s="106">
        <v>49.252071729999997</v>
      </c>
      <c r="N7" s="105">
        <v>18.110038620000001</v>
      </c>
      <c r="O7" s="105">
        <v>56.760031789999999</v>
      </c>
      <c r="P7" s="106">
        <v>51.92326242</v>
      </c>
      <c r="Q7" s="105">
        <v>26.5045275842742</v>
      </c>
      <c r="R7" s="105">
        <v>54.041043477548797</v>
      </c>
      <c r="S7" s="106">
        <v>50.595046059053097</v>
      </c>
    </row>
    <row r="8" spans="1:19" ht="15.75" x14ac:dyDescent="0.25">
      <c r="A8" s="131" t="s">
        <v>74</v>
      </c>
      <c r="B8" s="133">
        <v>67.938153559627381</v>
      </c>
      <c r="C8" s="133">
        <v>52.531227118666003</v>
      </c>
      <c r="D8" s="134">
        <v>61.538439319442759</v>
      </c>
      <c r="E8" s="133">
        <v>37.096668548393332</v>
      </c>
      <c r="F8" s="133">
        <v>60.039149439162529</v>
      </c>
      <c r="G8" s="134">
        <v>46.62649412550936</v>
      </c>
      <c r="H8" s="133">
        <v>52.432213581603634</v>
      </c>
      <c r="I8" s="133">
        <v>56.305928395821724</v>
      </c>
      <c r="J8" s="134">
        <v>54.04127350370829</v>
      </c>
      <c r="K8" s="133">
        <v>71.120520619999994</v>
      </c>
      <c r="L8" s="133">
        <v>51.201875620000003</v>
      </c>
      <c r="M8" s="134">
        <v>62.842080000000003</v>
      </c>
      <c r="N8" s="133">
        <v>39.066369860000002</v>
      </c>
      <c r="O8" s="133">
        <v>61.602693129999999</v>
      </c>
      <c r="P8" s="134">
        <v>48.432750665734098</v>
      </c>
      <c r="Q8" s="133">
        <v>55.0048978673316</v>
      </c>
      <c r="R8" s="133">
        <v>56.431015920587498</v>
      </c>
      <c r="S8" s="134">
        <v>55.597610555871299</v>
      </c>
    </row>
    <row r="9" spans="1:19" ht="15.75" x14ac:dyDescent="0.25">
      <c r="A9" s="132" t="s">
        <v>80</v>
      </c>
      <c r="B9" s="160">
        <v>29.14</v>
      </c>
      <c r="C9" s="129" t="s">
        <v>46</v>
      </c>
      <c r="D9" s="107" t="s">
        <v>46</v>
      </c>
      <c r="E9" s="160">
        <v>8.6</v>
      </c>
      <c r="F9" s="129" t="s">
        <v>46</v>
      </c>
      <c r="G9" s="107" t="s">
        <v>46</v>
      </c>
      <c r="H9" s="160">
        <v>18.809999999999999</v>
      </c>
      <c r="I9" s="129" t="s">
        <v>46</v>
      </c>
      <c r="J9" s="107" t="s">
        <v>46</v>
      </c>
      <c r="K9" s="101">
        <v>29.25</v>
      </c>
      <c r="L9" s="129" t="s">
        <v>46</v>
      </c>
      <c r="M9" s="129" t="s">
        <v>46</v>
      </c>
      <c r="N9" s="160">
        <v>13.03</v>
      </c>
      <c r="O9" s="129" t="s">
        <v>46</v>
      </c>
      <c r="P9" s="129" t="s">
        <v>46</v>
      </c>
      <c r="Q9" s="258">
        <v>22.7</v>
      </c>
      <c r="R9" s="129" t="s">
        <v>46</v>
      </c>
      <c r="S9" s="259" t="s">
        <v>46</v>
      </c>
    </row>
    <row r="11" spans="1:19" x14ac:dyDescent="0.25"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N11" s="108"/>
      <c r="O11" s="108"/>
    </row>
    <row r="12" spans="1:19" x14ac:dyDescent="0.25">
      <c r="B12" s="108"/>
      <c r="C12" s="108"/>
      <c r="D12" s="108"/>
      <c r="E12" s="108"/>
      <c r="F12" s="108"/>
      <c r="G12" s="108"/>
      <c r="H12" s="108"/>
      <c r="I12" s="108"/>
      <c r="J12" s="108"/>
    </row>
    <row r="13" spans="1:19" x14ac:dyDescent="0.25">
      <c r="B13" s="108"/>
      <c r="C13" s="108"/>
      <c r="D13" s="108"/>
      <c r="E13" s="108"/>
      <c r="F13" s="108"/>
      <c r="G13" s="108"/>
      <c r="H13" s="108"/>
      <c r="I13" s="108"/>
      <c r="J13" s="108"/>
    </row>
    <row r="14" spans="1:19" x14ac:dyDescent="0.25">
      <c r="B14" s="108"/>
      <c r="C14" s="108"/>
      <c r="D14" s="108"/>
      <c r="E14" s="108"/>
      <c r="F14" s="108"/>
      <c r="G14" s="108"/>
      <c r="H14" s="108"/>
      <c r="I14" s="108"/>
      <c r="J14" s="108"/>
    </row>
    <row r="15" spans="1:19" x14ac:dyDescent="0.25">
      <c r="B15" s="108"/>
      <c r="C15" s="108"/>
      <c r="D15" s="108"/>
      <c r="E15" s="108"/>
      <c r="F15" s="108"/>
      <c r="G15" s="108"/>
      <c r="H15" s="108"/>
      <c r="I15" s="108"/>
      <c r="J15" s="108"/>
    </row>
    <row r="16" spans="1:19" x14ac:dyDescent="0.25">
      <c r="B16" s="108"/>
      <c r="C16" s="108"/>
      <c r="D16" s="108"/>
      <c r="E16" s="108"/>
      <c r="F16" s="108"/>
      <c r="G16" s="108"/>
      <c r="H16" s="108"/>
      <c r="I16" s="108"/>
      <c r="J16" s="108"/>
    </row>
    <row r="17" spans="2:10" x14ac:dyDescent="0.25">
      <c r="B17" s="108"/>
      <c r="C17" s="108"/>
      <c r="D17" s="108"/>
      <c r="E17" s="108"/>
      <c r="F17" s="108"/>
      <c r="G17" s="108"/>
      <c r="H17" s="108"/>
      <c r="I17" s="108"/>
      <c r="J17" s="108"/>
    </row>
    <row r="18" spans="2:10" x14ac:dyDescent="0.25">
      <c r="B18" s="108"/>
      <c r="C18" s="108"/>
      <c r="D18" s="108"/>
      <c r="E18" s="108"/>
      <c r="F18" s="108"/>
      <c r="G18" s="108"/>
      <c r="H18" s="108"/>
      <c r="I18" s="108"/>
      <c r="J18" s="108"/>
    </row>
    <row r="19" spans="2:10" x14ac:dyDescent="0.25">
      <c r="B19" s="108"/>
      <c r="C19" s="108"/>
      <c r="D19" s="108"/>
      <c r="E19" s="108"/>
      <c r="F19" s="108"/>
      <c r="G19" s="108"/>
      <c r="H19" s="108"/>
      <c r="I19" s="108"/>
      <c r="J19" s="108"/>
    </row>
    <row r="20" spans="2:10" x14ac:dyDescent="0.25">
      <c r="B20" s="108"/>
      <c r="C20" s="108"/>
      <c r="D20" s="108"/>
      <c r="E20" s="108"/>
      <c r="F20" s="108"/>
      <c r="G20" s="108"/>
      <c r="H20" s="108"/>
      <c r="I20" s="108"/>
      <c r="J20" s="108"/>
    </row>
    <row r="21" spans="2:10" x14ac:dyDescent="0.25">
      <c r="B21" s="108"/>
      <c r="C21" s="108"/>
      <c r="D21" s="108"/>
      <c r="E21" s="108"/>
      <c r="F21" s="108"/>
      <c r="G21" s="108"/>
      <c r="H21" s="108"/>
      <c r="I21" s="108"/>
      <c r="J21" s="108"/>
    </row>
    <row r="22" spans="2:10" x14ac:dyDescent="0.25">
      <c r="B22" s="108"/>
      <c r="C22" s="108"/>
      <c r="D22" s="108"/>
      <c r="E22" s="108"/>
      <c r="F22" s="108"/>
      <c r="G22" s="108"/>
      <c r="H22" s="108"/>
      <c r="I22" s="108"/>
      <c r="J22" s="108"/>
    </row>
  </sheetData>
  <mergeCells count="10">
    <mergeCell ref="A1:S1"/>
    <mergeCell ref="K2:S2"/>
    <mergeCell ref="K3:M3"/>
    <mergeCell ref="Q3:S3"/>
    <mergeCell ref="N3:P3"/>
    <mergeCell ref="A2:A3"/>
    <mergeCell ref="B2:J2"/>
    <mergeCell ref="B3:D3"/>
    <mergeCell ref="E3:G3"/>
    <mergeCell ref="H3:J3"/>
  </mergeCells>
  <pageMargins left="0.25" right="0.25" top="0.75" bottom="0.75" header="0.3" footer="0.3"/>
  <pageSetup paperSize="9" scale="2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zoomScale="70" zoomScaleNormal="70" workbookViewId="0">
      <pane xSplit="1" ySplit="3" topLeftCell="C4" activePane="bottomRight" state="frozen"/>
      <selection activeCell="AF18" sqref="AF18"/>
      <selection pane="topRight" activeCell="AF18" sqref="AF18"/>
      <selection pane="bottomLeft" activeCell="AF18" sqref="AF18"/>
      <selection pane="bottomRight" activeCell="L19" sqref="L19"/>
    </sheetView>
  </sheetViews>
  <sheetFormatPr defaultRowHeight="15" x14ac:dyDescent="0.25"/>
  <cols>
    <col min="1" max="1" width="42" customWidth="1"/>
    <col min="2" max="7" width="11.7109375" style="157" customWidth="1"/>
    <col min="220" max="220" width="27" customWidth="1"/>
    <col min="221" max="233" width="11.7109375" customWidth="1"/>
    <col min="234" max="234" width="11.85546875" customWidth="1"/>
    <col min="235" max="236" width="12.7109375" customWidth="1"/>
    <col min="237" max="237" width="11.42578125" customWidth="1"/>
    <col min="238" max="238" width="11.85546875" customWidth="1"/>
    <col min="476" max="476" width="27" customWidth="1"/>
    <col min="477" max="489" width="11.7109375" customWidth="1"/>
    <col min="490" max="490" width="11.85546875" customWidth="1"/>
    <col min="491" max="492" width="12.7109375" customWidth="1"/>
    <col min="493" max="493" width="11.42578125" customWidth="1"/>
    <col min="494" max="494" width="11.85546875" customWidth="1"/>
    <col min="732" max="732" width="27" customWidth="1"/>
    <col min="733" max="745" width="11.7109375" customWidth="1"/>
    <col min="746" max="746" width="11.85546875" customWidth="1"/>
    <col min="747" max="748" width="12.7109375" customWidth="1"/>
    <col min="749" max="749" width="11.42578125" customWidth="1"/>
    <col min="750" max="750" width="11.85546875" customWidth="1"/>
    <col min="988" max="988" width="27" customWidth="1"/>
    <col min="989" max="1001" width="11.7109375" customWidth="1"/>
    <col min="1002" max="1002" width="11.85546875" customWidth="1"/>
    <col min="1003" max="1004" width="12.7109375" customWidth="1"/>
    <col min="1005" max="1005" width="11.42578125" customWidth="1"/>
    <col min="1006" max="1006" width="11.85546875" customWidth="1"/>
    <col min="1244" max="1244" width="27" customWidth="1"/>
    <col min="1245" max="1257" width="11.7109375" customWidth="1"/>
    <col min="1258" max="1258" width="11.85546875" customWidth="1"/>
    <col min="1259" max="1260" width="12.7109375" customWidth="1"/>
    <col min="1261" max="1261" width="11.42578125" customWidth="1"/>
    <col min="1262" max="1262" width="11.85546875" customWidth="1"/>
    <col min="1500" max="1500" width="27" customWidth="1"/>
    <col min="1501" max="1513" width="11.7109375" customWidth="1"/>
    <col min="1514" max="1514" width="11.85546875" customWidth="1"/>
    <col min="1515" max="1516" width="12.7109375" customWidth="1"/>
    <col min="1517" max="1517" width="11.42578125" customWidth="1"/>
    <col min="1518" max="1518" width="11.85546875" customWidth="1"/>
    <col min="1756" max="1756" width="27" customWidth="1"/>
    <col min="1757" max="1769" width="11.7109375" customWidth="1"/>
    <col min="1770" max="1770" width="11.85546875" customWidth="1"/>
    <col min="1771" max="1772" width="12.7109375" customWidth="1"/>
    <col min="1773" max="1773" width="11.42578125" customWidth="1"/>
    <col min="1774" max="1774" width="11.85546875" customWidth="1"/>
    <col min="2012" max="2012" width="27" customWidth="1"/>
    <col min="2013" max="2025" width="11.7109375" customWidth="1"/>
    <col min="2026" max="2026" width="11.85546875" customWidth="1"/>
    <col min="2027" max="2028" width="12.7109375" customWidth="1"/>
    <col min="2029" max="2029" width="11.42578125" customWidth="1"/>
    <col min="2030" max="2030" width="11.85546875" customWidth="1"/>
    <col min="2268" max="2268" width="27" customWidth="1"/>
    <col min="2269" max="2281" width="11.7109375" customWidth="1"/>
    <col min="2282" max="2282" width="11.85546875" customWidth="1"/>
    <col min="2283" max="2284" width="12.7109375" customWidth="1"/>
    <col min="2285" max="2285" width="11.42578125" customWidth="1"/>
    <col min="2286" max="2286" width="11.85546875" customWidth="1"/>
    <col min="2524" max="2524" width="27" customWidth="1"/>
    <col min="2525" max="2537" width="11.7109375" customWidth="1"/>
    <col min="2538" max="2538" width="11.85546875" customWidth="1"/>
    <col min="2539" max="2540" width="12.7109375" customWidth="1"/>
    <col min="2541" max="2541" width="11.42578125" customWidth="1"/>
    <col min="2542" max="2542" width="11.85546875" customWidth="1"/>
    <col min="2780" max="2780" width="27" customWidth="1"/>
    <col min="2781" max="2793" width="11.7109375" customWidth="1"/>
    <col min="2794" max="2794" width="11.85546875" customWidth="1"/>
    <col min="2795" max="2796" width="12.7109375" customWidth="1"/>
    <col min="2797" max="2797" width="11.42578125" customWidth="1"/>
    <col min="2798" max="2798" width="11.85546875" customWidth="1"/>
    <col min="3036" max="3036" width="27" customWidth="1"/>
    <col min="3037" max="3049" width="11.7109375" customWidth="1"/>
    <col min="3050" max="3050" width="11.85546875" customWidth="1"/>
    <col min="3051" max="3052" width="12.7109375" customWidth="1"/>
    <col min="3053" max="3053" width="11.42578125" customWidth="1"/>
    <col min="3054" max="3054" width="11.85546875" customWidth="1"/>
    <col min="3292" max="3292" width="27" customWidth="1"/>
    <col min="3293" max="3305" width="11.7109375" customWidth="1"/>
    <col min="3306" max="3306" width="11.85546875" customWidth="1"/>
    <col min="3307" max="3308" width="12.7109375" customWidth="1"/>
    <col min="3309" max="3309" width="11.42578125" customWidth="1"/>
    <col min="3310" max="3310" width="11.85546875" customWidth="1"/>
    <col min="3548" max="3548" width="27" customWidth="1"/>
    <col min="3549" max="3561" width="11.7109375" customWidth="1"/>
    <col min="3562" max="3562" width="11.85546875" customWidth="1"/>
    <col min="3563" max="3564" width="12.7109375" customWidth="1"/>
    <col min="3565" max="3565" width="11.42578125" customWidth="1"/>
    <col min="3566" max="3566" width="11.85546875" customWidth="1"/>
    <col min="3804" max="3804" width="27" customWidth="1"/>
    <col min="3805" max="3817" width="11.7109375" customWidth="1"/>
    <col min="3818" max="3818" width="11.85546875" customWidth="1"/>
    <col min="3819" max="3820" width="12.7109375" customWidth="1"/>
    <col min="3821" max="3821" width="11.42578125" customWidth="1"/>
    <col min="3822" max="3822" width="11.85546875" customWidth="1"/>
    <col min="4060" max="4060" width="27" customWidth="1"/>
    <col min="4061" max="4073" width="11.7109375" customWidth="1"/>
    <col min="4074" max="4074" width="11.85546875" customWidth="1"/>
    <col min="4075" max="4076" width="12.7109375" customWidth="1"/>
    <col min="4077" max="4077" width="11.42578125" customWidth="1"/>
    <col min="4078" max="4078" width="11.85546875" customWidth="1"/>
    <col min="4316" max="4316" width="27" customWidth="1"/>
    <col min="4317" max="4329" width="11.7109375" customWidth="1"/>
    <col min="4330" max="4330" width="11.85546875" customWidth="1"/>
    <col min="4331" max="4332" width="12.7109375" customWidth="1"/>
    <col min="4333" max="4333" width="11.42578125" customWidth="1"/>
    <col min="4334" max="4334" width="11.85546875" customWidth="1"/>
    <col min="4572" max="4572" width="27" customWidth="1"/>
    <col min="4573" max="4585" width="11.7109375" customWidth="1"/>
    <col min="4586" max="4586" width="11.85546875" customWidth="1"/>
    <col min="4587" max="4588" width="12.7109375" customWidth="1"/>
    <col min="4589" max="4589" width="11.42578125" customWidth="1"/>
    <col min="4590" max="4590" width="11.85546875" customWidth="1"/>
    <col min="4828" max="4828" width="27" customWidth="1"/>
    <col min="4829" max="4841" width="11.7109375" customWidth="1"/>
    <col min="4842" max="4842" width="11.85546875" customWidth="1"/>
    <col min="4843" max="4844" width="12.7109375" customWidth="1"/>
    <col min="4845" max="4845" width="11.42578125" customWidth="1"/>
    <col min="4846" max="4846" width="11.85546875" customWidth="1"/>
    <col min="5084" max="5084" width="27" customWidth="1"/>
    <col min="5085" max="5097" width="11.7109375" customWidth="1"/>
    <col min="5098" max="5098" width="11.85546875" customWidth="1"/>
    <col min="5099" max="5100" width="12.7109375" customWidth="1"/>
    <col min="5101" max="5101" width="11.42578125" customWidth="1"/>
    <col min="5102" max="5102" width="11.85546875" customWidth="1"/>
    <col min="5340" max="5340" width="27" customWidth="1"/>
    <col min="5341" max="5353" width="11.7109375" customWidth="1"/>
    <col min="5354" max="5354" width="11.85546875" customWidth="1"/>
    <col min="5355" max="5356" width="12.7109375" customWidth="1"/>
    <col min="5357" max="5357" width="11.42578125" customWidth="1"/>
    <col min="5358" max="5358" width="11.85546875" customWidth="1"/>
    <col min="5596" max="5596" width="27" customWidth="1"/>
    <col min="5597" max="5609" width="11.7109375" customWidth="1"/>
    <col min="5610" max="5610" width="11.85546875" customWidth="1"/>
    <col min="5611" max="5612" width="12.7109375" customWidth="1"/>
    <col min="5613" max="5613" width="11.42578125" customWidth="1"/>
    <col min="5614" max="5614" width="11.85546875" customWidth="1"/>
    <col min="5852" max="5852" width="27" customWidth="1"/>
    <col min="5853" max="5865" width="11.7109375" customWidth="1"/>
    <col min="5866" max="5866" width="11.85546875" customWidth="1"/>
    <col min="5867" max="5868" width="12.7109375" customWidth="1"/>
    <col min="5869" max="5869" width="11.42578125" customWidth="1"/>
    <col min="5870" max="5870" width="11.85546875" customWidth="1"/>
    <col min="6108" max="6108" width="27" customWidth="1"/>
    <col min="6109" max="6121" width="11.7109375" customWidth="1"/>
    <col min="6122" max="6122" width="11.85546875" customWidth="1"/>
    <col min="6123" max="6124" width="12.7109375" customWidth="1"/>
    <col min="6125" max="6125" width="11.42578125" customWidth="1"/>
    <col min="6126" max="6126" width="11.85546875" customWidth="1"/>
    <col min="6364" max="6364" width="27" customWidth="1"/>
    <col min="6365" max="6377" width="11.7109375" customWidth="1"/>
    <col min="6378" max="6378" width="11.85546875" customWidth="1"/>
    <col min="6379" max="6380" width="12.7109375" customWidth="1"/>
    <col min="6381" max="6381" width="11.42578125" customWidth="1"/>
    <col min="6382" max="6382" width="11.85546875" customWidth="1"/>
    <col min="6620" max="6620" width="27" customWidth="1"/>
    <col min="6621" max="6633" width="11.7109375" customWidth="1"/>
    <col min="6634" max="6634" width="11.85546875" customWidth="1"/>
    <col min="6635" max="6636" width="12.7109375" customWidth="1"/>
    <col min="6637" max="6637" width="11.42578125" customWidth="1"/>
    <col min="6638" max="6638" width="11.85546875" customWidth="1"/>
    <col min="6876" max="6876" width="27" customWidth="1"/>
    <col min="6877" max="6889" width="11.7109375" customWidth="1"/>
    <col min="6890" max="6890" width="11.85546875" customWidth="1"/>
    <col min="6891" max="6892" width="12.7109375" customWidth="1"/>
    <col min="6893" max="6893" width="11.42578125" customWidth="1"/>
    <col min="6894" max="6894" width="11.85546875" customWidth="1"/>
    <col min="7132" max="7132" width="27" customWidth="1"/>
    <col min="7133" max="7145" width="11.7109375" customWidth="1"/>
    <col min="7146" max="7146" width="11.85546875" customWidth="1"/>
    <col min="7147" max="7148" width="12.7109375" customWidth="1"/>
    <col min="7149" max="7149" width="11.42578125" customWidth="1"/>
    <col min="7150" max="7150" width="11.85546875" customWidth="1"/>
    <col min="7388" max="7388" width="27" customWidth="1"/>
    <col min="7389" max="7401" width="11.7109375" customWidth="1"/>
    <col min="7402" max="7402" width="11.85546875" customWidth="1"/>
    <col min="7403" max="7404" width="12.7109375" customWidth="1"/>
    <col min="7405" max="7405" width="11.42578125" customWidth="1"/>
    <col min="7406" max="7406" width="11.85546875" customWidth="1"/>
    <col min="7644" max="7644" width="27" customWidth="1"/>
    <col min="7645" max="7657" width="11.7109375" customWidth="1"/>
    <col min="7658" max="7658" width="11.85546875" customWidth="1"/>
    <col min="7659" max="7660" width="12.7109375" customWidth="1"/>
    <col min="7661" max="7661" width="11.42578125" customWidth="1"/>
    <col min="7662" max="7662" width="11.85546875" customWidth="1"/>
    <col min="7900" max="7900" width="27" customWidth="1"/>
    <col min="7901" max="7913" width="11.7109375" customWidth="1"/>
    <col min="7914" max="7914" width="11.85546875" customWidth="1"/>
    <col min="7915" max="7916" width="12.7109375" customWidth="1"/>
    <col min="7917" max="7917" width="11.42578125" customWidth="1"/>
    <col min="7918" max="7918" width="11.85546875" customWidth="1"/>
    <col min="8156" max="8156" width="27" customWidth="1"/>
    <col min="8157" max="8169" width="11.7109375" customWidth="1"/>
    <col min="8170" max="8170" width="11.85546875" customWidth="1"/>
    <col min="8171" max="8172" width="12.7109375" customWidth="1"/>
    <col min="8173" max="8173" width="11.42578125" customWidth="1"/>
    <col min="8174" max="8174" width="11.85546875" customWidth="1"/>
    <col min="8412" max="8412" width="27" customWidth="1"/>
    <col min="8413" max="8425" width="11.7109375" customWidth="1"/>
    <col min="8426" max="8426" width="11.85546875" customWidth="1"/>
    <col min="8427" max="8428" width="12.7109375" customWidth="1"/>
    <col min="8429" max="8429" width="11.42578125" customWidth="1"/>
    <col min="8430" max="8430" width="11.85546875" customWidth="1"/>
    <col min="8668" max="8668" width="27" customWidth="1"/>
    <col min="8669" max="8681" width="11.7109375" customWidth="1"/>
    <col min="8682" max="8682" width="11.85546875" customWidth="1"/>
    <col min="8683" max="8684" width="12.7109375" customWidth="1"/>
    <col min="8685" max="8685" width="11.42578125" customWidth="1"/>
    <col min="8686" max="8686" width="11.85546875" customWidth="1"/>
    <col min="8924" max="8924" width="27" customWidth="1"/>
    <col min="8925" max="8937" width="11.7109375" customWidth="1"/>
    <col min="8938" max="8938" width="11.85546875" customWidth="1"/>
    <col min="8939" max="8940" width="12.7109375" customWidth="1"/>
    <col min="8941" max="8941" width="11.42578125" customWidth="1"/>
    <col min="8942" max="8942" width="11.85546875" customWidth="1"/>
    <col min="9180" max="9180" width="27" customWidth="1"/>
    <col min="9181" max="9193" width="11.7109375" customWidth="1"/>
    <col min="9194" max="9194" width="11.85546875" customWidth="1"/>
    <col min="9195" max="9196" width="12.7109375" customWidth="1"/>
    <col min="9197" max="9197" width="11.42578125" customWidth="1"/>
    <col min="9198" max="9198" width="11.85546875" customWidth="1"/>
    <col min="9436" max="9436" width="27" customWidth="1"/>
    <col min="9437" max="9449" width="11.7109375" customWidth="1"/>
    <col min="9450" max="9450" width="11.85546875" customWidth="1"/>
    <col min="9451" max="9452" width="12.7109375" customWidth="1"/>
    <col min="9453" max="9453" width="11.42578125" customWidth="1"/>
    <col min="9454" max="9454" width="11.85546875" customWidth="1"/>
    <col min="9692" max="9692" width="27" customWidth="1"/>
    <col min="9693" max="9705" width="11.7109375" customWidth="1"/>
    <col min="9706" max="9706" width="11.85546875" customWidth="1"/>
    <col min="9707" max="9708" width="12.7109375" customWidth="1"/>
    <col min="9709" max="9709" width="11.42578125" customWidth="1"/>
    <col min="9710" max="9710" width="11.85546875" customWidth="1"/>
    <col min="9948" max="9948" width="27" customWidth="1"/>
    <col min="9949" max="9961" width="11.7109375" customWidth="1"/>
    <col min="9962" max="9962" width="11.85546875" customWidth="1"/>
    <col min="9963" max="9964" width="12.7109375" customWidth="1"/>
    <col min="9965" max="9965" width="11.42578125" customWidth="1"/>
    <col min="9966" max="9966" width="11.85546875" customWidth="1"/>
    <col min="10204" max="10204" width="27" customWidth="1"/>
    <col min="10205" max="10217" width="11.7109375" customWidth="1"/>
    <col min="10218" max="10218" width="11.85546875" customWidth="1"/>
    <col min="10219" max="10220" width="12.7109375" customWidth="1"/>
    <col min="10221" max="10221" width="11.42578125" customWidth="1"/>
    <col min="10222" max="10222" width="11.85546875" customWidth="1"/>
    <col min="10460" max="10460" width="27" customWidth="1"/>
    <col min="10461" max="10473" width="11.7109375" customWidth="1"/>
    <col min="10474" max="10474" width="11.85546875" customWidth="1"/>
    <col min="10475" max="10476" width="12.7109375" customWidth="1"/>
    <col min="10477" max="10477" width="11.42578125" customWidth="1"/>
    <col min="10478" max="10478" width="11.85546875" customWidth="1"/>
    <col min="10716" max="10716" width="27" customWidth="1"/>
    <col min="10717" max="10729" width="11.7109375" customWidth="1"/>
    <col min="10730" max="10730" width="11.85546875" customWidth="1"/>
    <col min="10731" max="10732" width="12.7109375" customWidth="1"/>
    <col min="10733" max="10733" width="11.42578125" customWidth="1"/>
    <col min="10734" max="10734" width="11.85546875" customWidth="1"/>
    <col min="10972" max="10972" width="27" customWidth="1"/>
    <col min="10973" max="10985" width="11.7109375" customWidth="1"/>
    <col min="10986" max="10986" width="11.85546875" customWidth="1"/>
    <col min="10987" max="10988" width="12.7109375" customWidth="1"/>
    <col min="10989" max="10989" width="11.42578125" customWidth="1"/>
    <col min="10990" max="10990" width="11.85546875" customWidth="1"/>
    <col min="11228" max="11228" width="27" customWidth="1"/>
    <col min="11229" max="11241" width="11.7109375" customWidth="1"/>
    <col min="11242" max="11242" width="11.85546875" customWidth="1"/>
    <col min="11243" max="11244" width="12.7109375" customWidth="1"/>
    <col min="11245" max="11245" width="11.42578125" customWidth="1"/>
    <col min="11246" max="11246" width="11.85546875" customWidth="1"/>
    <col min="11484" max="11484" width="27" customWidth="1"/>
    <col min="11485" max="11497" width="11.7109375" customWidth="1"/>
    <col min="11498" max="11498" width="11.85546875" customWidth="1"/>
    <col min="11499" max="11500" width="12.7109375" customWidth="1"/>
    <col min="11501" max="11501" width="11.42578125" customWidth="1"/>
    <col min="11502" max="11502" width="11.85546875" customWidth="1"/>
    <col min="11740" max="11740" width="27" customWidth="1"/>
    <col min="11741" max="11753" width="11.7109375" customWidth="1"/>
    <col min="11754" max="11754" width="11.85546875" customWidth="1"/>
    <col min="11755" max="11756" width="12.7109375" customWidth="1"/>
    <col min="11757" max="11757" width="11.42578125" customWidth="1"/>
    <col min="11758" max="11758" width="11.85546875" customWidth="1"/>
    <col min="11996" max="11996" width="27" customWidth="1"/>
    <col min="11997" max="12009" width="11.7109375" customWidth="1"/>
    <col min="12010" max="12010" width="11.85546875" customWidth="1"/>
    <col min="12011" max="12012" width="12.7109375" customWidth="1"/>
    <col min="12013" max="12013" width="11.42578125" customWidth="1"/>
    <col min="12014" max="12014" width="11.85546875" customWidth="1"/>
    <col min="12252" max="12252" width="27" customWidth="1"/>
    <col min="12253" max="12265" width="11.7109375" customWidth="1"/>
    <col min="12266" max="12266" width="11.85546875" customWidth="1"/>
    <col min="12267" max="12268" width="12.7109375" customWidth="1"/>
    <col min="12269" max="12269" width="11.42578125" customWidth="1"/>
    <col min="12270" max="12270" width="11.85546875" customWidth="1"/>
    <col min="12508" max="12508" width="27" customWidth="1"/>
    <col min="12509" max="12521" width="11.7109375" customWidth="1"/>
    <col min="12522" max="12522" width="11.85546875" customWidth="1"/>
    <col min="12523" max="12524" width="12.7109375" customWidth="1"/>
    <col min="12525" max="12525" width="11.42578125" customWidth="1"/>
    <col min="12526" max="12526" width="11.85546875" customWidth="1"/>
    <col min="12764" max="12764" width="27" customWidth="1"/>
    <col min="12765" max="12777" width="11.7109375" customWidth="1"/>
    <col min="12778" max="12778" width="11.85546875" customWidth="1"/>
    <col min="12779" max="12780" width="12.7109375" customWidth="1"/>
    <col min="12781" max="12781" width="11.42578125" customWidth="1"/>
    <col min="12782" max="12782" width="11.85546875" customWidth="1"/>
    <col min="13020" max="13020" width="27" customWidth="1"/>
    <col min="13021" max="13033" width="11.7109375" customWidth="1"/>
    <col min="13034" max="13034" width="11.85546875" customWidth="1"/>
    <col min="13035" max="13036" width="12.7109375" customWidth="1"/>
    <col min="13037" max="13037" width="11.42578125" customWidth="1"/>
    <col min="13038" max="13038" width="11.85546875" customWidth="1"/>
    <col min="13276" max="13276" width="27" customWidth="1"/>
    <col min="13277" max="13289" width="11.7109375" customWidth="1"/>
    <col min="13290" max="13290" width="11.85546875" customWidth="1"/>
    <col min="13291" max="13292" width="12.7109375" customWidth="1"/>
    <col min="13293" max="13293" width="11.42578125" customWidth="1"/>
    <col min="13294" max="13294" width="11.85546875" customWidth="1"/>
    <col min="13532" max="13532" width="27" customWidth="1"/>
    <col min="13533" max="13545" width="11.7109375" customWidth="1"/>
    <col min="13546" max="13546" width="11.85546875" customWidth="1"/>
    <col min="13547" max="13548" width="12.7109375" customWidth="1"/>
    <col min="13549" max="13549" width="11.42578125" customWidth="1"/>
    <col min="13550" max="13550" width="11.85546875" customWidth="1"/>
    <col min="13788" max="13788" width="27" customWidth="1"/>
    <col min="13789" max="13801" width="11.7109375" customWidth="1"/>
    <col min="13802" max="13802" width="11.85546875" customWidth="1"/>
    <col min="13803" max="13804" width="12.7109375" customWidth="1"/>
    <col min="13805" max="13805" width="11.42578125" customWidth="1"/>
    <col min="13806" max="13806" width="11.85546875" customWidth="1"/>
    <col min="14044" max="14044" width="27" customWidth="1"/>
    <col min="14045" max="14057" width="11.7109375" customWidth="1"/>
    <col min="14058" max="14058" width="11.85546875" customWidth="1"/>
    <col min="14059" max="14060" width="12.7109375" customWidth="1"/>
    <col min="14061" max="14061" width="11.42578125" customWidth="1"/>
    <col min="14062" max="14062" width="11.85546875" customWidth="1"/>
    <col min="14300" max="14300" width="27" customWidth="1"/>
    <col min="14301" max="14313" width="11.7109375" customWidth="1"/>
    <col min="14314" max="14314" width="11.85546875" customWidth="1"/>
    <col min="14315" max="14316" width="12.7109375" customWidth="1"/>
    <col min="14317" max="14317" width="11.42578125" customWidth="1"/>
    <col min="14318" max="14318" width="11.85546875" customWidth="1"/>
    <col min="14556" max="14556" width="27" customWidth="1"/>
    <col min="14557" max="14569" width="11.7109375" customWidth="1"/>
    <col min="14570" max="14570" width="11.85546875" customWidth="1"/>
    <col min="14571" max="14572" width="12.7109375" customWidth="1"/>
    <col min="14573" max="14573" width="11.42578125" customWidth="1"/>
    <col min="14574" max="14574" width="11.85546875" customWidth="1"/>
    <col min="14812" max="14812" width="27" customWidth="1"/>
    <col min="14813" max="14825" width="11.7109375" customWidth="1"/>
    <col min="14826" max="14826" width="11.85546875" customWidth="1"/>
    <col min="14827" max="14828" width="12.7109375" customWidth="1"/>
    <col min="14829" max="14829" width="11.42578125" customWidth="1"/>
    <col min="14830" max="14830" width="11.85546875" customWidth="1"/>
    <col min="15068" max="15068" width="27" customWidth="1"/>
    <col min="15069" max="15081" width="11.7109375" customWidth="1"/>
    <col min="15082" max="15082" width="11.85546875" customWidth="1"/>
    <col min="15083" max="15084" width="12.7109375" customWidth="1"/>
    <col min="15085" max="15085" width="11.42578125" customWidth="1"/>
    <col min="15086" max="15086" width="11.85546875" customWidth="1"/>
    <col min="15324" max="15324" width="27" customWidth="1"/>
    <col min="15325" max="15337" width="11.7109375" customWidth="1"/>
    <col min="15338" max="15338" width="11.85546875" customWidth="1"/>
    <col min="15339" max="15340" width="12.7109375" customWidth="1"/>
    <col min="15341" max="15341" width="11.42578125" customWidth="1"/>
    <col min="15342" max="15342" width="11.85546875" customWidth="1"/>
    <col min="15580" max="15580" width="27" customWidth="1"/>
    <col min="15581" max="15593" width="11.7109375" customWidth="1"/>
    <col min="15594" max="15594" width="11.85546875" customWidth="1"/>
    <col min="15595" max="15596" width="12.7109375" customWidth="1"/>
    <col min="15597" max="15597" width="11.42578125" customWidth="1"/>
    <col min="15598" max="15598" width="11.85546875" customWidth="1"/>
    <col min="15836" max="15836" width="27" customWidth="1"/>
    <col min="15837" max="15849" width="11.7109375" customWidth="1"/>
    <col min="15850" max="15850" width="11.85546875" customWidth="1"/>
    <col min="15851" max="15852" width="12.7109375" customWidth="1"/>
    <col min="15853" max="15853" width="11.42578125" customWidth="1"/>
    <col min="15854" max="15854" width="11.85546875" customWidth="1"/>
    <col min="16092" max="16092" width="27" customWidth="1"/>
    <col min="16093" max="16105" width="11.7109375" customWidth="1"/>
    <col min="16106" max="16106" width="11.85546875" customWidth="1"/>
    <col min="16107" max="16108" width="12.7109375" customWidth="1"/>
    <col min="16109" max="16109" width="11.42578125" customWidth="1"/>
    <col min="16110" max="16110" width="11.85546875" customWidth="1"/>
  </cols>
  <sheetData>
    <row r="1" spans="1:7" ht="18.75" customHeight="1" x14ac:dyDescent="0.25">
      <c r="A1" s="271" t="s">
        <v>54</v>
      </c>
      <c r="B1" s="272"/>
      <c r="C1" s="272"/>
      <c r="D1" s="272"/>
      <c r="E1" s="272"/>
      <c r="F1" s="272"/>
      <c r="G1" s="272"/>
    </row>
    <row r="2" spans="1:7" ht="18.75" customHeight="1" x14ac:dyDescent="0.25">
      <c r="A2" s="278"/>
      <c r="B2" s="285">
        <v>2021</v>
      </c>
      <c r="C2" s="286"/>
      <c r="D2" s="286"/>
      <c r="E2" s="285">
        <v>2022</v>
      </c>
      <c r="F2" s="286"/>
      <c r="G2" s="286"/>
    </row>
    <row r="3" spans="1:7" ht="18.75" customHeight="1" x14ac:dyDescent="0.25">
      <c r="A3" s="293"/>
      <c r="B3" s="156" t="s">
        <v>4</v>
      </c>
      <c r="C3" s="156" t="s">
        <v>8</v>
      </c>
      <c r="D3" s="156" t="s">
        <v>9</v>
      </c>
      <c r="E3" s="159" t="s">
        <v>4</v>
      </c>
      <c r="F3" s="159" t="s">
        <v>8</v>
      </c>
      <c r="G3" s="159" t="s">
        <v>9</v>
      </c>
    </row>
    <row r="4" spans="1:7" ht="15.75" x14ac:dyDescent="0.25">
      <c r="A4" s="290" t="s">
        <v>55</v>
      </c>
      <c r="B4" s="291"/>
      <c r="C4" s="291"/>
      <c r="D4" s="292"/>
      <c r="G4" s="135"/>
    </row>
    <row r="5" spans="1:7" ht="15.75" x14ac:dyDescent="0.25">
      <c r="A5" s="151" t="s">
        <v>56</v>
      </c>
      <c r="B5" s="109">
        <v>1821327.324</v>
      </c>
      <c r="C5" s="109">
        <v>1461109.8030000001</v>
      </c>
      <c r="D5" s="109">
        <f>B5+C5</f>
        <v>3282437.1270000003</v>
      </c>
      <c r="E5" s="109">
        <v>1712181.11</v>
      </c>
      <c r="F5" s="109">
        <v>1330875.73</v>
      </c>
      <c r="G5" s="109">
        <f>E5+F5</f>
        <v>3043056.84</v>
      </c>
    </row>
    <row r="6" spans="1:7" ht="15.75" x14ac:dyDescent="0.25">
      <c r="A6" s="130" t="s">
        <v>57</v>
      </c>
      <c r="B6" s="110">
        <v>7508920.4679999994</v>
      </c>
      <c r="C6" s="110">
        <v>5715018.1049999995</v>
      </c>
      <c r="D6" s="110">
        <f>B6+C6</f>
        <v>13223938.572999999</v>
      </c>
      <c r="E6" s="110">
        <v>7765005.6100000003</v>
      </c>
      <c r="F6" s="110">
        <v>6076151.1900000004</v>
      </c>
      <c r="G6" s="110">
        <f>E6+F6</f>
        <v>13841156.800000001</v>
      </c>
    </row>
    <row r="7" spans="1:7" ht="15.75" x14ac:dyDescent="0.25">
      <c r="A7" s="130" t="s">
        <v>58</v>
      </c>
      <c r="B7" s="110">
        <v>275823.79099999997</v>
      </c>
      <c r="C7" s="110">
        <v>258452.02900000001</v>
      </c>
      <c r="D7" s="110">
        <f>B7+C7</f>
        <v>534275.81999999995</v>
      </c>
      <c r="E7" s="110">
        <v>253493.7</v>
      </c>
      <c r="F7" s="110">
        <v>216718.25</v>
      </c>
      <c r="G7" s="110">
        <f>E7+F7</f>
        <v>470211.95</v>
      </c>
    </row>
    <row r="8" spans="1:7" s="157" customFormat="1" ht="15.75" x14ac:dyDescent="0.25">
      <c r="A8" s="130" t="s">
        <v>82</v>
      </c>
      <c r="B8" s="110">
        <v>133276</v>
      </c>
      <c r="C8" s="110">
        <v>85016.313999999998</v>
      </c>
      <c r="D8" s="110">
        <f t="shared" ref="D8:D9" si="0">B8+C8</f>
        <v>218292.31400000001</v>
      </c>
      <c r="E8" s="110">
        <v>13423.57</v>
      </c>
      <c r="F8" s="110">
        <v>275018.27</v>
      </c>
      <c r="G8" s="110">
        <f t="shared" ref="G8:G9" si="1">E8+F8</f>
        <v>288441.84000000003</v>
      </c>
    </row>
    <row r="9" spans="1:7" ht="15.75" x14ac:dyDescent="0.25">
      <c r="A9" s="130" t="s">
        <v>59</v>
      </c>
      <c r="B9" s="110">
        <v>277542.495</v>
      </c>
      <c r="C9" s="110">
        <v>300258.10200000001</v>
      </c>
      <c r="D9" s="110">
        <f t="shared" si="0"/>
        <v>577800.59700000007</v>
      </c>
      <c r="E9" s="110">
        <v>330236.89</v>
      </c>
      <c r="F9" s="110">
        <v>79905.119999999995</v>
      </c>
      <c r="G9" s="110">
        <f t="shared" si="1"/>
        <v>410142.01</v>
      </c>
    </row>
    <row r="10" spans="1:7" ht="15.75" x14ac:dyDescent="0.25">
      <c r="A10" s="130" t="s">
        <v>60</v>
      </c>
      <c r="B10" s="111">
        <v>90731.663</v>
      </c>
      <c r="C10" s="111">
        <v>82804.315999999992</v>
      </c>
      <c r="D10" s="111">
        <f>B10+C10</f>
        <v>173535.97899999999</v>
      </c>
      <c r="E10" s="111">
        <v>84521.06</v>
      </c>
      <c r="F10" s="111">
        <v>113334.9</v>
      </c>
      <c r="G10" s="111">
        <f>E10+F10</f>
        <v>197855.96</v>
      </c>
    </row>
    <row r="11" spans="1:7" ht="15.75" x14ac:dyDescent="0.25">
      <c r="A11" s="152" t="s">
        <v>61</v>
      </c>
      <c r="B11" s="153">
        <f>SUM(B5:B10)</f>
        <v>10107621.740999999</v>
      </c>
      <c r="C11" s="153">
        <f>SUM(C5:C10)</f>
        <v>7902658.6689999998</v>
      </c>
      <c r="D11" s="153">
        <f>SUM(D5:D10)</f>
        <v>18010280.409999996</v>
      </c>
      <c r="E11" s="153">
        <f>SUM(E5:E10)</f>
        <v>10158861.940000001</v>
      </c>
      <c r="F11" s="153">
        <v>8092003.4500000002</v>
      </c>
      <c r="G11" s="153">
        <f>SUM(G5:G10)</f>
        <v>18250865.400000002</v>
      </c>
    </row>
    <row r="12" spans="1:7" ht="20.25" customHeight="1" x14ac:dyDescent="0.25">
      <c r="A12" s="287" t="s">
        <v>62</v>
      </c>
      <c r="B12" s="288"/>
      <c r="C12" s="288"/>
      <c r="D12" s="289"/>
      <c r="G12" s="136"/>
    </row>
    <row r="13" spans="1:7" ht="15.75" x14ac:dyDescent="0.25">
      <c r="A13" s="151" t="s">
        <v>63</v>
      </c>
      <c r="B13" s="112">
        <v>1861.2643333333335</v>
      </c>
      <c r="C13" s="112">
        <v>1518.6576666666667</v>
      </c>
      <c r="D13" s="112">
        <v>1689.961</v>
      </c>
      <c r="E13" s="112">
        <v>1918.39</v>
      </c>
      <c r="F13" s="112">
        <v>1653.11</v>
      </c>
      <c r="G13" s="112">
        <v>1785.75</v>
      </c>
    </row>
    <row r="14" spans="1:7" ht="15.75" x14ac:dyDescent="0.25">
      <c r="A14" s="130" t="s">
        <v>64</v>
      </c>
      <c r="B14" s="113">
        <v>661.50433333333206</v>
      </c>
      <c r="C14" s="113">
        <v>666.3839999999982</v>
      </c>
      <c r="D14" s="113">
        <v>663.9441666666653</v>
      </c>
      <c r="E14" s="113">
        <v>522.97</v>
      </c>
      <c r="F14" s="113">
        <v>506.65</v>
      </c>
      <c r="G14" s="113">
        <v>514.80999999999995</v>
      </c>
    </row>
    <row r="15" spans="1:7" ht="15.75" x14ac:dyDescent="0.25">
      <c r="A15" s="130" t="s">
        <v>76</v>
      </c>
      <c r="B15" s="113">
        <v>1623.6523333333334</v>
      </c>
      <c r="C15" s="113">
        <v>1682.5023333333331</v>
      </c>
      <c r="D15" s="113">
        <v>1653.0773333333334</v>
      </c>
      <c r="E15" s="113">
        <v>2761.8</v>
      </c>
      <c r="F15" s="113">
        <v>2780.36</v>
      </c>
      <c r="G15" s="113">
        <v>2771.07</v>
      </c>
    </row>
    <row r="16" spans="1:7" ht="15.75" x14ac:dyDescent="0.25">
      <c r="A16" s="130" t="s">
        <v>65</v>
      </c>
      <c r="B16" s="113">
        <v>0</v>
      </c>
      <c r="C16" s="113">
        <v>0</v>
      </c>
      <c r="D16" s="113">
        <f>AVERAGE(B16,C16)</f>
        <v>0</v>
      </c>
      <c r="E16" s="113">
        <v>0</v>
      </c>
      <c r="F16" s="113">
        <v>0</v>
      </c>
      <c r="G16" s="113">
        <f>AVERAGE(E16,F16)</f>
        <v>0</v>
      </c>
    </row>
    <row r="17" spans="1:7" ht="15.75" x14ac:dyDescent="0.25">
      <c r="A17" s="130" t="s">
        <v>66</v>
      </c>
      <c r="B17" s="114">
        <v>1540.9043333333334</v>
      </c>
      <c r="C17" s="114">
        <v>1563.0919999999999</v>
      </c>
      <c r="D17" s="114">
        <v>1551.998166666667</v>
      </c>
      <c r="E17" s="114">
        <v>483.75</v>
      </c>
      <c r="F17" s="114">
        <v>560.09</v>
      </c>
      <c r="G17" s="114">
        <v>521.91999999999996</v>
      </c>
    </row>
    <row r="18" spans="1:7" s="157" customFormat="1" ht="15.75" x14ac:dyDescent="0.25">
      <c r="A18" s="130" t="s">
        <v>60</v>
      </c>
      <c r="B18" s="114">
        <v>48.71</v>
      </c>
      <c r="C18" s="114">
        <v>16.600000000000001</v>
      </c>
      <c r="D18" s="114">
        <v>16.420000000000002</v>
      </c>
      <c r="E18" s="114">
        <v>56.91</v>
      </c>
      <c r="F18" s="114">
        <v>36.68</v>
      </c>
      <c r="G18" s="114">
        <v>27.83</v>
      </c>
    </row>
    <row r="19" spans="1:7" s="157" customFormat="1" ht="15.75" x14ac:dyDescent="0.25">
      <c r="A19" s="130" t="s">
        <v>89</v>
      </c>
      <c r="B19" s="114"/>
      <c r="C19" s="114"/>
      <c r="D19" s="114"/>
      <c r="E19" s="114">
        <v>87.6</v>
      </c>
      <c r="F19" s="114">
        <v>82.07</v>
      </c>
      <c r="G19" s="114">
        <v>84.83</v>
      </c>
    </row>
    <row r="20" spans="1:7" ht="15.75" x14ac:dyDescent="0.25">
      <c r="A20" s="152" t="s">
        <v>61</v>
      </c>
      <c r="B20" s="154">
        <f t="shared" ref="B20:D20" si="2">SUM(B13:B18)</f>
        <v>5736.0353333333323</v>
      </c>
      <c r="C20" s="154">
        <f t="shared" si="2"/>
        <v>5447.2359999999981</v>
      </c>
      <c r="D20" s="154">
        <f t="shared" si="2"/>
        <v>5575.4006666666664</v>
      </c>
      <c r="E20" s="154">
        <f>SUM(E13:E19)</f>
        <v>5831.42</v>
      </c>
      <c r="F20" s="154">
        <f>SUM(F13:F19)</f>
        <v>5618.96</v>
      </c>
      <c r="G20" s="154">
        <f>SUM(G13:G19)</f>
        <v>5706.21</v>
      </c>
    </row>
    <row r="21" spans="1:7" ht="89.25" x14ac:dyDescent="0.25">
      <c r="A21" s="221" t="s">
        <v>90</v>
      </c>
      <c r="B21" s="115"/>
      <c r="E21" s="115"/>
    </row>
    <row r="22" spans="1:7" x14ac:dyDescent="0.25">
      <c r="A22" s="220"/>
      <c r="D22" s="7"/>
      <c r="G22" s="7"/>
    </row>
    <row r="23" spans="1:7" x14ac:dyDescent="0.25">
      <c r="A23" s="220"/>
    </row>
    <row r="24" spans="1:7" x14ac:dyDescent="0.25">
      <c r="A24" s="220"/>
    </row>
    <row r="25" spans="1:7" x14ac:dyDescent="0.25">
      <c r="A25" s="220"/>
    </row>
    <row r="26" spans="1:7" x14ac:dyDescent="0.25">
      <c r="A26" s="220"/>
    </row>
    <row r="27" spans="1:7" x14ac:dyDescent="0.25">
      <c r="A27" s="220"/>
    </row>
    <row r="28" spans="1:7" x14ac:dyDescent="0.25">
      <c r="A28" s="220"/>
    </row>
    <row r="29" spans="1:7" x14ac:dyDescent="0.25">
      <c r="A29" s="220"/>
    </row>
    <row r="30" spans="1:7" x14ac:dyDescent="0.25">
      <c r="A30" s="220"/>
    </row>
    <row r="31" spans="1:7" x14ac:dyDescent="0.25">
      <c r="A31" s="220"/>
    </row>
    <row r="33" spans="2:2" x14ac:dyDescent="0.25">
      <c r="B33" s="7"/>
    </row>
  </sheetData>
  <mergeCells count="6">
    <mergeCell ref="E2:G2"/>
    <mergeCell ref="B2:D2"/>
    <mergeCell ref="A1:G1"/>
    <mergeCell ref="A12:D12"/>
    <mergeCell ref="A4:D4"/>
    <mergeCell ref="A2:A3"/>
  </mergeCells>
  <pageMargins left="0.7" right="0.7" top="0.75" bottom="0.75" header="0.3" footer="0.3"/>
  <pageSetup paperSize="9" scale="3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GridLines="0"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42" sqref="I42"/>
    </sheetView>
  </sheetViews>
  <sheetFormatPr defaultRowHeight="15" x14ac:dyDescent="0.25"/>
  <cols>
    <col min="1" max="1" width="54.85546875" customWidth="1"/>
    <col min="2" max="7" width="10.7109375" style="157" customWidth="1"/>
    <col min="220" max="220" width="18.42578125" customWidth="1"/>
    <col min="221" max="234" width="10.7109375" customWidth="1"/>
    <col min="235" max="235" width="12.85546875" customWidth="1"/>
    <col min="236" max="236" width="12.140625" customWidth="1"/>
    <col min="237" max="237" width="12.85546875" customWidth="1"/>
    <col min="238" max="238" width="12.140625" customWidth="1"/>
    <col min="476" max="476" width="18.42578125" customWidth="1"/>
    <col min="477" max="490" width="10.7109375" customWidth="1"/>
    <col min="491" max="491" width="12.85546875" customWidth="1"/>
    <col min="492" max="492" width="12.140625" customWidth="1"/>
    <col min="493" max="493" width="12.85546875" customWidth="1"/>
    <col min="494" max="494" width="12.140625" customWidth="1"/>
    <col min="732" max="732" width="18.42578125" customWidth="1"/>
    <col min="733" max="746" width="10.7109375" customWidth="1"/>
    <col min="747" max="747" width="12.85546875" customWidth="1"/>
    <col min="748" max="748" width="12.140625" customWidth="1"/>
    <col min="749" max="749" width="12.85546875" customWidth="1"/>
    <col min="750" max="750" width="12.140625" customWidth="1"/>
    <col min="988" max="988" width="18.42578125" customWidth="1"/>
    <col min="989" max="1002" width="10.7109375" customWidth="1"/>
    <col min="1003" max="1003" width="12.85546875" customWidth="1"/>
    <col min="1004" max="1004" width="12.140625" customWidth="1"/>
    <col min="1005" max="1005" width="12.85546875" customWidth="1"/>
    <col min="1006" max="1006" width="12.140625" customWidth="1"/>
    <col min="1244" max="1244" width="18.42578125" customWidth="1"/>
    <col min="1245" max="1258" width="10.7109375" customWidth="1"/>
    <col min="1259" max="1259" width="12.85546875" customWidth="1"/>
    <col min="1260" max="1260" width="12.140625" customWidth="1"/>
    <col min="1261" max="1261" width="12.85546875" customWidth="1"/>
    <col min="1262" max="1262" width="12.140625" customWidth="1"/>
    <col min="1500" max="1500" width="18.42578125" customWidth="1"/>
    <col min="1501" max="1514" width="10.7109375" customWidth="1"/>
    <col min="1515" max="1515" width="12.85546875" customWidth="1"/>
    <col min="1516" max="1516" width="12.140625" customWidth="1"/>
    <col min="1517" max="1517" width="12.85546875" customWidth="1"/>
    <col min="1518" max="1518" width="12.140625" customWidth="1"/>
    <col min="1756" max="1756" width="18.42578125" customWidth="1"/>
    <col min="1757" max="1770" width="10.7109375" customWidth="1"/>
    <col min="1771" max="1771" width="12.85546875" customWidth="1"/>
    <col min="1772" max="1772" width="12.140625" customWidth="1"/>
    <col min="1773" max="1773" width="12.85546875" customWidth="1"/>
    <col min="1774" max="1774" width="12.140625" customWidth="1"/>
    <col min="2012" max="2012" width="18.42578125" customWidth="1"/>
    <col min="2013" max="2026" width="10.7109375" customWidth="1"/>
    <col min="2027" max="2027" width="12.85546875" customWidth="1"/>
    <col min="2028" max="2028" width="12.140625" customWidth="1"/>
    <col min="2029" max="2029" width="12.85546875" customWidth="1"/>
    <col min="2030" max="2030" width="12.140625" customWidth="1"/>
    <col min="2268" max="2268" width="18.42578125" customWidth="1"/>
    <col min="2269" max="2282" width="10.7109375" customWidth="1"/>
    <col min="2283" max="2283" width="12.85546875" customWidth="1"/>
    <col min="2284" max="2284" width="12.140625" customWidth="1"/>
    <col min="2285" max="2285" width="12.85546875" customWidth="1"/>
    <col min="2286" max="2286" width="12.140625" customWidth="1"/>
    <col min="2524" max="2524" width="18.42578125" customWidth="1"/>
    <col min="2525" max="2538" width="10.7109375" customWidth="1"/>
    <col min="2539" max="2539" width="12.85546875" customWidth="1"/>
    <col min="2540" max="2540" width="12.140625" customWidth="1"/>
    <col min="2541" max="2541" width="12.85546875" customWidth="1"/>
    <col min="2542" max="2542" width="12.140625" customWidth="1"/>
    <col min="2780" max="2780" width="18.42578125" customWidth="1"/>
    <col min="2781" max="2794" width="10.7109375" customWidth="1"/>
    <col min="2795" max="2795" width="12.85546875" customWidth="1"/>
    <col min="2796" max="2796" width="12.140625" customWidth="1"/>
    <col min="2797" max="2797" width="12.85546875" customWidth="1"/>
    <col min="2798" max="2798" width="12.140625" customWidth="1"/>
    <col min="3036" max="3036" width="18.42578125" customWidth="1"/>
    <col min="3037" max="3050" width="10.7109375" customWidth="1"/>
    <col min="3051" max="3051" width="12.85546875" customWidth="1"/>
    <col min="3052" max="3052" width="12.140625" customWidth="1"/>
    <col min="3053" max="3053" width="12.85546875" customWidth="1"/>
    <col min="3054" max="3054" width="12.140625" customWidth="1"/>
    <col min="3292" max="3292" width="18.42578125" customWidth="1"/>
    <col min="3293" max="3306" width="10.7109375" customWidth="1"/>
    <col min="3307" max="3307" width="12.85546875" customWidth="1"/>
    <col min="3308" max="3308" width="12.140625" customWidth="1"/>
    <col min="3309" max="3309" width="12.85546875" customWidth="1"/>
    <col min="3310" max="3310" width="12.140625" customWidth="1"/>
    <col min="3548" max="3548" width="18.42578125" customWidth="1"/>
    <col min="3549" max="3562" width="10.7109375" customWidth="1"/>
    <col min="3563" max="3563" width="12.85546875" customWidth="1"/>
    <col min="3564" max="3564" width="12.140625" customWidth="1"/>
    <col min="3565" max="3565" width="12.85546875" customWidth="1"/>
    <col min="3566" max="3566" width="12.140625" customWidth="1"/>
    <col min="3804" max="3804" width="18.42578125" customWidth="1"/>
    <col min="3805" max="3818" width="10.7109375" customWidth="1"/>
    <col min="3819" max="3819" width="12.85546875" customWidth="1"/>
    <col min="3820" max="3820" width="12.140625" customWidth="1"/>
    <col min="3821" max="3821" width="12.85546875" customWidth="1"/>
    <col min="3822" max="3822" width="12.140625" customWidth="1"/>
    <col min="4060" max="4060" width="18.42578125" customWidth="1"/>
    <col min="4061" max="4074" width="10.7109375" customWidth="1"/>
    <col min="4075" max="4075" width="12.85546875" customWidth="1"/>
    <col min="4076" max="4076" width="12.140625" customWidth="1"/>
    <col min="4077" max="4077" width="12.85546875" customWidth="1"/>
    <col min="4078" max="4078" width="12.140625" customWidth="1"/>
    <col min="4316" max="4316" width="18.42578125" customWidth="1"/>
    <col min="4317" max="4330" width="10.7109375" customWidth="1"/>
    <col min="4331" max="4331" width="12.85546875" customWidth="1"/>
    <col min="4332" max="4332" width="12.140625" customWidth="1"/>
    <col min="4333" max="4333" width="12.85546875" customWidth="1"/>
    <col min="4334" max="4334" width="12.140625" customWidth="1"/>
    <col min="4572" max="4572" width="18.42578125" customWidth="1"/>
    <col min="4573" max="4586" width="10.7109375" customWidth="1"/>
    <col min="4587" max="4587" width="12.85546875" customWidth="1"/>
    <col min="4588" max="4588" width="12.140625" customWidth="1"/>
    <col min="4589" max="4589" width="12.85546875" customWidth="1"/>
    <col min="4590" max="4590" width="12.140625" customWidth="1"/>
    <col min="4828" max="4828" width="18.42578125" customWidth="1"/>
    <col min="4829" max="4842" width="10.7109375" customWidth="1"/>
    <col min="4843" max="4843" width="12.85546875" customWidth="1"/>
    <col min="4844" max="4844" width="12.140625" customWidth="1"/>
    <col min="4845" max="4845" width="12.85546875" customWidth="1"/>
    <col min="4846" max="4846" width="12.140625" customWidth="1"/>
    <col min="5084" max="5084" width="18.42578125" customWidth="1"/>
    <col min="5085" max="5098" width="10.7109375" customWidth="1"/>
    <col min="5099" max="5099" width="12.85546875" customWidth="1"/>
    <col min="5100" max="5100" width="12.140625" customWidth="1"/>
    <col min="5101" max="5101" width="12.85546875" customWidth="1"/>
    <col min="5102" max="5102" width="12.140625" customWidth="1"/>
    <col min="5340" max="5340" width="18.42578125" customWidth="1"/>
    <col min="5341" max="5354" width="10.7109375" customWidth="1"/>
    <col min="5355" max="5355" width="12.85546875" customWidth="1"/>
    <col min="5356" max="5356" width="12.140625" customWidth="1"/>
    <col min="5357" max="5357" width="12.85546875" customWidth="1"/>
    <col min="5358" max="5358" width="12.140625" customWidth="1"/>
    <col min="5596" max="5596" width="18.42578125" customWidth="1"/>
    <col min="5597" max="5610" width="10.7109375" customWidth="1"/>
    <col min="5611" max="5611" width="12.85546875" customWidth="1"/>
    <col min="5612" max="5612" width="12.140625" customWidth="1"/>
    <col min="5613" max="5613" width="12.85546875" customWidth="1"/>
    <col min="5614" max="5614" width="12.140625" customWidth="1"/>
    <col min="5852" max="5852" width="18.42578125" customWidth="1"/>
    <col min="5853" max="5866" width="10.7109375" customWidth="1"/>
    <col min="5867" max="5867" width="12.85546875" customWidth="1"/>
    <col min="5868" max="5868" width="12.140625" customWidth="1"/>
    <col min="5869" max="5869" width="12.85546875" customWidth="1"/>
    <col min="5870" max="5870" width="12.140625" customWidth="1"/>
    <col min="6108" max="6108" width="18.42578125" customWidth="1"/>
    <col min="6109" max="6122" width="10.7109375" customWidth="1"/>
    <col min="6123" max="6123" width="12.85546875" customWidth="1"/>
    <col min="6124" max="6124" width="12.140625" customWidth="1"/>
    <col min="6125" max="6125" width="12.85546875" customWidth="1"/>
    <col min="6126" max="6126" width="12.140625" customWidth="1"/>
    <col min="6364" max="6364" width="18.42578125" customWidth="1"/>
    <col min="6365" max="6378" width="10.7109375" customWidth="1"/>
    <col min="6379" max="6379" width="12.85546875" customWidth="1"/>
    <col min="6380" max="6380" width="12.140625" customWidth="1"/>
    <col min="6381" max="6381" width="12.85546875" customWidth="1"/>
    <col min="6382" max="6382" width="12.140625" customWidth="1"/>
    <col min="6620" max="6620" width="18.42578125" customWidth="1"/>
    <col min="6621" max="6634" width="10.7109375" customWidth="1"/>
    <col min="6635" max="6635" width="12.85546875" customWidth="1"/>
    <col min="6636" max="6636" width="12.140625" customWidth="1"/>
    <col min="6637" max="6637" width="12.85546875" customWidth="1"/>
    <col min="6638" max="6638" width="12.140625" customWidth="1"/>
    <col min="6876" max="6876" width="18.42578125" customWidth="1"/>
    <col min="6877" max="6890" width="10.7109375" customWidth="1"/>
    <col min="6891" max="6891" width="12.85546875" customWidth="1"/>
    <col min="6892" max="6892" width="12.140625" customWidth="1"/>
    <col min="6893" max="6893" width="12.85546875" customWidth="1"/>
    <col min="6894" max="6894" width="12.140625" customWidth="1"/>
    <col min="7132" max="7132" width="18.42578125" customWidth="1"/>
    <col min="7133" max="7146" width="10.7109375" customWidth="1"/>
    <col min="7147" max="7147" width="12.85546875" customWidth="1"/>
    <col min="7148" max="7148" width="12.140625" customWidth="1"/>
    <col min="7149" max="7149" width="12.85546875" customWidth="1"/>
    <col min="7150" max="7150" width="12.140625" customWidth="1"/>
    <col min="7388" max="7388" width="18.42578125" customWidth="1"/>
    <col min="7389" max="7402" width="10.7109375" customWidth="1"/>
    <col min="7403" max="7403" width="12.85546875" customWidth="1"/>
    <col min="7404" max="7404" width="12.140625" customWidth="1"/>
    <col min="7405" max="7405" width="12.85546875" customWidth="1"/>
    <col min="7406" max="7406" width="12.140625" customWidth="1"/>
    <col min="7644" max="7644" width="18.42578125" customWidth="1"/>
    <col min="7645" max="7658" width="10.7109375" customWidth="1"/>
    <col min="7659" max="7659" width="12.85546875" customWidth="1"/>
    <col min="7660" max="7660" width="12.140625" customWidth="1"/>
    <col min="7661" max="7661" width="12.85546875" customWidth="1"/>
    <col min="7662" max="7662" width="12.140625" customWidth="1"/>
    <col min="7900" max="7900" width="18.42578125" customWidth="1"/>
    <col min="7901" max="7914" width="10.7109375" customWidth="1"/>
    <col min="7915" max="7915" width="12.85546875" customWidth="1"/>
    <col min="7916" max="7916" width="12.140625" customWidth="1"/>
    <col min="7917" max="7917" width="12.85546875" customWidth="1"/>
    <col min="7918" max="7918" width="12.140625" customWidth="1"/>
    <col min="8156" max="8156" width="18.42578125" customWidth="1"/>
    <col min="8157" max="8170" width="10.7109375" customWidth="1"/>
    <col min="8171" max="8171" width="12.85546875" customWidth="1"/>
    <col min="8172" max="8172" width="12.140625" customWidth="1"/>
    <col min="8173" max="8173" width="12.85546875" customWidth="1"/>
    <col min="8174" max="8174" width="12.140625" customWidth="1"/>
    <col min="8412" max="8412" width="18.42578125" customWidth="1"/>
    <col min="8413" max="8426" width="10.7109375" customWidth="1"/>
    <col min="8427" max="8427" width="12.85546875" customWidth="1"/>
    <col min="8428" max="8428" width="12.140625" customWidth="1"/>
    <col min="8429" max="8429" width="12.85546875" customWidth="1"/>
    <col min="8430" max="8430" width="12.140625" customWidth="1"/>
    <col min="8668" max="8668" width="18.42578125" customWidth="1"/>
    <col min="8669" max="8682" width="10.7109375" customWidth="1"/>
    <col min="8683" max="8683" width="12.85546875" customWidth="1"/>
    <col min="8684" max="8684" width="12.140625" customWidth="1"/>
    <col min="8685" max="8685" width="12.85546875" customWidth="1"/>
    <col min="8686" max="8686" width="12.140625" customWidth="1"/>
    <col min="8924" max="8924" width="18.42578125" customWidth="1"/>
    <col min="8925" max="8938" width="10.7109375" customWidth="1"/>
    <col min="8939" max="8939" width="12.85546875" customWidth="1"/>
    <col min="8940" max="8940" width="12.140625" customWidth="1"/>
    <col min="8941" max="8941" width="12.85546875" customWidth="1"/>
    <col min="8942" max="8942" width="12.140625" customWidth="1"/>
    <col min="9180" max="9180" width="18.42578125" customWidth="1"/>
    <col min="9181" max="9194" width="10.7109375" customWidth="1"/>
    <col min="9195" max="9195" width="12.85546875" customWidth="1"/>
    <col min="9196" max="9196" width="12.140625" customWidth="1"/>
    <col min="9197" max="9197" width="12.85546875" customWidth="1"/>
    <col min="9198" max="9198" width="12.140625" customWidth="1"/>
    <col min="9436" max="9436" width="18.42578125" customWidth="1"/>
    <col min="9437" max="9450" width="10.7109375" customWidth="1"/>
    <col min="9451" max="9451" width="12.85546875" customWidth="1"/>
    <col min="9452" max="9452" width="12.140625" customWidth="1"/>
    <col min="9453" max="9453" width="12.85546875" customWidth="1"/>
    <col min="9454" max="9454" width="12.140625" customWidth="1"/>
    <col min="9692" max="9692" width="18.42578125" customWidth="1"/>
    <col min="9693" max="9706" width="10.7109375" customWidth="1"/>
    <col min="9707" max="9707" width="12.85546875" customWidth="1"/>
    <col min="9708" max="9708" width="12.140625" customWidth="1"/>
    <col min="9709" max="9709" width="12.85546875" customWidth="1"/>
    <col min="9710" max="9710" width="12.140625" customWidth="1"/>
    <col min="9948" max="9948" width="18.42578125" customWidth="1"/>
    <col min="9949" max="9962" width="10.7109375" customWidth="1"/>
    <col min="9963" max="9963" width="12.85546875" customWidth="1"/>
    <col min="9964" max="9964" width="12.140625" customWidth="1"/>
    <col min="9965" max="9965" width="12.85546875" customWidth="1"/>
    <col min="9966" max="9966" width="12.140625" customWidth="1"/>
    <col min="10204" max="10204" width="18.42578125" customWidth="1"/>
    <col min="10205" max="10218" width="10.7109375" customWidth="1"/>
    <col min="10219" max="10219" width="12.85546875" customWidth="1"/>
    <col min="10220" max="10220" width="12.140625" customWidth="1"/>
    <col min="10221" max="10221" width="12.85546875" customWidth="1"/>
    <col min="10222" max="10222" width="12.140625" customWidth="1"/>
    <col min="10460" max="10460" width="18.42578125" customWidth="1"/>
    <col min="10461" max="10474" width="10.7109375" customWidth="1"/>
    <col min="10475" max="10475" width="12.85546875" customWidth="1"/>
    <col min="10476" max="10476" width="12.140625" customWidth="1"/>
    <col min="10477" max="10477" width="12.85546875" customWidth="1"/>
    <col min="10478" max="10478" width="12.140625" customWidth="1"/>
    <col min="10716" max="10716" width="18.42578125" customWidth="1"/>
    <col min="10717" max="10730" width="10.7109375" customWidth="1"/>
    <col min="10731" max="10731" width="12.85546875" customWidth="1"/>
    <col min="10732" max="10732" width="12.140625" customWidth="1"/>
    <col min="10733" max="10733" width="12.85546875" customWidth="1"/>
    <col min="10734" max="10734" width="12.140625" customWidth="1"/>
    <col min="10972" max="10972" width="18.42578125" customWidth="1"/>
    <col min="10973" max="10986" width="10.7109375" customWidth="1"/>
    <col min="10987" max="10987" width="12.85546875" customWidth="1"/>
    <col min="10988" max="10988" width="12.140625" customWidth="1"/>
    <col min="10989" max="10989" width="12.85546875" customWidth="1"/>
    <col min="10990" max="10990" width="12.140625" customWidth="1"/>
    <col min="11228" max="11228" width="18.42578125" customWidth="1"/>
    <col min="11229" max="11242" width="10.7109375" customWidth="1"/>
    <col min="11243" max="11243" width="12.85546875" customWidth="1"/>
    <col min="11244" max="11244" width="12.140625" customWidth="1"/>
    <col min="11245" max="11245" width="12.85546875" customWidth="1"/>
    <col min="11246" max="11246" width="12.140625" customWidth="1"/>
    <col min="11484" max="11484" width="18.42578125" customWidth="1"/>
    <col min="11485" max="11498" width="10.7109375" customWidth="1"/>
    <col min="11499" max="11499" width="12.85546875" customWidth="1"/>
    <col min="11500" max="11500" width="12.140625" customWidth="1"/>
    <col min="11501" max="11501" width="12.85546875" customWidth="1"/>
    <col min="11502" max="11502" width="12.140625" customWidth="1"/>
    <col min="11740" max="11740" width="18.42578125" customWidth="1"/>
    <col min="11741" max="11754" width="10.7109375" customWidth="1"/>
    <col min="11755" max="11755" width="12.85546875" customWidth="1"/>
    <col min="11756" max="11756" width="12.140625" customWidth="1"/>
    <col min="11757" max="11757" width="12.85546875" customWidth="1"/>
    <col min="11758" max="11758" width="12.140625" customWidth="1"/>
    <col min="11996" max="11996" width="18.42578125" customWidth="1"/>
    <col min="11997" max="12010" width="10.7109375" customWidth="1"/>
    <col min="12011" max="12011" width="12.85546875" customWidth="1"/>
    <col min="12012" max="12012" width="12.140625" customWidth="1"/>
    <col min="12013" max="12013" width="12.85546875" customWidth="1"/>
    <col min="12014" max="12014" width="12.140625" customWidth="1"/>
    <col min="12252" max="12252" width="18.42578125" customWidth="1"/>
    <col min="12253" max="12266" width="10.7109375" customWidth="1"/>
    <col min="12267" max="12267" width="12.85546875" customWidth="1"/>
    <col min="12268" max="12268" width="12.140625" customWidth="1"/>
    <col min="12269" max="12269" width="12.85546875" customWidth="1"/>
    <col min="12270" max="12270" width="12.140625" customWidth="1"/>
    <col min="12508" max="12508" width="18.42578125" customWidth="1"/>
    <col min="12509" max="12522" width="10.7109375" customWidth="1"/>
    <col min="12523" max="12523" width="12.85546875" customWidth="1"/>
    <col min="12524" max="12524" width="12.140625" customWidth="1"/>
    <col min="12525" max="12525" width="12.85546875" customWidth="1"/>
    <col min="12526" max="12526" width="12.140625" customWidth="1"/>
    <col min="12764" max="12764" width="18.42578125" customWidth="1"/>
    <col min="12765" max="12778" width="10.7109375" customWidth="1"/>
    <col min="12779" max="12779" width="12.85546875" customWidth="1"/>
    <col min="12780" max="12780" width="12.140625" customWidth="1"/>
    <col min="12781" max="12781" width="12.85546875" customWidth="1"/>
    <col min="12782" max="12782" width="12.140625" customWidth="1"/>
    <col min="13020" max="13020" width="18.42578125" customWidth="1"/>
    <col min="13021" max="13034" width="10.7109375" customWidth="1"/>
    <col min="13035" max="13035" width="12.85546875" customWidth="1"/>
    <col min="13036" max="13036" width="12.140625" customWidth="1"/>
    <col min="13037" max="13037" width="12.85546875" customWidth="1"/>
    <col min="13038" max="13038" width="12.140625" customWidth="1"/>
    <col min="13276" max="13276" width="18.42578125" customWidth="1"/>
    <col min="13277" max="13290" width="10.7109375" customWidth="1"/>
    <col min="13291" max="13291" width="12.85546875" customWidth="1"/>
    <col min="13292" max="13292" width="12.140625" customWidth="1"/>
    <col min="13293" max="13293" width="12.85546875" customWidth="1"/>
    <col min="13294" max="13294" width="12.140625" customWidth="1"/>
    <col min="13532" max="13532" width="18.42578125" customWidth="1"/>
    <col min="13533" max="13546" width="10.7109375" customWidth="1"/>
    <col min="13547" max="13547" width="12.85546875" customWidth="1"/>
    <col min="13548" max="13548" width="12.140625" customWidth="1"/>
    <col min="13549" max="13549" width="12.85546875" customWidth="1"/>
    <col min="13550" max="13550" width="12.140625" customWidth="1"/>
    <col min="13788" max="13788" width="18.42578125" customWidth="1"/>
    <col min="13789" max="13802" width="10.7109375" customWidth="1"/>
    <col min="13803" max="13803" width="12.85546875" customWidth="1"/>
    <col min="13804" max="13804" width="12.140625" customWidth="1"/>
    <col min="13805" max="13805" width="12.85546875" customWidth="1"/>
    <col min="13806" max="13806" width="12.140625" customWidth="1"/>
    <col min="14044" max="14044" width="18.42578125" customWidth="1"/>
    <col min="14045" max="14058" width="10.7109375" customWidth="1"/>
    <col min="14059" max="14059" width="12.85546875" customWidth="1"/>
    <col min="14060" max="14060" width="12.140625" customWidth="1"/>
    <col min="14061" max="14061" width="12.85546875" customWidth="1"/>
    <col min="14062" max="14062" width="12.140625" customWidth="1"/>
    <col min="14300" max="14300" width="18.42578125" customWidth="1"/>
    <col min="14301" max="14314" width="10.7109375" customWidth="1"/>
    <col min="14315" max="14315" width="12.85546875" customWidth="1"/>
    <col min="14316" max="14316" width="12.140625" customWidth="1"/>
    <col min="14317" max="14317" width="12.85546875" customWidth="1"/>
    <col min="14318" max="14318" width="12.140625" customWidth="1"/>
    <col min="14556" max="14556" width="18.42578125" customWidth="1"/>
    <col min="14557" max="14570" width="10.7109375" customWidth="1"/>
    <col min="14571" max="14571" width="12.85546875" customWidth="1"/>
    <col min="14572" max="14572" width="12.140625" customWidth="1"/>
    <col min="14573" max="14573" width="12.85546875" customWidth="1"/>
    <col min="14574" max="14574" width="12.140625" customWidth="1"/>
    <col min="14812" max="14812" width="18.42578125" customWidth="1"/>
    <col min="14813" max="14826" width="10.7109375" customWidth="1"/>
    <col min="14827" max="14827" width="12.85546875" customWidth="1"/>
    <col min="14828" max="14828" width="12.140625" customWidth="1"/>
    <col min="14829" max="14829" width="12.85546875" customWidth="1"/>
    <col min="14830" max="14830" width="12.140625" customWidth="1"/>
    <col min="15068" max="15068" width="18.42578125" customWidth="1"/>
    <col min="15069" max="15082" width="10.7109375" customWidth="1"/>
    <col min="15083" max="15083" width="12.85546875" customWidth="1"/>
    <col min="15084" max="15084" width="12.140625" customWidth="1"/>
    <col min="15085" max="15085" width="12.85546875" customWidth="1"/>
    <col min="15086" max="15086" width="12.140625" customWidth="1"/>
    <col min="15324" max="15324" width="18.42578125" customWidth="1"/>
    <col min="15325" max="15338" width="10.7109375" customWidth="1"/>
    <col min="15339" max="15339" width="12.85546875" customWidth="1"/>
    <col min="15340" max="15340" width="12.140625" customWidth="1"/>
    <col min="15341" max="15341" width="12.85546875" customWidth="1"/>
    <col min="15342" max="15342" width="12.140625" customWidth="1"/>
    <col min="15580" max="15580" width="18.42578125" customWidth="1"/>
    <col min="15581" max="15594" width="10.7109375" customWidth="1"/>
    <col min="15595" max="15595" width="12.85546875" customWidth="1"/>
    <col min="15596" max="15596" width="12.140625" customWidth="1"/>
    <col min="15597" max="15597" width="12.85546875" customWidth="1"/>
    <col min="15598" max="15598" width="12.140625" customWidth="1"/>
    <col min="15836" max="15836" width="18.42578125" customWidth="1"/>
    <col min="15837" max="15850" width="10.7109375" customWidth="1"/>
    <col min="15851" max="15851" width="12.85546875" customWidth="1"/>
    <col min="15852" max="15852" width="12.140625" customWidth="1"/>
    <col min="15853" max="15853" width="12.85546875" customWidth="1"/>
    <col min="15854" max="15854" width="12.140625" customWidth="1"/>
    <col min="16092" max="16092" width="18.42578125" customWidth="1"/>
    <col min="16093" max="16106" width="10.7109375" customWidth="1"/>
    <col min="16107" max="16107" width="12.85546875" customWidth="1"/>
    <col min="16108" max="16108" width="12.140625" customWidth="1"/>
    <col min="16109" max="16109" width="12.85546875" customWidth="1"/>
    <col min="16110" max="16110" width="12.140625" customWidth="1"/>
  </cols>
  <sheetData>
    <row r="1" spans="1:7" ht="18.75" customHeight="1" x14ac:dyDescent="0.25">
      <c r="A1" s="298" t="s">
        <v>67</v>
      </c>
      <c r="B1" s="299"/>
      <c r="C1" s="299"/>
      <c r="D1" s="299"/>
      <c r="E1" s="299"/>
      <c r="F1" s="299"/>
      <c r="G1" s="299"/>
    </row>
    <row r="2" spans="1:7" ht="18.75" customHeight="1" x14ac:dyDescent="0.25">
      <c r="A2" s="308"/>
      <c r="B2" s="306">
        <v>2021</v>
      </c>
      <c r="C2" s="307"/>
      <c r="D2" s="307"/>
      <c r="E2" s="306">
        <v>2022</v>
      </c>
      <c r="F2" s="307"/>
      <c r="G2" s="307"/>
    </row>
    <row r="3" spans="1:7" ht="18.75" customHeight="1" x14ac:dyDescent="0.25">
      <c r="A3" s="309"/>
      <c r="B3" s="150" t="s">
        <v>4</v>
      </c>
      <c r="C3" s="150" t="s">
        <v>8</v>
      </c>
      <c r="D3" s="150" t="s">
        <v>9</v>
      </c>
      <c r="E3" s="150" t="s">
        <v>4</v>
      </c>
      <c r="F3" s="150" t="s">
        <v>8</v>
      </c>
      <c r="G3" s="150" t="s">
        <v>9</v>
      </c>
    </row>
    <row r="4" spans="1:7" ht="15.75" x14ac:dyDescent="0.25">
      <c r="A4" s="300" t="s">
        <v>68</v>
      </c>
      <c r="B4" s="301"/>
      <c r="C4" s="301"/>
      <c r="D4" s="302"/>
      <c r="G4" s="137"/>
    </row>
    <row r="5" spans="1:7" ht="15.75" x14ac:dyDescent="0.25">
      <c r="A5" s="146" t="s">
        <v>57</v>
      </c>
      <c r="B5" s="138">
        <v>1164225.2750000001</v>
      </c>
      <c r="C5" s="138">
        <v>975135.05700000003</v>
      </c>
      <c r="D5" s="138">
        <f>B5+C5</f>
        <v>2139360.3320000004</v>
      </c>
      <c r="E5" s="186">
        <v>1077864.6000000001</v>
      </c>
      <c r="F5" s="138">
        <v>930535.75</v>
      </c>
      <c r="G5" s="138">
        <f>E5+F5</f>
        <v>2008400.35</v>
      </c>
    </row>
    <row r="6" spans="1:7" ht="15.75" x14ac:dyDescent="0.25">
      <c r="A6" s="146" t="s">
        <v>58</v>
      </c>
      <c r="B6" s="139">
        <v>432167.58100000006</v>
      </c>
      <c r="C6" s="139">
        <v>329752.36800000002</v>
      </c>
      <c r="D6" s="139">
        <f>B6+C6</f>
        <v>761919.94900000002</v>
      </c>
      <c r="E6" s="187">
        <v>372480</v>
      </c>
      <c r="F6" s="139">
        <v>296593.49</v>
      </c>
      <c r="G6" s="139">
        <f>E6+F6</f>
        <v>669073.49</v>
      </c>
    </row>
    <row r="7" spans="1:7" ht="15.75" x14ac:dyDescent="0.25">
      <c r="A7" s="147" t="s">
        <v>61</v>
      </c>
      <c r="B7" s="144">
        <f>SUM(B5:B6)</f>
        <v>1596392.8560000001</v>
      </c>
      <c r="C7" s="144">
        <f t="shared" ref="C7:G7" si="0">SUM(C5:C6)</f>
        <v>1304887.425</v>
      </c>
      <c r="D7" s="144">
        <f t="shared" si="0"/>
        <v>2901280.2810000004</v>
      </c>
      <c r="E7" s="144">
        <f t="shared" si="0"/>
        <v>1450344.6</v>
      </c>
      <c r="F7" s="144">
        <f t="shared" si="0"/>
        <v>1227129.24</v>
      </c>
      <c r="G7" s="144">
        <f t="shared" si="0"/>
        <v>2677473.84</v>
      </c>
    </row>
    <row r="8" spans="1:7" ht="15.75" x14ac:dyDescent="0.25">
      <c r="A8" s="303" t="s">
        <v>69</v>
      </c>
      <c r="B8" s="304"/>
      <c r="C8" s="304"/>
      <c r="D8" s="305"/>
      <c r="G8" s="137"/>
    </row>
    <row r="9" spans="1:7" ht="15.75" x14ac:dyDescent="0.25">
      <c r="A9" s="148" t="s">
        <v>64</v>
      </c>
      <c r="B9" s="140">
        <v>28.670333333333332</v>
      </c>
      <c r="C9" s="140">
        <v>35.055666666666674</v>
      </c>
      <c r="D9" s="140">
        <v>31.863</v>
      </c>
      <c r="E9" s="188">
        <v>31.03</v>
      </c>
      <c r="F9" s="140">
        <v>9.61</v>
      </c>
      <c r="G9" s="140">
        <v>20.32</v>
      </c>
    </row>
    <row r="10" spans="1:7" ht="15.75" x14ac:dyDescent="0.25">
      <c r="A10" s="148" t="s">
        <v>75</v>
      </c>
      <c r="B10" s="141">
        <v>3.8103333333333333</v>
      </c>
      <c r="C10" s="141">
        <v>5.0476666666666663</v>
      </c>
      <c r="D10" s="141">
        <v>4.4289999999999994</v>
      </c>
      <c r="E10" s="189">
        <v>7.8</v>
      </c>
      <c r="F10" s="141">
        <v>2.39</v>
      </c>
      <c r="G10" s="141">
        <v>5.09</v>
      </c>
    </row>
    <row r="11" spans="1:7" ht="15.75" x14ac:dyDescent="0.25">
      <c r="A11" s="148" t="s">
        <v>70</v>
      </c>
      <c r="B11" s="142">
        <v>2.0196666666666667</v>
      </c>
      <c r="C11" s="142">
        <v>2.66</v>
      </c>
      <c r="D11" s="142">
        <v>2.3398333333333334</v>
      </c>
      <c r="E11" s="190">
        <v>5.97</v>
      </c>
      <c r="F11" s="142">
        <v>2.19</v>
      </c>
      <c r="G11" s="142">
        <v>4.08</v>
      </c>
    </row>
    <row r="12" spans="1:7" ht="15.75" x14ac:dyDescent="0.25">
      <c r="A12" s="148" t="s">
        <v>66</v>
      </c>
      <c r="B12" s="143">
        <v>124.59466666666665</v>
      </c>
      <c r="C12" s="143">
        <v>159.62833333333333</v>
      </c>
      <c r="D12" s="143">
        <v>142.11150000000001</v>
      </c>
      <c r="E12" s="191">
        <v>168.85</v>
      </c>
      <c r="F12" s="143">
        <v>54.08</v>
      </c>
      <c r="G12" s="143">
        <v>111.46</v>
      </c>
    </row>
    <row r="13" spans="1:7" ht="15.75" x14ac:dyDescent="0.25">
      <c r="A13" s="148" t="s">
        <v>71</v>
      </c>
      <c r="B13" s="143">
        <v>15.457000000000001</v>
      </c>
      <c r="C13" s="143">
        <v>20.163666666666668</v>
      </c>
      <c r="D13" s="143">
        <v>17.810333333333332</v>
      </c>
      <c r="E13" s="191">
        <v>22.96</v>
      </c>
      <c r="F13" s="143">
        <v>6.99</v>
      </c>
      <c r="G13" s="143">
        <v>14.97</v>
      </c>
    </row>
    <row r="14" spans="1:7" s="157" customFormat="1" ht="15.75" x14ac:dyDescent="0.25">
      <c r="A14" s="148" t="s">
        <v>89</v>
      </c>
      <c r="B14" s="143"/>
      <c r="C14" s="143"/>
      <c r="D14" s="143"/>
      <c r="E14" s="191">
        <v>0.84</v>
      </c>
      <c r="F14" s="143">
        <v>0.31</v>
      </c>
      <c r="G14" s="143">
        <v>0.56999999999999995</v>
      </c>
    </row>
    <row r="15" spans="1:7" ht="15.75" x14ac:dyDescent="0.25">
      <c r="A15" s="149" t="s">
        <v>61</v>
      </c>
      <c r="B15" s="145">
        <f>SUM(B9:B13)</f>
        <v>174.55199999999996</v>
      </c>
      <c r="C15" s="145">
        <f t="shared" ref="C15:D15" si="1">SUM(C9:C13)</f>
        <v>222.55533333333332</v>
      </c>
      <c r="D15" s="145">
        <f t="shared" si="1"/>
        <v>198.55366666666669</v>
      </c>
      <c r="E15" s="145">
        <f>SUM(E9:E14)</f>
        <v>237.45</v>
      </c>
      <c r="F15" s="145">
        <f>SUM(F9:F14)</f>
        <v>75.569999999999993</v>
      </c>
      <c r="G15" s="145">
        <f>SUM(G9:G14)</f>
        <v>156.48999999999998</v>
      </c>
    </row>
    <row r="16" spans="1:7" ht="15" customHeight="1" x14ac:dyDescent="0.25">
      <c r="A16" s="294" t="s">
        <v>93</v>
      </c>
      <c r="B16" s="295"/>
      <c r="C16" s="295"/>
      <c r="D16" s="295"/>
    </row>
    <row r="17" spans="1:4" x14ac:dyDescent="0.25">
      <c r="A17" s="296"/>
      <c r="B17" s="297"/>
      <c r="C17" s="297"/>
      <c r="D17" s="297"/>
    </row>
    <row r="18" spans="1:4" x14ac:dyDescent="0.25">
      <c r="A18" s="296"/>
      <c r="B18" s="297"/>
      <c r="C18" s="297"/>
      <c r="D18" s="297"/>
    </row>
    <row r="19" spans="1:4" x14ac:dyDescent="0.25">
      <c r="A19" s="296"/>
      <c r="B19" s="297"/>
      <c r="C19" s="297"/>
      <c r="D19" s="297"/>
    </row>
    <row r="20" spans="1:4" x14ac:dyDescent="0.25">
      <c r="A20" s="296"/>
      <c r="B20" s="297"/>
      <c r="C20" s="297"/>
      <c r="D20" s="297"/>
    </row>
    <row r="21" spans="1:4" x14ac:dyDescent="0.25">
      <c r="A21" s="296"/>
      <c r="B21" s="297"/>
      <c r="C21" s="297"/>
      <c r="D21" s="297"/>
    </row>
    <row r="22" spans="1:4" x14ac:dyDescent="0.25">
      <c r="A22" s="296"/>
      <c r="B22" s="297"/>
      <c r="C22" s="297"/>
      <c r="D22" s="297"/>
    </row>
    <row r="23" spans="1:4" x14ac:dyDescent="0.25">
      <c r="A23" s="296"/>
      <c r="B23" s="297"/>
      <c r="C23" s="297"/>
      <c r="D23" s="297"/>
    </row>
  </sheetData>
  <protectedRanges>
    <protectedRange password="CA04" sqref="F5:G6 B9:D15 A1:A15 E1:G4 B1:D4 E8:G8 B5:D7 F9:G14 G7 B8:D8" name="Диапазон2"/>
    <protectedRange password="CA04" sqref="F15:G15 E9:E15" name="Диапазон2_2"/>
    <protectedRange password="CA04" sqref="E5:E7 F7" name="Диапазон2_1_1"/>
  </protectedRanges>
  <mergeCells count="7">
    <mergeCell ref="A16:D23"/>
    <mergeCell ref="A1:G1"/>
    <mergeCell ref="A4:D4"/>
    <mergeCell ref="A8:D8"/>
    <mergeCell ref="E2:G2"/>
    <mergeCell ref="B2:D2"/>
    <mergeCell ref="A2:A3"/>
  </mergeCells>
  <pageMargins left="0.25" right="0.25" top="0.75" bottom="0.75" header="0.3" footer="0.3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3"/>
  <sheetViews>
    <sheetView zoomScale="70" zoomScaleNormal="70" workbookViewId="0">
      <pane xSplit="1" topLeftCell="B1" activePane="topRight" state="frozen"/>
      <selection pane="topRight" activeCell="W23" sqref="W23"/>
    </sheetView>
  </sheetViews>
  <sheetFormatPr defaultColWidth="8.85546875" defaultRowHeight="15" x14ac:dyDescent="0.25"/>
  <cols>
    <col min="1" max="1" width="45.85546875" style="157" customWidth="1"/>
    <col min="2" max="2" width="9.42578125" style="157" customWidth="1"/>
    <col min="3" max="3" width="9.140625" style="157" customWidth="1"/>
    <col min="4" max="4" width="10.42578125" style="157" customWidth="1"/>
    <col min="5" max="5" width="8.42578125" style="157" customWidth="1"/>
    <col min="6" max="6" width="11" style="157" customWidth="1"/>
    <col min="7" max="9" width="7.7109375" style="157" customWidth="1"/>
    <col min="10" max="10" width="11.85546875" style="157" customWidth="1"/>
    <col min="11" max="11" width="9" style="157" customWidth="1"/>
    <col min="12" max="12" width="10.5703125" style="157" customWidth="1"/>
    <col min="13" max="13" width="7.7109375" style="157" customWidth="1"/>
    <col min="14" max="17" width="8.85546875" style="157"/>
    <col min="18" max="18" width="10.140625" style="157" customWidth="1"/>
    <col min="19" max="21" width="8.85546875" style="157"/>
    <col min="22" max="22" width="11.7109375" style="157" customWidth="1"/>
    <col min="23" max="16384" width="8.85546875" style="157"/>
  </cols>
  <sheetData>
    <row r="2" spans="1:25" ht="18.75" x14ac:dyDescent="0.3">
      <c r="A2" s="278"/>
      <c r="B2" s="273">
        <v>2021</v>
      </c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311">
        <v>2022</v>
      </c>
      <c r="O2" s="312"/>
      <c r="P2" s="312"/>
      <c r="Q2" s="312"/>
      <c r="R2" s="313"/>
      <c r="S2" s="313"/>
      <c r="T2" s="313"/>
      <c r="U2" s="313"/>
      <c r="V2" s="313"/>
      <c r="W2" s="313"/>
      <c r="X2" s="313"/>
      <c r="Y2" s="313"/>
    </row>
    <row r="3" spans="1:25" ht="18.75" x14ac:dyDescent="0.3">
      <c r="A3" s="278"/>
      <c r="B3" s="274" t="s">
        <v>4</v>
      </c>
      <c r="C3" s="274"/>
      <c r="D3" s="274"/>
      <c r="E3" s="275"/>
      <c r="F3" s="276" t="s">
        <v>8</v>
      </c>
      <c r="G3" s="273"/>
      <c r="H3" s="273"/>
      <c r="I3" s="277"/>
      <c r="J3" s="276" t="s">
        <v>9</v>
      </c>
      <c r="K3" s="273"/>
      <c r="L3" s="273"/>
      <c r="M3" s="277"/>
      <c r="N3" s="274" t="s">
        <v>4</v>
      </c>
      <c r="O3" s="274"/>
      <c r="P3" s="274"/>
      <c r="Q3" s="274"/>
      <c r="R3" s="228"/>
      <c r="S3" s="274" t="s">
        <v>91</v>
      </c>
      <c r="T3" s="310"/>
      <c r="U3" s="225"/>
      <c r="V3" s="226"/>
      <c r="W3" s="274" t="s">
        <v>92</v>
      </c>
      <c r="X3" s="310"/>
      <c r="Y3" s="225"/>
    </row>
    <row r="4" spans="1:25" ht="30" x14ac:dyDescent="0.25">
      <c r="A4" s="278"/>
      <c r="B4" s="125" t="s">
        <v>84</v>
      </c>
      <c r="C4" s="125" t="s">
        <v>85</v>
      </c>
      <c r="D4" s="125" t="s">
        <v>86</v>
      </c>
      <c r="E4" s="125" t="s">
        <v>87</v>
      </c>
      <c r="F4" s="125" t="s">
        <v>84</v>
      </c>
      <c r="G4" s="125" t="s">
        <v>85</v>
      </c>
      <c r="H4" s="125" t="s">
        <v>86</v>
      </c>
      <c r="I4" s="125" t="s">
        <v>87</v>
      </c>
      <c r="J4" s="125" t="s">
        <v>84</v>
      </c>
      <c r="K4" s="125" t="s">
        <v>85</v>
      </c>
      <c r="L4" s="125" t="s">
        <v>86</v>
      </c>
      <c r="M4" s="125" t="s">
        <v>87</v>
      </c>
      <c r="N4" s="125" t="s">
        <v>84</v>
      </c>
      <c r="O4" s="125" t="s">
        <v>85</v>
      </c>
      <c r="P4" s="125" t="s">
        <v>86</v>
      </c>
      <c r="Q4" s="125" t="s">
        <v>87</v>
      </c>
      <c r="R4" s="125" t="s">
        <v>84</v>
      </c>
      <c r="S4" s="125" t="s">
        <v>85</v>
      </c>
      <c r="T4" s="125" t="s">
        <v>86</v>
      </c>
      <c r="U4" s="125" t="s">
        <v>87</v>
      </c>
      <c r="V4" s="125" t="s">
        <v>84</v>
      </c>
      <c r="W4" s="125" t="s">
        <v>85</v>
      </c>
      <c r="X4" s="125" t="s">
        <v>86</v>
      </c>
      <c r="Y4" s="125" t="s">
        <v>87</v>
      </c>
    </row>
    <row r="5" spans="1:25" ht="18.75" x14ac:dyDescent="0.25">
      <c r="A5" s="162" t="s">
        <v>10</v>
      </c>
      <c r="R5" s="229"/>
      <c r="U5" s="231"/>
      <c r="V5" s="185"/>
      <c r="W5" s="185"/>
      <c r="X5" s="185"/>
      <c r="Y5" s="185"/>
    </row>
    <row r="6" spans="1:25" ht="15.75" x14ac:dyDescent="0.25">
      <c r="A6" s="65" t="s">
        <v>11</v>
      </c>
      <c r="B6" s="192">
        <v>217690</v>
      </c>
      <c r="C6" s="192">
        <v>28</v>
      </c>
      <c r="D6" s="192">
        <v>0</v>
      </c>
      <c r="E6" s="193">
        <v>0</v>
      </c>
      <c r="F6" s="192">
        <v>81975</v>
      </c>
      <c r="G6" s="192">
        <v>0</v>
      </c>
      <c r="H6" s="192">
        <v>0</v>
      </c>
      <c r="I6" s="193">
        <v>0</v>
      </c>
      <c r="J6" s="194">
        <f>B6+F6</f>
        <v>299665</v>
      </c>
      <c r="K6" s="192">
        <f>C6+G6</f>
        <v>28</v>
      </c>
      <c r="L6" s="192">
        <f>D6+H6</f>
        <v>0</v>
      </c>
      <c r="M6" s="193">
        <f>E6+I6</f>
        <v>0</v>
      </c>
      <c r="N6" s="192">
        <v>200542</v>
      </c>
      <c r="O6" s="192">
        <v>38</v>
      </c>
      <c r="P6" s="192">
        <v>0</v>
      </c>
      <c r="Q6" s="193">
        <v>0</v>
      </c>
      <c r="R6" s="194">
        <v>95015</v>
      </c>
      <c r="S6" s="192">
        <v>2</v>
      </c>
      <c r="T6" s="192">
        <v>0</v>
      </c>
      <c r="U6" s="193">
        <v>0</v>
      </c>
      <c r="V6" s="194">
        <v>297550</v>
      </c>
      <c r="W6" s="192">
        <v>39</v>
      </c>
      <c r="X6" s="192">
        <v>0</v>
      </c>
      <c r="Y6" s="193">
        <v>0</v>
      </c>
    </row>
    <row r="7" spans="1:25" ht="15.75" x14ac:dyDescent="0.25">
      <c r="A7" s="66" t="s">
        <v>12</v>
      </c>
      <c r="B7" s="195">
        <v>362363</v>
      </c>
      <c r="C7" s="195">
        <v>36</v>
      </c>
      <c r="D7" s="195">
        <v>0</v>
      </c>
      <c r="E7" s="196">
        <v>0</v>
      </c>
      <c r="F7" s="195">
        <v>201572</v>
      </c>
      <c r="G7" s="195">
        <v>19</v>
      </c>
      <c r="H7" s="195">
        <v>0</v>
      </c>
      <c r="I7" s="196">
        <v>0</v>
      </c>
      <c r="J7" s="197">
        <f t="shared" ref="J7:M13" si="0">B7+F7</f>
        <v>563935</v>
      </c>
      <c r="K7" s="195">
        <f t="shared" si="0"/>
        <v>55</v>
      </c>
      <c r="L7" s="195">
        <f t="shared" si="0"/>
        <v>0</v>
      </c>
      <c r="M7" s="196">
        <f t="shared" si="0"/>
        <v>0</v>
      </c>
      <c r="N7" s="195">
        <v>359172</v>
      </c>
      <c r="O7" s="195">
        <v>15</v>
      </c>
      <c r="P7" s="195">
        <v>0</v>
      </c>
      <c r="Q7" s="196">
        <v>0</v>
      </c>
      <c r="R7" s="197">
        <v>181182</v>
      </c>
      <c r="S7" s="195">
        <v>13</v>
      </c>
      <c r="T7" s="195">
        <v>0</v>
      </c>
      <c r="U7" s="196">
        <v>0</v>
      </c>
      <c r="V7" s="197">
        <v>540354</v>
      </c>
      <c r="W7" s="195">
        <v>28</v>
      </c>
      <c r="X7" s="195">
        <v>0</v>
      </c>
      <c r="Y7" s="196">
        <v>0</v>
      </c>
    </row>
    <row r="8" spans="1:25" ht="15.75" x14ac:dyDescent="0.25">
      <c r="A8" s="66" t="s">
        <v>13</v>
      </c>
      <c r="B8" s="195">
        <v>178786</v>
      </c>
      <c r="C8" s="195">
        <v>23</v>
      </c>
      <c r="D8" s="195">
        <v>0</v>
      </c>
      <c r="E8" s="196">
        <v>0</v>
      </c>
      <c r="F8" s="195">
        <v>80714</v>
      </c>
      <c r="G8" s="195">
        <v>7</v>
      </c>
      <c r="H8" s="195">
        <v>0</v>
      </c>
      <c r="I8" s="196">
        <v>0</v>
      </c>
      <c r="J8" s="197">
        <f t="shared" si="0"/>
        <v>259500</v>
      </c>
      <c r="K8" s="195">
        <f t="shared" si="0"/>
        <v>30</v>
      </c>
      <c r="L8" s="195">
        <f t="shared" si="0"/>
        <v>0</v>
      </c>
      <c r="M8" s="196">
        <f t="shared" si="0"/>
        <v>0</v>
      </c>
      <c r="N8" s="195">
        <v>170999</v>
      </c>
      <c r="O8" s="195">
        <v>139</v>
      </c>
      <c r="P8" s="195">
        <v>0</v>
      </c>
      <c r="Q8" s="196">
        <v>0</v>
      </c>
      <c r="R8" s="197">
        <v>91455</v>
      </c>
      <c r="S8" s="195">
        <v>0</v>
      </c>
      <c r="T8" s="195">
        <v>0</v>
      </c>
      <c r="U8" s="196">
        <v>0</v>
      </c>
      <c r="V8" s="197">
        <v>262454</v>
      </c>
      <c r="W8" s="195">
        <v>139</v>
      </c>
      <c r="X8" s="195">
        <v>0</v>
      </c>
      <c r="Y8" s="196">
        <v>0</v>
      </c>
    </row>
    <row r="9" spans="1:25" ht="15.75" x14ac:dyDescent="0.25">
      <c r="A9" s="66" t="s">
        <v>14</v>
      </c>
      <c r="B9" s="195">
        <v>235708</v>
      </c>
      <c r="C9" s="195">
        <v>57</v>
      </c>
      <c r="D9" s="195">
        <v>0</v>
      </c>
      <c r="E9" s="196">
        <v>0</v>
      </c>
      <c r="F9" s="195">
        <v>129693</v>
      </c>
      <c r="G9" s="195">
        <v>143</v>
      </c>
      <c r="H9" s="195">
        <v>0</v>
      </c>
      <c r="I9" s="196">
        <v>0</v>
      </c>
      <c r="J9" s="197">
        <f t="shared" si="0"/>
        <v>365401</v>
      </c>
      <c r="K9" s="195">
        <f t="shared" si="0"/>
        <v>200</v>
      </c>
      <c r="L9" s="195">
        <f t="shared" si="0"/>
        <v>0</v>
      </c>
      <c r="M9" s="196">
        <f t="shared" si="0"/>
        <v>0</v>
      </c>
      <c r="N9" s="195">
        <v>222966</v>
      </c>
      <c r="O9" s="195">
        <v>75</v>
      </c>
      <c r="P9" s="195">
        <v>0</v>
      </c>
      <c r="Q9" s="196">
        <v>0</v>
      </c>
      <c r="R9" s="197">
        <v>126065</v>
      </c>
      <c r="S9" s="195">
        <v>0</v>
      </c>
      <c r="T9" s="195">
        <v>0</v>
      </c>
      <c r="U9" s="196">
        <v>0</v>
      </c>
      <c r="V9" s="197">
        <v>349031</v>
      </c>
      <c r="W9" s="195">
        <v>75</v>
      </c>
      <c r="X9" s="195">
        <v>0</v>
      </c>
      <c r="Y9" s="196">
        <v>0</v>
      </c>
    </row>
    <row r="10" spans="1:25" ht="15.75" x14ac:dyDescent="0.25">
      <c r="A10" s="66" t="s">
        <v>15</v>
      </c>
      <c r="B10" s="195">
        <v>276120</v>
      </c>
      <c r="C10" s="195">
        <v>85</v>
      </c>
      <c r="D10" s="195">
        <v>0</v>
      </c>
      <c r="E10" s="196">
        <v>0</v>
      </c>
      <c r="F10" s="195">
        <v>110329</v>
      </c>
      <c r="G10" s="195">
        <v>16</v>
      </c>
      <c r="H10" s="195">
        <v>0</v>
      </c>
      <c r="I10" s="196">
        <v>0</v>
      </c>
      <c r="J10" s="197">
        <f t="shared" si="0"/>
        <v>386449</v>
      </c>
      <c r="K10" s="195">
        <f t="shared" si="0"/>
        <v>101</v>
      </c>
      <c r="L10" s="195">
        <f t="shared" si="0"/>
        <v>0</v>
      </c>
      <c r="M10" s="196">
        <f t="shared" si="0"/>
        <v>0</v>
      </c>
      <c r="N10" s="195">
        <v>276313</v>
      </c>
      <c r="O10" s="195">
        <v>72</v>
      </c>
      <c r="P10" s="195">
        <v>0</v>
      </c>
      <c r="Q10" s="196">
        <v>0</v>
      </c>
      <c r="R10" s="197">
        <v>127857</v>
      </c>
      <c r="S10" s="195">
        <v>0</v>
      </c>
      <c r="T10" s="195">
        <v>0</v>
      </c>
      <c r="U10" s="196">
        <v>0</v>
      </c>
      <c r="V10" s="197">
        <v>404170</v>
      </c>
      <c r="W10" s="195">
        <v>72</v>
      </c>
      <c r="X10" s="195">
        <v>0</v>
      </c>
      <c r="Y10" s="196">
        <v>0</v>
      </c>
    </row>
    <row r="11" spans="1:25" ht="15.75" x14ac:dyDescent="0.25">
      <c r="A11" s="66" t="s">
        <v>16</v>
      </c>
      <c r="B11" s="195">
        <v>151586</v>
      </c>
      <c r="C11" s="195">
        <v>32</v>
      </c>
      <c r="D11" s="195">
        <v>0</v>
      </c>
      <c r="E11" s="196">
        <v>0</v>
      </c>
      <c r="F11" s="195">
        <v>79985</v>
      </c>
      <c r="G11" s="195">
        <v>3</v>
      </c>
      <c r="H11" s="195">
        <v>0</v>
      </c>
      <c r="I11" s="196">
        <v>0</v>
      </c>
      <c r="J11" s="197">
        <f t="shared" si="0"/>
        <v>231571</v>
      </c>
      <c r="K11" s="195">
        <f t="shared" si="0"/>
        <v>35</v>
      </c>
      <c r="L11" s="195">
        <f t="shared" si="0"/>
        <v>0</v>
      </c>
      <c r="M11" s="196">
        <f t="shared" si="0"/>
        <v>0</v>
      </c>
      <c r="N11" s="195">
        <v>163508</v>
      </c>
      <c r="O11" s="195">
        <v>18</v>
      </c>
      <c r="P11" s="195">
        <v>0</v>
      </c>
      <c r="Q11" s="196">
        <v>0</v>
      </c>
      <c r="R11" s="197">
        <v>81583</v>
      </c>
      <c r="S11" s="195">
        <v>4</v>
      </c>
      <c r="T11" s="195">
        <v>0</v>
      </c>
      <c r="U11" s="196">
        <v>0</v>
      </c>
      <c r="V11" s="197">
        <v>245083</v>
      </c>
      <c r="W11" s="195">
        <v>22</v>
      </c>
      <c r="X11" s="195">
        <v>0</v>
      </c>
      <c r="Y11" s="196">
        <v>0</v>
      </c>
    </row>
    <row r="12" spans="1:25" ht="15.75" x14ac:dyDescent="0.25">
      <c r="A12" s="66" t="s">
        <v>17</v>
      </c>
      <c r="B12" s="195">
        <v>336592</v>
      </c>
      <c r="C12" s="195">
        <v>99</v>
      </c>
      <c r="D12" s="195">
        <v>0</v>
      </c>
      <c r="E12" s="196">
        <v>0</v>
      </c>
      <c r="F12" s="195">
        <v>173704</v>
      </c>
      <c r="G12" s="195">
        <v>0</v>
      </c>
      <c r="H12" s="195">
        <v>0</v>
      </c>
      <c r="I12" s="196">
        <v>0</v>
      </c>
      <c r="J12" s="197">
        <f t="shared" si="0"/>
        <v>510296</v>
      </c>
      <c r="K12" s="195">
        <f t="shared" si="0"/>
        <v>99</v>
      </c>
      <c r="L12" s="195">
        <f t="shared" si="0"/>
        <v>0</v>
      </c>
      <c r="M12" s="196">
        <f t="shared" si="0"/>
        <v>0</v>
      </c>
      <c r="N12" s="195">
        <v>339133</v>
      </c>
      <c r="O12" s="195">
        <v>71</v>
      </c>
      <c r="P12" s="195">
        <v>0</v>
      </c>
      <c r="Q12" s="196">
        <v>0</v>
      </c>
      <c r="R12" s="197">
        <v>196285</v>
      </c>
      <c r="S12" s="195">
        <v>0</v>
      </c>
      <c r="T12" s="195">
        <v>0</v>
      </c>
      <c r="U12" s="196">
        <v>0</v>
      </c>
      <c r="V12" s="197">
        <v>535418</v>
      </c>
      <c r="W12" s="195">
        <v>71</v>
      </c>
      <c r="X12" s="195">
        <v>0</v>
      </c>
      <c r="Y12" s="196">
        <v>0</v>
      </c>
    </row>
    <row r="13" spans="1:25" ht="16.5" thickBot="1" x14ac:dyDescent="0.3">
      <c r="A13" s="79" t="s">
        <v>18</v>
      </c>
      <c r="B13" s="198">
        <v>607007</v>
      </c>
      <c r="C13" s="198">
        <v>83</v>
      </c>
      <c r="D13" s="198">
        <v>0</v>
      </c>
      <c r="E13" s="199">
        <v>0</v>
      </c>
      <c r="F13" s="198">
        <v>275564</v>
      </c>
      <c r="G13" s="198">
        <v>18</v>
      </c>
      <c r="H13" s="198">
        <v>0</v>
      </c>
      <c r="I13" s="199">
        <v>0</v>
      </c>
      <c r="J13" s="200">
        <f t="shared" si="0"/>
        <v>882571</v>
      </c>
      <c r="K13" s="198">
        <f t="shared" si="0"/>
        <v>101</v>
      </c>
      <c r="L13" s="198">
        <f t="shared" si="0"/>
        <v>0</v>
      </c>
      <c r="M13" s="199">
        <f t="shared" si="0"/>
        <v>0</v>
      </c>
      <c r="N13" s="198">
        <v>605553</v>
      </c>
      <c r="O13" s="198">
        <v>44</v>
      </c>
      <c r="P13" s="198">
        <v>0</v>
      </c>
      <c r="Q13" s="199">
        <v>0</v>
      </c>
      <c r="R13" s="200">
        <v>316618</v>
      </c>
      <c r="S13" s="198">
        <v>4</v>
      </c>
      <c r="T13" s="198">
        <v>0</v>
      </c>
      <c r="U13" s="199">
        <v>0</v>
      </c>
      <c r="V13" s="197">
        <v>922171</v>
      </c>
      <c r="W13" s="195">
        <v>48</v>
      </c>
      <c r="X13" s="195">
        <v>0</v>
      </c>
      <c r="Y13" s="196">
        <v>0</v>
      </c>
    </row>
    <row r="14" spans="1:25" ht="16.5" thickBot="1" x14ac:dyDescent="0.3">
      <c r="A14" s="77" t="s">
        <v>22</v>
      </c>
      <c r="B14" s="201">
        <f t="shared" ref="B14:M14" si="1">SUM(B6:B13)</f>
        <v>2365852</v>
      </c>
      <c r="C14" s="201">
        <f t="shared" si="1"/>
        <v>443</v>
      </c>
      <c r="D14" s="201">
        <f t="shared" si="1"/>
        <v>0</v>
      </c>
      <c r="E14" s="201">
        <f t="shared" si="1"/>
        <v>0</v>
      </c>
      <c r="F14" s="201">
        <f t="shared" si="1"/>
        <v>1133536</v>
      </c>
      <c r="G14" s="201">
        <f t="shared" si="1"/>
        <v>206</v>
      </c>
      <c r="H14" s="201">
        <f t="shared" si="1"/>
        <v>0</v>
      </c>
      <c r="I14" s="201">
        <f t="shared" si="1"/>
        <v>0</v>
      </c>
      <c r="J14" s="201">
        <f>SUM(J6:J13)</f>
        <v>3499388</v>
      </c>
      <c r="K14" s="201">
        <f t="shared" si="1"/>
        <v>649</v>
      </c>
      <c r="L14" s="201">
        <f t="shared" si="1"/>
        <v>0</v>
      </c>
      <c r="M14" s="201">
        <f t="shared" si="1"/>
        <v>0</v>
      </c>
      <c r="N14" s="202">
        <f>SUM(N6:N13)</f>
        <v>2338186</v>
      </c>
      <c r="O14" s="201">
        <f t="shared" ref="O14:Q14" si="2">SUM(O6:O13)</f>
        <v>472</v>
      </c>
      <c r="P14" s="201">
        <f t="shared" si="2"/>
        <v>0</v>
      </c>
      <c r="Q14" s="201">
        <f t="shared" si="2"/>
        <v>0</v>
      </c>
      <c r="R14" s="232">
        <v>1216060</v>
      </c>
      <c r="S14" s="201">
        <v>23</v>
      </c>
      <c r="T14" s="201">
        <v>0</v>
      </c>
      <c r="U14" s="230">
        <v>0</v>
      </c>
      <c r="V14" s="241">
        <v>3556231</v>
      </c>
      <c r="W14" s="201">
        <v>494</v>
      </c>
      <c r="X14" s="201">
        <v>0</v>
      </c>
      <c r="Y14" s="230">
        <v>0</v>
      </c>
    </row>
    <row r="15" spans="1:25" ht="18.75" x14ac:dyDescent="0.25">
      <c r="A15" s="163" t="s">
        <v>23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5.75" x14ac:dyDescent="0.25">
      <c r="A16" s="65" t="s">
        <v>24</v>
      </c>
      <c r="B16" s="203">
        <v>206648</v>
      </c>
      <c r="C16" s="203">
        <v>51</v>
      </c>
      <c r="D16" s="203">
        <v>0</v>
      </c>
      <c r="E16" s="204">
        <v>0</v>
      </c>
      <c r="F16" s="203">
        <v>104677</v>
      </c>
      <c r="G16" s="203">
        <v>0</v>
      </c>
      <c r="H16" s="203">
        <v>0</v>
      </c>
      <c r="I16" s="204">
        <v>0</v>
      </c>
      <c r="J16" s="194">
        <f t="shared" ref="J16:M17" si="3">B16+F16</f>
        <v>311325</v>
      </c>
      <c r="K16" s="192">
        <f t="shared" si="3"/>
        <v>51</v>
      </c>
      <c r="L16" s="192">
        <f t="shared" si="3"/>
        <v>0</v>
      </c>
      <c r="M16" s="193">
        <f>E16+I16</f>
        <v>0</v>
      </c>
      <c r="N16" s="203">
        <v>195470</v>
      </c>
      <c r="O16" s="203">
        <v>72</v>
      </c>
      <c r="P16" s="203">
        <v>0</v>
      </c>
      <c r="Q16" s="204">
        <v>0</v>
      </c>
      <c r="R16" s="233">
        <v>102177</v>
      </c>
      <c r="S16" s="203">
        <v>0</v>
      </c>
      <c r="T16" s="203">
        <v>0</v>
      </c>
      <c r="U16" s="204">
        <v>0</v>
      </c>
      <c r="V16" s="233">
        <v>297647</v>
      </c>
      <c r="W16" s="203">
        <v>72</v>
      </c>
      <c r="X16" s="203">
        <v>0</v>
      </c>
      <c r="Y16" s="204">
        <v>0</v>
      </c>
    </row>
    <row r="17" spans="1:25" ht="16.5" thickBot="1" x14ac:dyDescent="0.3">
      <c r="A17" s="66" t="s">
        <v>37</v>
      </c>
      <c r="B17" s="205">
        <v>0</v>
      </c>
      <c r="C17" s="205">
        <v>0</v>
      </c>
      <c r="D17" s="205">
        <v>3297.51</v>
      </c>
      <c r="E17" s="206">
        <v>2431.16</v>
      </c>
      <c r="F17" s="205">
        <v>0</v>
      </c>
      <c r="G17" s="205">
        <v>0</v>
      </c>
      <c r="H17" s="205">
        <v>640.17999999999995</v>
      </c>
      <c r="I17" s="206">
        <v>651.4</v>
      </c>
      <c r="J17" s="200">
        <f t="shared" si="3"/>
        <v>0</v>
      </c>
      <c r="K17" s="198">
        <f t="shared" si="3"/>
        <v>0</v>
      </c>
      <c r="L17" s="198">
        <f t="shared" si="3"/>
        <v>3937.69</v>
      </c>
      <c r="M17" s="196">
        <f t="shared" si="3"/>
        <v>3082.56</v>
      </c>
      <c r="N17" s="205">
        <v>0</v>
      </c>
      <c r="O17" s="205">
        <v>0</v>
      </c>
      <c r="P17" s="205">
        <v>2992.39</v>
      </c>
      <c r="Q17" s="206">
        <v>2431.16</v>
      </c>
      <c r="R17" s="234">
        <v>0</v>
      </c>
      <c r="S17" s="205">
        <v>0</v>
      </c>
      <c r="T17" s="205">
        <v>993</v>
      </c>
      <c r="U17" s="206">
        <v>962</v>
      </c>
      <c r="V17" s="234">
        <v>0</v>
      </c>
      <c r="W17" s="205">
        <v>0</v>
      </c>
      <c r="X17" s="205">
        <v>3985.87</v>
      </c>
      <c r="Y17" s="206">
        <v>3132.95</v>
      </c>
    </row>
    <row r="18" spans="1:25" ht="16.5" thickBot="1" x14ac:dyDescent="0.3">
      <c r="A18" s="126" t="s">
        <v>28</v>
      </c>
      <c r="B18" s="207">
        <f t="shared" ref="B18:M18" si="4">SUM(B16:B17)</f>
        <v>206648</v>
      </c>
      <c r="C18" s="207">
        <f t="shared" si="4"/>
        <v>51</v>
      </c>
      <c r="D18" s="207">
        <f t="shared" si="4"/>
        <v>3297.51</v>
      </c>
      <c r="E18" s="207">
        <f t="shared" si="4"/>
        <v>2431.16</v>
      </c>
      <c r="F18" s="207">
        <f t="shared" si="4"/>
        <v>104677</v>
      </c>
      <c r="G18" s="207">
        <f t="shared" si="4"/>
        <v>0</v>
      </c>
      <c r="H18" s="207">
        <f t="shared" si="4"/>
        <v>640.17999999999995</v>
      </c>
      <c r="I18" s="207">
        <f t="shared" si="4"/>
        <v>651.4</v>
      </c>
      <c r="J18" s="207">
        <f t="shared" si="4"/>
        <v>311325</v>
      </c>
      <c r="K18" s="207">
        <f t="shared" si="4"/>
        <v>51</v>
      </c>
      <c r="L18" s="207">
        <f t="shared" si="4"/>
        <v>3937.69</v>
      </c>
      <c r="M18" s="207">
        <f t="shared" si="4"/>
        <v>3082.56</v>
      </c>
      <c r="N18" s="207">
        <f t="shared" ref="N18:R18" si="5">SUM(N16:N17)</f>
        <v>195470</v>
      </c>
      <c r="O18" s="207">
        <f t="shared" si="5"/>
        <v>72</v>
      </c>
      <c r="P18" s="207">
        <f t="shared" si="5"/>
        <v>2992.39</v>
      </c>
      <c r="Q18" s="208">
        <f t="shared" si="5"/>
        <v>2431.16</v>
      </c>
      <c r="R18" s="235">
        <f t="shared" si="5"/>
        <v>102177</v>
      </c>
      <c r="S18" s="207">
        <v>0</v>
      </c>
      <c r="T18" s="207">
        <v>993</v>
      </c>
      <c r="U18" s="208">
        <v>962</v>
      </c>
      <c r="V18" s="235">
        <v>297647</v>
      </c>
      <c r="W18" s="207">
        <v>72</v>
      </c>
      <c r="X18" s="207">
        <v>3985.87</v>
      </c>
      <c r="Y18" s="208">
        <v>3132.95</v>
      </c>
    </row>
    <row r="19" spans="1:25" ht="18.75" x14ac:dyDescent="0.25">
      <c r="A19" s="163" t="s">
        <v>29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6.5" thickBot="1" x14ac:dyDescent="0.3">
      <c r="A20" s="80" t="s">
        <v>30</v>
      </c>
      <c r="B20" s="209">
        <v>0</v>
      </c>
      <c r="C20" s="209">
        <v>240</v>
      </c>
      <c r="D20" s="209">
        <v>124726</v>
      </c>
      <c r="E20" s="210">
        <v>0</v>
      </c>
      <c r="F20" s="209">
        <v>0</v>
      </c>
      <c r="G20" s="209">
        <v>131</v>
      </c>
      <c r="H20" s="209">
        <v>62948</v>
      </c>
      <c r="I20" s="210">
        <v>0</v>
      </c>
      <c r="J20" s="194">
        <f t="shared" ref="J20:L20" si="6">B20+F20</f>
        <v>0</v>
      </c>
      <c r="K20" s="192">
        <f t="shared" si="6"/>
        <v>371</v>
      </c>
      <c r="L20" s="192">
        <f t="shared" si="6"/>
        <v>187674</v>
      </c>
      <c r="M20" s="193">
        <f>E20+I20</f>
        <v>0</v>
      </c>
      <c r="N20" s="209">
        <v>0</v>
      </c>
      <c r="O20" s="209">
        <v>258</v>
      </c>
      <c r="P20" s="209">
        <v>118207</v>
      </c>
      <c r="Q20" s="210">
        <v>0</v>
      </c>
      <c r="R20" s="194">
        <v>0</v>
      </c>
      <c r="S20" s="192">
        <v>248</v>
      </c>
      <c r="T20" s="192">
        <v>65105</v>
      </c>
      <c r="U20" s="193">
        <v>0</v>
      </c>
      <c r="V20" s="242">
        <v>0</v>
      </c>
      <c r="W20" s="243">
        <v>506</v>
      </c>
      <c r="X20" s="243">
        <v>183312</v>
      </c>
      <c r="Y20" s="244">
        <v>0</v>
      </c>
    </row>
    <row r="21" spans="1:25" ht="16.5" thickBot="1" x14ac:dyDescent="0.3">
      <c r="A21" s="77" t="s">
        <v>34</v>
      </c>
      <c r="B21" s="211">
        <f t="shared" ref="B21:M21" si="7">B20</f>
        <v>0</v>
      </c>
      <c r="C21" s="211">
        <f t="shared" si="7"/>
        <v>240</v>
      </c>
      <c r="D21" s="211">
        <f t="shared" si="7"/>
        <v>124726</v>
      </c>
      <c r="E21" s="211">
        <f t="shared" si="7"/>
        <v>0</v>
      </c>
      <c r="F21" s="211">
        <f t="shared" si="7"/>
        <v>0</v>
      </c>
      <c r="G21" s="211">
        <f t="shared" si="7"/>
        <v>131</v>
      </c>
      <c r="H21" s="211">
        <f t="shared" si="7"/>
        <v>62948</v>
      </c>
      <c r="I21" s="211">
        <f t="shared" si="7"/>
        <v>0</v>
      </c>
      <c r="J21" s="211">
        <f t="shared" si="7"/>
        <v>0</v>
      </c>
      <c r="K21" s="211">
        <f t="shared" si="7"/>
        <v>371</v>
      </c>
      <c r="L21" s="211">
        <f t="shared" si="7"/>
        <v>187674</v>
      </c>
      <c r="M21" s="211">
        <f t="shared" si="7"/>
        <v>0</v>
      </c>
      <c r="N21" s="211">
        <f t="shared" ref="N21:Q21" si="8">N20</f>
        <v>0</v>
      </c>
      <c r="O21" s="211">
        <f t="shared" si="8"/>
        <v>258</v>
      </c>
      <c r="P21" s="211">
        <f t="shared" si="8"/>
        <v>118207</v>
      </c>
      <c r="Q21" s="236">
        <f t="shared" si="8"/>
        <v>0</v>
      </c>
      <c r="R21" s="240">
        <v>0</v>
      </c>
      <c r="S21" s="211">
        <v>248</v>
      </c>
      <c r="T21" s="211">
        <v>65105</v>
      </c>
      <c r="U21" s="236">
        <v>0</v>
      </c>
      <c r="V21" s="240">
        <v>0</v>
      </c>
      <c r="W21" s="211">
        <v>506</v>
      </c>
      <c r="X21" s="211">
        <v>183312</v>
      </c>
      <c r="Y21" s="236">
        <v>0</v>
      </c>
    </row>
    <row r="22" spans="1:25" ht="32.25" thickBot="1" x14ac:dyDescent="0.3">
      <c r="A22" s="127" t="s">
        <v>88</v>
      </c>
      <c r="B22" s="212">
        <f t="shared" ref="B22:M22" si="9">B14+B18+B21</f>
        <v>2572500</v>
      </c>
      <c r="C22" s="212">
        <f t="shared" si="9"/>
        <v>734</v>
      </c>
      <c r="D22" s="212">
        <f t="shared" si="9"/>
        <v>128023.51</v>
      </c>
      <c r="E22" s="212">
        <f t="shared" si="9"/>
        <v>2431.16</v>
      </c>
      <c r="F22" s="212">
        <f t="shared" si="9"/>
        <v>1238213</v>
      </c>
      <c r="G22" s="212">
        <f t="shared" si="9"/>
        <v>337</v>
      </c>
      <c r="H22" s="212">
        <f t="shared" si="9"/>
        <v>63588.18</v>
      </c>
      <c r="I22" s="212">
        <f t="shared" si="9"/>
        <v>651.4</v>
      </c>
      <c r="J22" s="212">
        <f t="shared" si="9"/>
        <v>3810713</v>
      </c>
      <c r="K22" s="212">
        <f t="shared" si="9"/>
        <v>1071</v>
      </c>
      <c r="L22" s="212">
        <f t="shared" si="9"/>
        <v>191611.69</v>
      </c>
      <c r="M22" s="212">
        <f t="shared" si="9"/>
        <v>3082.56</v>
      </c>
      <c r="N22" s="213">
        <f t="shared" ref="N22:Q22" si="10">N14+N18+N21</f>
        <v>2533656</v>
      </c>
      <c r="O22" s="212">
        <f t="shared" si="10"/>
        <v>802</v>
      </c>
      <c r="P22" s="212">
        <f>P14+P18+P21</f>
        <v>121199.39</v>
      </c>
      <c r="Q22" s="214">
        <f t="shared" si="10"/>
        <v>2431.16</v>
      </c>
      <c r="R22" s="212">
        <v>1318237</v>
      </c>
      <c r="S22" s="212">
        <v>271</v>
      </c>
      <c r="T22" s="212">
        <v>66098.48</v>
      </c>
      <c r="U22" s="214">
        <v>962</v>
      </c>
      <c r="V22" s="227">
        <v>3853878</v>
      </c>
      <c r="W22" s="227">
        <v>1072</v>
      </c>
      <c r="X22" s="227">
        <v>187297.87</v>
      </c>
      <c r="Y22" s="248">
        <v>3132.95</v>
      </c>
    </row>
    <row r="23" spans="1:25" ht="15.75" x14ac:dyDescent="0.25">
      <c r="A23" s="128" t="s">
        <v>81</v>
      </c>
      <c r="B23" s="215">
        <v>0</v>
      </c>
      <c r="C23" s="215">
        <v>138979</v>
      </c>
      <c r="D23" s="215">
        <v>0</v>
      </c>
      <c r="E23" s="216">
        <v>0</v>
      </c>
      <c r="F23" s="217">
        <v>0</v>
      </c>
      <c r="G23" s="215">
        <v>72377</v>
      </c>
      <c r="H23" s="215">
        <v>0</v>
      </c>
      <c r="I23" s="216">
        <v>0</v>
      </c>
      <c r="J23" s="217">
        <v>0</v>
      </c>
      <c r="K23" s="217">
        <v>211356</v>
      </c>
      <c r="L23" s="215">
        <v>0</v>
      </c>
      <c r="M23" s="216">
        <v>0</v>
      </c>
      <c r="N23" s="218">
        <v>0</v>
      </c>
      <c r="O23" s="218">
        <v>127205</v>
      </c>
      <c r="P23" s="215">
        <v>0</v>
      </c>
      <c r="Q23" s="216">
        <v>0</v>
      </c>
      <c r="R23" s="237"/>
      <c r="S23" s="256">
        <v>70166</v>
      </c>
      <c r="T23" s="239"/>
      <c r="U23" s="238"/>
      <c r="V23" s="245"/>
      <c r="W23" s="257">
        <v>197371</v>
      </c>
      <c r="X23" s="246"/>
      <c r="Y23" s="247"/>
    </row>
  </sheetData>
  <mergeCells count="9">
    <mergeCell ref="S3:T3"/>
    <mergeCell ref="N2:Y2"/>
    <mergeCell ref="W3:X3"/>
    <mergeCell ref="N3:Q3"/>
    <mergeCell ref="A2:A4"/>
    <mergeCell ref="B2:M2"/>
    <mergeCell ref="B3:E3"/>
    <mergeCell ref="F3:I3"/>
    <mergeCell ref="J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7. Потребление топлива</vt:lpstr>
      <vt:lpstr>'1. Выработка электроэнергии'!Область_печати</vt:lpstr>
    </vt:vector>
  </TitlesOfParts>
  <Company>JSC TGC1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Елена Павловна</dc:creator>
  <cp:lastModifiedBy>Себровский Денис Николаевич</cp:lastModifiedBy>
  <cp:lastPrinted>2020-10-23T13:38:44Z</cp:lastPrinted>
  <dcterms:created xsi:type="dcterms:W3CDTF">2019-05-24T06:43:52Z</dcterms:created>
  <dcterms:modified xsi:type="dcterms:W3CDTF">2022-07-22T06:24:24Z</dcterms:modified>
</cp:coreProperties>
</file>