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gc1.local\MainFS\BDR\DKU\OAK\SCM\IR\IR материалы\Факты\2020\3 кв 2020\Производство\"/>
    </mc:Choice>
  </mc:AlternateContent>
  <bookViews>
    <workbookView xWindow="0" yWindow="0" windowWidth="28800" windowHeight="11100"/>
  </bookViews>
  <sheets>
    <sheet name="1. Выработка электроэнергии" sheetId="1" r:id="rId1"/>
    <sheet name="2. Отпуск теплоэнергии" sheetId="3" r:id="rId2"/>
    <sheet name="3. УРУТ" sheetId="4" r:id="rId3"/>
    <sheet name="4. КИУМ" sheetId="5" r:id="rId4"/>
    <sheet name="5. Реализация э.э. и мощности" sheetId="6" r:id="rId5"/>
    <sheet name="6. Покупка э.э. и мощности" sheetId="7" r:id="rId6"/>
  </sheets>
  <definedNames>
    <definedName name="_xlnm.Print_Area" localSheetId="0">'1. Выработка электроэнергии'!$A$1:$A$36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3" l="1"/>
  <c r="W6" i="3"/>
  <c r="W7" i="3"/>
  <c r="W8" i="3"/>
  <c r="W9" i="3"/>
  <c r="W10" i="3"/>
  <c r="W11" i="3"/>
  <c r="W12" i="3"/>
  <c r="W13" i="3"/>
  <c r="W16" i="3"/>
  <c r="W17" i="3"/>
  <c r="W18" i="3"/>
  <c r="W21" i="3"/>
  <c r="W22" i="3"/>
  <c r="W25" i="3"/>
  <c r="W19" i="3" l="1"/>
  <c r="W23" i="3"/>
  <c r="W14" i="3"/>
  <c r="E5" i="1"/>
  <c r="W27" i="3" l="1"/>
  <c r="I5" i="7"/>
  <c r="AB30" i="1"/>
  <c r="AB27" i="1"/>
  <c r="AB26" i="1"/>
  <c r="AB25" i="1"/>
  <c r="AB24" i="1"/>
  <c r="AB21" i="1"/>
  <c r="AB20" i="1"/>
  <c r="AB19" i="1"/>
  <c r="AB18" i="1"/>
  <c r="AB15" i="1"/>
  <c r="AB14" i="1"/>
  <c r="AB13" i="1"/>
  <c r="AB12" i="1"/>
  <c r="AB11" i="1"/>
  <c r="AB10" i="1"/>
  <c r="AB9" i="1"/>
  <c r="AB8" i="1"/>
  <c r="AB7" i="1"/>
  <c r="AB6" i="1"/>
  <c r="AB5" i="1"/>
  <c r="W28" i="3" l="1"/>
  <c r="T16" i="1" l="1"/>
  <c r="U28" i="1"/>
  <c r="V28" i="1"/>
  <c r="V22" i="1"/>
  <c r="U22" i="1"/>
  <c r="T22" i="1"/>
  <c r="T28" i="1"/>
  <c r="R28" i="1"/>
  <c r="Q28" i="1"/>
  <c r="P28" i="1"/>
  <c r="R16" i="1"/>
  <c r="Q16" i="1"/>
  <c r="P16" i="1"/>
  <c r="R22" i="1"/>
  <c r="Q22" i="1"/>
  <c r="P22" i="1"/>
  <c r="W19" i="1"/>
  <c r="T32" i="1" l="1"/>
  <c r="W28" i="1"/>
  <c r="I17" i="6" l="1"/>
  <c r="S17" i="3" l="1"/>
  <c r="S18" i="3"/>
  <c r="P35" i="1"/>
  <c r="S6" i="1"/>
  <c r="J14" i="7" l="1"/>
  <c r="I14" i="7"/>
  <c r="H14" i="7"/>
  <c r="G14" i="7"/>
  <c r="J7" i="7"/>
  <c r="H7" i="7"/>
  <c r="G7" i="7"/>
  <c r="K6" i="7"/>
  <c r="I6" i="7"/>
  <c r="K5" i="7"/>
  <c r="K17" i="6"/>
  <c r="J17" i="6"/>
  <c r="H17" i="6"/>
  <c r="G17" i="6"/>
  <c r="H10" i="6"/>
  <c r="G10" i="6"/>
  <c r="K9" i="6"/>
  <c r="I9" i="6"/>
  <c r="K8" i="6"/>
  <c r="I8" i="6"/>
  <c r="I7" i="6"/>
  <c r="K6" i="6"/>
  <c r="I6" i="6"/>
  <c r="K5" i="6"/>
  <c r="I5" i="6"/>
  <c r="AB25" i="3"/>
  <c r="S25" i="3"/>
  <c r="AA23" i="3"/>
  <c r="Z23" i="3"/>
  <c r="Y23" i="3"/>
  <c r="V23" i="3"/>
  <c r="U23" i="3"/>
  <c r="T23" i="3"/>
  <c r="R23" i="3"/>
  <c r="Q23" i="3"/>
  <c r="P23" i="3"/>
  <c r="AB22" i="3"/>
  <c r="S22" i="3"/>
  <c r="AB21" i="3"/>
  <c r="S21" i="3"/>
  <c r="AA19" i="3"/>
  <c r="Z19" i="3"/>
  <c r="Y19" i="3"/>
  <c r="V19" i="3"/>
  <c r="U19" i="3"/>
  <c r="T19" i="3"/>
  <c r="R19" i="3"/>
  <c r="Q19" i="3"/>
  <c r="P19" i="3"/>
  <c r="AB18" i="3"/>
  <c r="AB17" i="3"/>
  <c r="AB16" i="3"/>
  <c r="S16" i="3"/>
  <c r="AA14" i="3"/>
  <c r="Z14" i="3"/>
  <c r="Y14" i="3"/>
  <c r="V14" i="3"/>
  <c r="U14" i="3"/>
  <c r="T14" i="3"/>
  <c r="R14" i="3"/>
  <c r="Q14" i="3"/>
  <c r="P14" i="3"/>
  <c r="AB13" i="3"/>
  <c r="S13" i="3"/>
  <c r="AB12" i="3"/>
  <c r="S12" i="3"/>
  <c r="AB11" i="3"/>
  <c r="S11" i="3"/>
  <c r="AB10" i="3"/>
  <c r="S10" i="3"/>
  <c r="AB9" i="3"/>
  <c r="S9" i="3"/>
  <c r="AB8" i="3"/>
  <c r="S8" i="3"/>
  <c r="AB7" i="3"/>
  <c r="S7" i="3"/>
  <c r="AB6" i="3"/>
  <c r="S6" i="3"/>
  <c r="AB5" i="3"/>
  <c r="S5" i="3"/>
  <c r="W5" i="1"/>
  <c r="AA36" i="1"/>
  <c r="Z36" i="1"/>
  <c r="Y36" i="1"/>
  <c r="V36" i="1"/>
  <c r="U36" i="1"/>
  <c r="T36" i="1"/>
  <c r="R36" i="1"/>
  <c r="Q36" i="1"/>
  <c r="P36" i="1"/>
  <c r="AA35" i="1"/>
  <c r="Z35" i="1"/>
  <c r="Y35" i="1"/>
  <c r="V35" i="1"/>
  <c r="U35" i="1"/>
  <c r="T35" i="1"/>
  <c r="R35" i="1"/>
  <c r="Q35" i="1"/>
  <c r="W30" i="1"/>
  <c r="S30" i="1"/>
  <c r="AA28" i="1"/>
  <c r="Z28" i="1"/>
  <c r="Y28" i="1"/>
  <c r="W27" i="1"/>
  <c r="S27" i="1"/>
  <c r="W26" i="1"/>
  <c r="S26" i="1"/>
  <c r="W25" i="1"/>
  <c r="S25" i="1"/>
  <c r="W24" i="1"/>
  <c r="S24" i="1"/>
  <c r="AA22" i="1"/>
  <c r="Z22" i="1"/>
  <c r="Y22" i="1"/>
  <c r="W21" i="1"/>
  <c r="S21" i="1"/>
  <c r="W20" i="1"/>
  <c r="S20" i="1"/>
  <c r="S19" i="1"/>
  <c r="W18" i="1"/>
  <c r="S18" i="1"/>
  <c r="AA16" i="1"/>
  <c r="Z16" i="1"/>
  <c r="Y16" i="1"/>
  <c r="V16" i="1"/>
  <c r="U16" i="1"/>
  <c r="W15" i="1"/>
  <c r="S15" i="1"/>
  <c r="W14" i="1"/>
  <c r="S14" i="1"/>
  <c r="W13" i="1"/>
  <c r="S13" i="1"/>
  <c r="W12" i="1"/>
  <c r="S12" i="1"/>
  <c r="W11" i="1"/>
  <c r="S11" i="1"/>
  <c r="W10" i="1"/>
  <c r="S10" i="1"/>
  <c r="W9" i="1"/>
  <c r="S9" i="1"/>
  <c r="W8" i="1"/>
  <c r="S8" i="1"/>
  <c r="W7" i="1"/>
  <c r="S7" i="1"/>
  <c r="W6" i="1"/>
  <c r="S5" i="1"/>
  <c r="S19" i="3" l="1"/>
  <c r="X17" i="3"/>
  <c r="AB16" i="1"/>
  <c r="AB22" i="1"/>
  <c r="AB28" i="1"/>
  <c r="Z32" i="1"/>
  <c r="Z33" i="1" s="1"/>
  <c r="X10" i="1"/>
  <c r="AC10" i="1" s="1"/>
  <c r="X6" i="1"/>
  <c r="AC6" i="1" s="1"/>
  <c r="X8" i="1"/>
  <c r="W22" i="1"/>
  <c r="U32" i="1"/>
  <c r="U33" i="1" s="1"/>
  <c r="V32" i="1"/>
  <c r="AB19" i="3"/>
  <c r="AC8" i="3"/>
  <c r="AC9" i="3"/>
  <c r="I7" i="7"/>
  <c r="AC5" i="3"/>
  <c r="AC7" i="3"/>
  <c r="R27" i="3"/>
  <c r="R28" i="3" s="1"/>
  <c r="X25" i="1"/>
  <c r="X27" i="1"/>
  <c r="AC21" i="1"/>
  <c r="AC20" i="1"/>
  <c r="S16" i="1"/>
  <c r="X5" i="1"/>
  <c r="AC5" i="1" s="1"/>
  <c r="Z27" i="3"/>
  <c r="K7" i="7"/>
  <c r="K14" i="7"/>
  <c r="I10" i="6"/>
  <c r="Y27" i="3"/>
  <c r="AA27" i="3"/>
  <c r="AA28" i="3" s="1"/>
  <c r="AB14" i="3"/>
  <c r="AC11" i="3"/>
  <c r="AC12" i="3"/>
  <c r="AC13" i="3"/>
  <c r="AC25" i="3"/>
  <c r="U27" i="3"/>
  <c r="X21" i="3"/>
  <c r="T27" i="3"/>
  <c r="T28" i="3" s="1"/>
  <c r="V27" i="3"/>
  <c r="V28" i="3" s="1"/>
  <c r="Q27" i="3"/>
  <c r="Q28" i="3" s="1"/>
  <c r="S23" i="3"/>
  <c r="X16" i="3"/>
  <c r="P27" i="3"/>
  <c r="P28" i="3" s="1"/>
  <c r="X5" i="3"/>
  <c r="X9" i="3"/>
  <c r="X13" i="3"/>
  <c r="X7" i="3"/>
  <c r="S14" i="3"/>
  <c r="X8" i="3"/>
  <c r="AB23" i="3"/>
  <c r="AC6" i="3"/>
  <c r="AC10" i="3"/>
  <c r="X12" i="3"/>
  <c r="AC17" i="3"/>
  <c r="AC22" i="3"/>
  <c r="X25" i="3"/>
  <c r="AC18" i="3"/>
  <c r="X11" i="3"/>
  <c r="AC16" i="3"/>
  <c r="X18" i="3"/>
  <c r="AC21" i="3"/>
  <c r="X6" i="3"/>
  <c r="X10" i="3"/>
  <c r="X22" i="3"/>
  <c r="AB35" i="1"/>
  <c r="AB36" i="1"/>
  <c r="X20" i="1"/>
  <c r="X14" i="1"/>
  <c r="W16" i="1"/>
  <c r="S28" i="1"/>
  <c r="AC25" i="1"/>
  <c r="AC27" i="1"/>
  <c r="AC24" i="1"/>
  <c r="AC26" i="1"/>
  <c r="X12" i="1"/>
  <c r="X15" i="1"/>
  <c r="R32" i="1"/>
  <c r="R33" i="1" s="1"/>
  <c r="AA32" i="1"/>
  <c r="AA33" i="1" s="1"/>
  <c r="X30" i="1"/>
  <c r="T33" i="1"/>
  <c r="P32" i="1"/>
  <c r="P33" i="1" s="1"/>
  <c r="S22" i="1"/>
  <c r="AC18" i="1"/>
  <c r="X18" i="1"/>
  <c r="X19" i="1"/>
  <c r="Y32" i="1"/>
  <c r="S35" i="1"/>
  <c r="X7" i="1"/>
  <c r="X9" i="1"/>
  <c r="X11" i="1"/>
  <c r="X13" i="1"/>
  <c r="S36" i="1"/>
  <c r="Q32" i="1"/>
  <c r="Q33" i="1" s="1"/>
  <c r="W35" i="1"/>
  <c r="W36" i="1"/>
  <c r="AC19" i="1"/>
  <c r="X21" i="1"/>
  <c r="X24" i="1"/>
  <c r="X26" i="1"/>
  <c r="AC30" i="1"/>
  <c r="AC22" i="1" l="1"/>
  <c r="AB32" i="1"/>
  <c r="AC12" i="1"/>
  <c r="AC15" i="1"/>
  <c r="AC14" i="1"/>
  <c r="AC8" i="1"/>
  <c r="S32" i="1"/>
  <c r="W32" i="1"/>
  <c r="V33" i="1"/>
  <c r="X35" i="1"/>
  <c r="X36" i="1"/>
  <c r="U28" i="3"/>
  <c r="S27" i="3"/>
  <c r="Y28" i="3"/>
  <c r="Z28" i="3"/>
  <c r="AB27" i="3"/>
  <c r="X23" i="3"/>
  <c r="X19" i="3"/>
  <c r="X14" i="3"/>
  <c r="AC19" i="3"/>
  <c r="AC14" i="3"/>
  <c r="AC23" i="3"/>
  <c r="AC28" i="1"/>
  <c r="X28" i="1"/>
  <c r="AC7" i="1"/>
  <c r="X22" i="1"/>
  <c r="AC13" i="1"/>
  <c r="X16" i="1"/>
  <c r="AC11" i="1"/>
  <c r="Y33" i="1"/>
  <c r="AB33" i="1" s="1"/>
  <c r="AC9" i="1"/>
  <c r="AB28" i="3" l="1"/>
  <c r="X27" i="3"/>
  <c r="X28" i="3" s="1"/>
  <c r="AC16" i="1"/>
  <c r="X32" i="1"/>
  <c r="S28" i="3"/>
  <c r="S33" i="1"/>
  <c r="AC27" i="3"/>
  <c r="W33" i="1"/>
  <c r="AC35" i="1"/>
  <c r="AC36" i="1"/>
  <c r="X33" i="1" l="1"/>
  <c r="AC28" i="3"/>
  <c r="AC32" i="1"/>
  <c r="F6" i="6"/>
  <c r="AC33" i="1" l="1"/>
  <c r="N5" i="3" l="1"/>
  <c r="N6" i="3"/>
  <c r="N7" i="3"/>
  <c r="N8" i="3"/>
  <c r="N9" i="3"/>
  <c r="N10" i="3"/>
  <c r="N11" i="3"/>
  <c r="N12" i="3"/>
  <c r="N13" i="3"/>
  <c r="F17" i="6" l="1"/>
  <c r="E13" i="7"/>
  <c r="E12" i="7"/>
  <c r="E11" i="7"/>
  <c r="E10" i="7"/>
  <c r="E9" i="7"/>
  <c r="F9" i="7" l="1"/>
  <c r="F12" i="7"/>
  <c r="F13" i="7"/>
  <c r="F10" i="7"/>
  <c r="F11" i="7"/>
  <c r="I14" i="1"/>
  <c r="F6" i="7" l="1"/>
  <c r="F5" i="7"/>
  <c r="E7" i="7"/>
  <c r="C7" i="7"/>
  <c r="D6" i="7"/>
  <c r="E14" i="7"/>
  <c r="C14" i="7"/>
  <c r="D5" i="7"/>
  <c r="B14" i="7"/>
  <c r="B7" i="7"/>
  <c r="F9" i="6"/>
  <c r="F8" i="6"/>
  <c r="F7" i="6"/>
  <c r="E17" i="6"/>
  <c r="C17" i="6"/>
  <c r="E10" i="6"/>
  <c r="C10" i="6"/>
  <c r="D9" i="6"/>
  <c r="D8" i="6"/>
  <c r="D7" i="6"/>
  <c r="D6" i="6"/>
  <c r="F5" i="6"/>
  <c r="D5" i="6"/>
  <c r="B17" i="6"/>
  <c r="B10" i="6"/>
  <c r="N25" i="3"/>
  <c r="I25" i="3"/>
  <c r="E25" i="3"/>
  <c r="M23" i="3"/>
  <c r="L23" i="3"/>
  <c r="K23" i="3"/>
  <c r="H23" i="3"/>
  <c r="G23" i="3"/>
  <c r="F23" i="3"/>
  <c r="M19" i="3"/>
  <c r="L19" i="3"/>
  <c r="K19" i="3"/>
  <c r="H19" i="3"/>
  <c r="G19" i="3"/>
  <c r="F19" i="3"/>
  <c r="N14" i="3"/>
  <c r="M14" i="3"/>
  <c r="L14" i="3"/>
  <c r="K14" i="3"/>
  <c r="H14" i="3"/>
  <c r="G14" i="3"/>
  <c r="F14" i="3"/>
  <c r="N22" i="3"/>
  <c r="N21" i="3"/>
  <c r="N18" i="3"/>
  <c r="N17" i="3"/>
  <c r="N16" i="3"/>
  <c r="I22" i="3"/>
  <c r="I21" i="3"/>
  <c r="I18" i="3"/>
  <c r="I17" i="3"/>
  <c r="I16" i="3"/>
  <c r="I13" i="3"/>
  <c r="I12" i="3"/>
  <c r="I11" i="3"/>
  <c r="I10" i="3"/>
  <c r="I9" i="3"/>
  <c r="I8" i="3"/>
  <c r="I7" i="3"/>
  <c r="I6" i="3"/>
  <c r="I5" i="3"/>
  <c r="E22" i="3"/>
  <c r="E21" i="3"/>
  <c r="E18" i="3"/>
  <c r="E17" i="3"/>
  <c r="E16" i="3"/>
  <c r="E13" i="3"/>
  <c r="E12" i="3"/>
  <c r="E11" i="3"/>
  <c r="E10" i="3"/>
  <c r="E9" i="3"/>
  <c r="E8" i="3"/>
  <c r="E7" i="3"/>
  <c r="E6" i="3"/>
  <c r="E5" i="3"/>
  <c r="B14" i="3"/>
  <c r="D19" i="3"/>
  <c r="C19" i="3"/>
  <c r="D23" i="3"/>
  <c r="C23" i="3"/>
  <c r="B23" i="3"/>
  <c r="B19" i="3"/>
  <c r="D14" i="3"/>
  <c r="C14" i="3"/>
  <c r="D7" i="7" l="1"/>
  <c r="J6" i="3"/>
  <c r="E23" i="3"/>
  <c r="B27" i="3"/>
  <c r="B28" i="3" s="1"/>
  <c r="I23" i="3"/>
  <c r="J22" i="3"/>
  <c r="O5" i="3"/>
  <c r="O9" i="3"/>
  <c r="O13" i="3"/>
  <c r="O10" i="3"/>
  <c r="N23" i="3"/>
  <c r="O17" i="3"/>
  <c r="N19" i="3"/>
  <c r="M27" i="3"/>
  <c r="M28" i="3" s="1"/>
  <c r="L27" i="3"/>
  <c r="L28" i="3" s="1"/>
  <c r="O22" i="3"/>
  <c r="K27" i="3"/>
  <c r="K28" i="3" s="1"/>
  <c r="F14" i="7"/>
  <c r="J25" i="3"/>
  <c r="J18" i="3"/>
  <c r="I19" i="3"/>
  <c r="J17" i="3"/>
  <c r="F27" i="3"/>
  <c r="F28" i="3" s="1"/>
  <c r="J16" i="3"/>
  <c r="G27" i="3"/>
  <c r="O16" i="3"/>
  <c r="H27" i="3"/>
  <c r="H28" i="3" s="1"/>
  <c r="O12" i="3"/>
  <c r="J7" i="3"/>
  <c r="I14" i="3"/>
  <c r="O6" i="3"/>
  <c r="F7" i="7"/>
  <c r="D17" i="6"/>
  <c r="F10" i="6"/>
  <c r="D10" i="6"/>
  <c r="D14" i="7"/>
  <c r="O25" i="3"/>
  <c r="J21" i="3"/>
  <c r="O21" i="3"/>
  <c r="E19" i="3"/>
  <c r="O18" i="3"/>
  <c r="J11" i="3"/>
  <c r="J12" i="3"/>
  <c r="J5" i="3"/>
  <c r="J9" i="3"/>
  <c r="J13" i="3"/>
  <c r="O7" i="3"/>
  <c r="O11" i="3"/>
  <c r="E14" i="3"/>
  <c r="J8" i="3"/>
  <c r="J10" i="3"/>
  <c r="O8" i="3"/>
  <c r="C27" i="3"/>
  <c r="C28" i="3" s="1"/>
  <c r="D27" i="3"/>
  <c r="D28" i="3" s="1"/>
  <c r="G28" i="3" l="1"/>
  <c r="E27" i="3"/>
  <c r="J23" i="3"/>
  <c r="J19" i="3"/>
  <c r="O23" i="3"/>
  <c r="N27" i="3"/>
  <c r="I27" i="3"/>
  <c r="O19" i="3"/>
  <c r="O14" i="3"/>
  <c r="J14" i="3"/>
  <c r="I28" i="3" l="1"/>
  <c r="J27" i="3"/>
  <c r="E28" i="3"/>
  <c r="N28" i="3"/>
  <c r="O27" i="3"/>
  <c r="I24" i="1"/>
  <c r="I30" i="1"/>
  <c r="E30" i="1"/>
  <c r="M28" i="1"/>
  <c r="L28" i="1"/>
  <c r="K28" i="1"/>
  <c r="H28" i="1"/>
  <c r="G28" i="1"/>
  <c r="F28" i="1"/>
  <c r="M22" i="1"/>
  <c r="L22" i="1"/>
  <c r="K22" i="1"/>
  <c r="H22" i="1"/>
  <c r="G22" i="1"/>
  <c r="F22" i="1"/>
  <c r="M16" i="1"/>
  <c r="L16" i="1"/>
  <c r="K16" i="1"/>
  <c r="H16" i="1"/>
  <c r="G16" i="1"/>
  <c r="F16" i="1"/>
  <c r="N22" i="1"/>
  <c r="I27" i="1"/>
  <c r="I26" i="1"/>
  <c r="I25" i="1"/>
  <c r="I21" i="1"/>
  <c r="I20" i="1"/>
  <c r="I19" i="1"/>
  <c r="I18" i="1"/>
  <c r="I15" i="1"/>
  <c r="I13" i="1"/>
  <c r="I12" i="1"/>
  <c r="I11" i="1"/>
  <c r="I10" i="1"/>
  <c r="I9" i="1"/>
  <c r="I8" i="1"/>
  <c r="I7" i="1"/>
  <c r="I6" i="1"/>
  <c r="I5" i="1"/>
  <c r="E27" i="1"/>
  <c r="E26" i="1"/>
  <c r="E25" i="1"/>
  <c r="E24" i="1"/>
  <c r="E21" i="1"/>
  <c r="E20" i="1"/>
  <c r="E19" i="1"/>
  <c r="E18" i="1"/>
  <c r="E15" i="1"/>
  <c r="E14" i="1"/>
  <c r="E13" i="1"/>
  <c r="E12" i="1"/>
  <c r="E11" i="1"/>
  <c r="E10" i="1"/>
  <c r="E9" i="1"/>
  <c r="E8" i="1"/>
  <c r="E7" i="1"/>
  <c r="E6" i="1"/>
  <c r="M36" i="1"/>
  <c r="L36" i="1"/>
  <c r="K36" i="1"/>
  <c r="H36" i="1"/>
  <c r="G36" i="1"/>
  <c r="F36" i="1"/>
  <c r="D36" i="1"/>
  <c r="C36" i="1"/>
  <c r="B36" i="1"/>
  <c r="M35" i="1"/>
  <c r="L35" i="1"/>
  <c r="K35" i="1"/>
  <c r="H35" i="1"/>
  <c r="G35" i="1"/>
  <c r="F35" i="1"/>
  <c r="D35" i="1"/>
  <c r="C35" i="1"/>
  <c r="B35" i="1"/>
  <c r="D28" i="1"/>
  <c r="C28" i="1"/>
  <c r="B28" i="1"/>
  <c r="D22" i="1"/>
  <c r="C22" i="1"/>
  <c r="B22" i="1"/>
  <c r="D16" i="1"/>
  <c r="C16" i="1"/>
  <c r="B16" i="1"/>
  <c r="O24" i="1" l="1"/>
  <c r="J19" i="1"/>
  <c r="J28" i="3"/>
  <c r="J18" i="1"/>
  <c r="J25" i="1"/>
  <c r="B32" i="1"/>
  <c r="B33" i="1" s="1"/>
  <c r="O20" i="1"/>
  <c r="J21" i="1"/>
  <c r="O28" i="3"/>
  <c r="M32" i="1"/>
  <c r="M33" i="1" s="1"/>
  <c r="L32" i="1"/>
  <c r="L33" i="1" s="1"/>
  <c r="N28" i="1"/>
  <c r="K32" i="1"/>
  <c r="K33" i="1" s="1"/>
  <c r="J5" i="1"/>
  <c r="J9" i="1"/>
  <c r="O30" i="1"/>
  <c r="J6" i="1"/>
  <c r="O25" i="1"/>
  <c r="J7" i="1"/>
  <c r="J11" i="1"/>
  <c r="J20" i="1"/>
  <c r="J24" i="1"/>
  <c r="J10" i="1"/>
  <c r="J30" i="1"/>
  <c r="I28" i="1"/>
  <c r="J27" i="1"/>
  <c r="J26" i="1"/>
  <c r="H32" i="1"/>
  <c r="H33" i="1" s="1"/>
  <c r="I22" i="1"/>
  <c r="J15" i="1"/>
  <c r="J14" i="1"/>
  <c r="I36" i="1"/>
  <c r="I16" i="1"/>
  <c r="G32" i="1"/>
  <c r="G33" i="1" s="1"/>
  <c r="E28" i="1"/>
  <c r="O26" i="1"/>
  <c r="O27" i="1"/>
  <c r="O21" i="1"/>
  <c r="D32" i="1"/>
  <c r="D33" i="1" s="1"/>
  <c r="O18" i="1"/>
  <c r="E22" i="1"/>
  <c r="O19" i="1"/>
  <c r="J13" i="1"/>
  <c r="E36" i="1"/>
  <c r="F32" i="1"/>
  <c r="I35" i="1"/>
  <c r="J8" i="1"/>
  <c r="J12" i="1"/>
  <c r="E16" i="1"/>
  <c r="E35" i="1"/>
  <c r="N35" i="1"/>
  <c r="N36" i="1"/>
  <c r="N16" i="1"/>
  <c r="C32" i="1"/>
  <c r="C33" i="1" s="1"/>
  <c r="O9" i="1" l="1"/>
  <c r="O11" i="1"/>
  <c r="O5" i="1"/>
  <c r="O6" i="1"/>
  <c r="O10" i="1"/>
  <c r="O28" i="1"/>
  <c r="N32" i="1"/>
  <c r="E32" i="1"/>
  <c r="O13" i="1"/>
  <c r="O15" i="1"/>
  <c r="J28" i="1"/>
  <c r="O7" i="1"/>
  <c r="O12" i="1"/>
  <c r="J22" i="1"/>
  <c r="J36" i="1"/>
  <c r="O14" i="1"/>
  <c r="J16" i="1"/>
  <c r="F33" i="1"/>
  <c r="I32" i="1"/>
  <c r="O22" i="1"/>
  <c r="O8" i="1"/>
  <c r="J35" i="1"/>
  <c r="E33" i="1" l="1"/>
  <c r="O35" i="1"/>
  <c r="N33" i="1"/>
  <c r="O16" i="1"/>
  <c r="I33" i="1"/>
  <c r="O36" i="1"/>
  <c r="J32" i="1"/>
  <c r="O32" i="1" l="1"/>
  <c r="J33" i="1"/>
  <c r="O33" i="1" l="1"/>
  <c r="J10" i="6" l="1"/>
  <c r="K7" i="6"/>
  <c r="K10" i="6" l="1"/>
</calcChain>
</file>

<file path=xl/sharedStrings.xml><?xml version="1.0" encoding="utf-8"?>
<sst xmlns="http://schemas.openxmlformats.org/spreadsheetml/2006/main" count="284" uniqueCount="88">
  <si>
    <t>Выработка электрической энергии станциями ПАО "ТГК-1", тыс. кВт∙ч</t>
  </si>
  <si>
    <t>январь</t>
  </si>
  <si>
    <t>февраль</t>
  </si>
  <si>
    <t>март</t>
  </si>
  <si>
    <t>1 кв</t>
  </si>
  <si>
    <t>апрель</t>
  </si>
  <si>
    <t>май</t>
  </si>
  <si>
    <t>июнь</t>
  </si>
  <si>
    <t>2 кв</t>
  </si>
  <si>
    <t>1 П</t>
  </si>
  <si>
    <t>июль</t>
  </si>
  <si>
    <t>август</t>
  </si>
  <si>
    <t>сентябрь</t>
  </si>
  <si>
    <t>3 кв</t>
  </si>
  <si>
    <t>9 мес</t>
  </si>
  <si>
    <t>Филиал "Невский"</t>
  </si>
  <si>
    <t>Центральная ТЭЦ</t>
  </si>
  <si>
    <t>Правобережная ТЭЦ</t>
  </si>
  <si>
    <t>Василеостровская ТЭЦ</t>
  </si>
  <si>
    <t>Первомайская ТЭЦ</t>
  </si>
  <si>
    <t>Автовская ТЭЦ</t>
  </si>
  <si>
    <t>Выборгская ТЭЦ</t>
  </si>
  <si>
    <t>Северная ТЭЦ</t>
  </si>
  <si>
    <t>Южная ТЭЦ</t>
  </si>
  <si>
    <t>Нарвская ГЭС</t>
  </si>
  <si>
    <t>Каскад Вуоксинских ГЭС</t>
  </si>
  <si>
    <t>Каскад Ладожских ГЭС</t>
  </si>
  <si>
    <t>Всего по филиалу "Невский"</t>
  </si>
  <si>
    <t>Филиал "Карельский"</t>
  </si>
  <si>
    <t>Петрозаводская ТЭЦ</t>
  </si>
  <si>
    <t>Каскад Выгских ГЭС</t>
  </si>
  <si>
    <t>Каскад Кемских ГЭС</t>
  </si>
  <si>
    <t>Каскад Сунских ГЭС (с учетом Малых ГЭС)</t>
  </si>
  <si>
    <t>Всего по филиалу "Карельский"</t>
  </si>
  <si>
    <t>Филиал "Кольский"</t>
  </si>
  <si>
    <t>Апатитская ТЭЦ</t>
  </si>
  <si>
    <t>Каскад Нивских ГЭС</t>
  </si>
  <si>
    <t>Каскад Пазских ГЭС</t>
  </si>
  <si>
    <t>Каскад Туломских и Серебрянских ГЭС</t>
  </si>
  <si>
    <t>Всего по филиалу "Кольский"</t>
  </si>
  <si>
    <t>Всего ТЭС</t>
  </si>
  <si>
    <t>Всего ГЭС</t>
  </si>
  <si>
    <t>Котельные</t>
  </si>
  <si>
    <t>Электрические бойлерные</t>
  </si>
  <si>
    <t>Отпуск тепловой энергии станциями ПАО "ТГК-1", Гкал</t>
  </si>
  <si>
    <t>1  П</t>
  </si>
  <si>
    <t>Удельный расход условного топлива на отпуск электрической и тепловой энергии</t>
  </si>
  <si>
    <t>на э/энергию, г/кВтч</t>
  </si>
  <si>
    <t>на тепло, кг/Гкал</t>
  </si>
  <si>
    <t>В среднем по филиалу "Невский"</t>
  </si>
  <si>
    <t>В среднем по филиалу "Карельский"</t>
  </si>
  <si>
    <t>В среднем по филиалу "Кольский"</t>
  </si>
  <si>
    <t>-</t>
  </si>
  <si>
    <t>Коэффициент использования установленной электрической мощности (КИУМ), %</t>
  </si>
  <si>
    <t>ТЭЦ</t>
  </si>
  <si>
    <t>ГЭС</t>
  </si>
  <si>
    <t>ГЭС+ТЭЦ</t>
  </si>
  <si>
    <t>Филиал «Невский»</t>
  </si>
  <si>
    <t>Филиал «Карельский»</t>
  </si>
  <si>
    <t>Филиал «Кольский»</t>
  </si>
  <si>
    <t xml:space="preserve">Реализация электроэнергии и мощности </t>
  </si>
  <si>
    <t>Реализация электроэнергии (тыс. кВт∙ч)</t>
  </si>
  <si>
    <t>РД</t>
  </si>
  <si>
    <t>РСВ</t>
  </si>
  <si>
    <t>БР</t>
  </si>
  <si>
    <t>Экспорт</t>
  </si>
  <si>
    <t>Розница</t>
  </si>
  <si>
    <t>ИТОГО</t>
  </si>
  <si>
    <t>Реализация мощности (МВт, среднемесячные значения)</t>
  </si>
  <si>
    <t xml:space="preserve">РД </t>
  </si>
  <si>
    <t>ДПМ</t>
  </si>
  <si>
    <t>Вынужденные</t>
  </si>
  <si>
    <t>КОМ</t>
  </si>
  <si>
    <t xml:space="preserve">Покупка электроэнергии и мощности </t>
  </si>
  <si>
    <t>Покупка электроэнергии (тыс. кВт∙ч)</t>
  </si>
  <si>
    <t>Покупка мощности (МВт, среднемесячные значения)</t>
  </si>
  <si>
    <t xml:space="preserve">Вынужденные </t>
  </si>
  <si>
    <t>ГЭС/АЭС</t>
  </si>
  <si>
    <t>на э/энергию, г/кВт∙ч</t>
  </si>
  <si>
    <t>В среднем по ПАО "ТГК-1"</t>
  </si>
  <si>
    <t>ПАО «ТГК-1»</t>
  </si>
  <si>
    <t>ВИЭ</t>
  </si>
  <si>
    <t>СДМ</t>
  </si>
  <si>
    <t>АО "Мурманская ТЭЦ"</t>
  </si>
  <si>
    <t>Всего "ТГК-1" без учета АО "Мурманская ТЭЦ"</t>
  </si>
  <si>
    <t>Всего "ТГК-1" с учетом АО "Мурманская ТЭЦ"</t>
  </si>
  <si>
    <t>АО «Мурманская ТЭЦ»</t>
  </si>
  <si>
    <t>АО "Мурманская ТЭЦ" (с учетом котельных)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</si>
</sst>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%"/>
    <numFmt numFmtId="167" formatCode="_-* #,##0.00_р_._-;\-* #,##0.00_р_._-;_-* &quot;-&quot;??_р_._-;_-@_-"/>
  </numFmts>
  <fonts count="2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9"/>
      <name val="Calibri"/>
      <family val="2"/>
      <charset val="204"/>
    </font>
    <font>
      <sz val="10"/>
      <name val="Helv"/>
    </font>
    <font>
      <sz val="11"/>
      <name val="Calibri"/>
      <family val="2"/>
      <charset val="204"/>
    </font>
    <font>
      <b/>
      <i/>
      <sz val="12"/>
      <color indexed="9"/>
      <name val="Calibri"/>
      <family val="2"/>
      <charset val="204"/>
    </font>
    <font>
      <b/>
      <sz val="11"/>
      <name val="Calibri"/>
      <family val="2"/>
      <charset val="204"/>
    </font>
    <font>
      <i/>
      <sz val="12"/>
      <color indexed="9"/>
      <name val="Calibri"/>
      <family val="2"/>
      <charset val="204"/>
    </font>
    <font>
      <b/>
      <sz val="14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b/>
      <sz val="10"/>
      <color indexed="12"/>
      <name val="Arial"/>
      <family val="2"/>
      <charset val="204"/>
    </font>
    <font>
      <sz val="12"/>
      <color theme="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"/>
      <family val="3"/>
    </font>
    <font>
      <sz val="10"/>
      <name val="Times New Roman CYR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</borders>
  <cellStyleXfs count="16">
    <xf numFmtId="0" fontId="0" fillId="0" borderId="0"/>
    <xf numFmtId="0" fontId="2" fillId="2" borderId="0" applyNumberFormat="0" applyBorder="0" applyAlignment="0" applyProtection="0"/>
    <xf numFmtId="0" fontId="8" fillId="0" borderId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24" fillId="0" borderId="0"/>
    <xf numFmtId="0" fontId="23" fillId="0" borderId="0"/>
    <xf numFmtId="0" fontId="25" fillId="0" borderId="0"/>
    <xf numFmtId="0" fontId="21" fillId="0" borderId="0"/>
    <xf numFmtId="167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</cellStyleXfs>
  <cellXfs count="239">
    <xf numFmtId="0" fontId="0" fillId="0" borderId="0" xfId="0"/>
    <xf numFmtId="3" fontId="9" fillId="0" borderId="11" xfId="2" applyNumberFormat="1" applyFont="1" applyFill="1" applyBorder="1" applyProtection="1"/>
    <xf numFmtId="3" fontId="9" fillId="0" borderId="11" xfId="0" applyNumberFormat="1" applyFont="1" applyFill="1" applyBorder="1" applyProtection="1"/>
    <xf numFmtId="3" fontId="9" fillId="0" borderId="0" xfId="2" applyNumberFormat="1" applyFont="1" applyFill="1" applyBorder="1" applyProtection="1"/>
    <xf numFmtId="3" fontId="9" fillId="0" borderId="0" xfId="0" applyNumberFormat="1" applyFont="1" applyFill="1" applyBorder="1" applyProtection="1"/>
    <xf numFmtId="3" fontId="11" fillId="0" borderId="19" xfId="0" applyNumberFormat="1" applyFont="1" applyFill="1" applyBorder="1" applyProtection="1"/>
    <xf numFmtId="3" fontId="9" fillId="3" borderId="19" xfId="0" applyNumberFormat="1" applyFont="1" applyFill="1" applyBorder="1" applyProtection="1"/>
    <xf numFmtId="3" fontId="0" fillId="0" borderId="0" xfId="0" applyNumberFormat="1"/>
    <xf numFmtId="0" fontId="7" fillId="4" borderId="10" xfId="1" applyFont="1" applyFill="1" applyBorder="1" applyAlignment="1" applyProtection="1">
      <alignment horizontal="left" vertical="center"/>
    </xf>
    <xf numFmtId="0" fontId="7" fillId="4" borderId="1" xfId="1" applyFont="1" applyFill="1" applyBorder="1" applyAlignment="1" applyProtection="1">
      <alignment horizontal="left" vertical="center"/>
    </xf>
    <xf numFmtId="0" fontId="7" fillId="4" borderId="16" xfId="1" applyFont="1" applyFill="1" applyBorder="1" applyAlignment="1" applyProtection="1">
      <alignment horizontal="left" vertical="center"/>
    </xf>
    <xf numFmtId="0" fontId="10" fillId="4" borderId="18" xfId="1" applyFont="1" applyFill="1" applyBorder="1" applyAlignment="1" applyProtection="1">
      <alignment horizontal="left" vertical="center"/>
    </xf>
    <xf numFmtId="0" fontId="7" fillId="4" borderId="18" xfId="1" applyFont="1" applyFill="1" applyBorder="1" applyAlignment="1" applyProtection="1">
      <alignment horizontal="left" vertical="center"/>
    </xf>
    <xf numFmtId="0" fontId="4" fillId="4" borderId="18" xfId="1" applyFont="1" applyFill="1" applyBorder="1" applyAlignment="1" applyProtection="1">
      <alignment horizontal="left" vertical="center" wrapText="1"/>
    </xf>
    <xf numFmtId="0" fontId="4" fillId="4" borderId="30" xfId="1" applyFont="1" applyFill="1" applyBorder="1" applyAlignment="1" applyProtection="1">
      <alignment horizontal="right"/>
    </xf>
    <xf numFmtId="3" fontId="4" fillId="4" borderId="11" xfId="1" applyNumberFormat="1" applyFont="1" applyFill="1" applyBorder="1" applyProtection="1"/>
    <xf numFmtId="3" fontId="9" fillId="3" borderId="11" xfId="2" applyNumberFormat="1" applyFont="1" applyFill="1" applyBorder="1" applyProtection="1"/>
    <xf numFmtId="3" fontId="9" fillId="3" borderId="11" xfId="0" applyNumberFormat="1" applyFont="1" applyFill="1" applyBorder="1" applyProtection="1"/>
    <xf numFmtId="3" fontId="9" fillId="3" borderId="0" xfId="2" applyNumberFormat="1" applyFont="1" applyFill="1" applyBorder="1" applyProtection="1"/>
    <xf numFmtId="3" fontId="9" fillId="3" borderId="0" xfId="0" applyNumberFormat="1" applyFont="1" applyFill="1" applyBorder="1" applyProtection="1"/>
    <xf numFmtId="3" fontId="9" fillId="3" borderId="17" xfId="2" applyNumberFormat="1" applyFont="1" applyFill="1" applyBorder="1" applyProtection="1"/>
    <xf numFmtId="3" fontId="9" fillId="3" borderId="17" xfId="0" applyNumberFormat="1" applyFont="1" applyFill="1" applyBorder="1" applyProtection="1"/>
    <xf numFmtId="3" fontId="11" fillId="3" borderId="19" xfId="0" applyNumberFormat="1" applyFont="1" applyFill="1" applyBorder="1" applyProtection="1"/>
    <xf numFmtId="3" fontId="9" fillId="5" borderId="12" xfId="0" applyNumberFormat="1" applyFont="1" applyFill="1" applyBorder="1" applyProtection="1"/>
    <xf numFmtId="3" fontId="9" fillId="5" borderId="14" xfId="0" applyNumberFormat="1" applyFont="1" applyFill="1" applyBorder="1" applyProtection="1"/>
    <xf numFmtId="3" fontId="11" fillId="5" borderId="20" xfId="0" applyNumberFormat="1" applyFont="1" applyFill="1" applyBorder="1" applyProtection="1"/>
    <xf numFmtId="3" fontId="9" fillId="5" borderId="20" xfId="0" applyNumberFormat="1" applyFont="1" applyFill="1" applyBorder="1" applyProtection="1"/>
    <xf numFmtId="3" fontId="11" fillId="5" borderId="20" xfId="0" applyNumberFormat="1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3" fontId="6" fillId="3" borderId="9" xfId="0" applyNumberFormat="1" applyFont="1" applyFill="1" applyBorder="1" applyAlignment="1" applyProtection="1">
      <alignment vertical="center"/>
    </xf>
    <xf numFmtId="0" fontId="0" fillId="3" borderId="0" xfId="0" applyFill="1" applyBorder="1"/>
    <xf numFmtId="0" fontId="6" fillId="3" borderId="23" xfId="0" applyFont="1" applyFill="1" applyBorder="1" applyAlignment="1" applyProtection="1">
      <alignment vertical="center"/>
    </xf>
    <xf numFmtId="0" fontId="6" fillId="3" borderId="23" xfId="0" applyFont="1" applyFill="1" applyBorder="1" applyAlignment="1" applyProtection="1"/>
    <xf numFmtId="0" fontId="0" fillId="3" borderId="19" xfId="0" applyFill="1" applyBorder="1" applyAlignment="1" applyProtection="1"/>
    <xf numFmtId="3" fontId="11" fillId="3" borderId="19" xfId="0" applyNumberFormat="1" applyFont="1" applyFill="1" applyBorder="1" applyAlignment="1" applyProtection="1">
      <alignment vertical="center" wrapText="1"/>
    </xf>
    <xf numFmtId="3" fontId="11" fillId="3" borderId="17" xfId="0" applyNumberFormat="1" applyFont="1" applyFill="1" applyBorder="1" applyAlignment="1" applyProtection="1">
      <alignment vertical="center" wrapText="1"/>
    </xf>
    <xf numFmtId="0" fontId="4" fillId="3" borderId="25" xfId="1" applyFont="1" applyFill="1" applyBorder="1" applyAlignment="1" applyProtection="1"/>
    <xf numFmtId="0" fontId="6" fillId="3" borderId="25" xfId="0" applyFont="1" applyFill="1" applyBorder="1" applyAlignment="1" applyProtection="1"/>
    <xf numFmtId="0" fontId="5" fillId="3" borderId="22" xfId="0" applyFont="1" applyFill="1" applyBorder="1" applyAlignment="1" applyProtection="1">
      <alignment vertical="center"/>
    </xf>
    <xf numFmtId="164" fontId="0" fillId="3" borderId="0" xfId="0" applyNumberFormat="1" applyFill="1"/>
    <xf numFmtId="0" fontId="0" fillId="3" borderId="0" xfId="0" applyFill="1"/>
    <xf numFmtId="0" fontId="5" fillId="3" borderId="22" xfId="0" applyFont="1" applyFill="1" applyBorder="1" applyAlignment="1" applyProtection="1"/>
    <xf numFmtId="0" fontId="0" fillId="3" borderId="18" xfId="0" applyFill="1" applyBorder="1" applyAlignment="1" applyProtection="1"/>
    <xf numFmtId="0" fontId="4" fillId="3" borderId="29" xfId="1" applyFont="1" applyFill="1" applyBorder="1" applyAlignment="1" applyProtection="1"/>
    <xf numFmtId="3" fontId="0" fillId="3" borderId="0" xfId="0" applyNumberFormat="1" applyFill="1"/>
    <xf numFmtId="0" fontId="4" fillId="4" borderId="6" xfId="1" applyFont="1" applyFill="1" applyBorder="1" applyAlignment="1" applyProtection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3" fontId="4" fillId="4" borderId="31" xfId="1" applyNumberFormat="1" applyFont="1" applyFill="1" applyBorder="1" applyProtection="1"/>
    <xf numFmtId="3" fontId="4" fillId="4" borderId="30" xfId="1" applyNumberFormat="1" applyFont="1" applyFill="1" applyBorder="1" applyProtection="1"/>
    <xf numFmtId="0" fontId="4" fillId="4" borderId="32" xfId="1" applyFont="1" applyFill="1" applyBorder="1" applyAlignment="1" applyProtection="1">
      <alignment horizontal="right"/>
    </xf>
    <xf numFmtId="3" fontId="4" fillId="4" borderId="33" xfId="1" applyNumberFormat="1" applyFont="1" applyFill="1" applyBorder="1" applyProtection="1"/>
    <xf numFmtId="3" fontId="4" fillId="4" borderId="34" xfId="1" applyNumberFormat="1" applyFont="1" applyFill="1" applyBorder="1" applyProtection="1"/>
    <xf numFmtId="3" fontId="4" fillId="4" borderId="32" xfId="1" applyNumberFormat="1" applyFont="1" applyFill="1" applyBorder="1" applyProtection="1"/>
    <xf numFmtId="0" fontId="5" fillId="0" borderId="39" xfId="0" applyFont="1" applyFill="1" applyBorder="1" applyAlignment="1"/>
    <xf numFmtId="0" fontId="6" fillId="0" borderId="40" xfId="0" applyFont="1" applyFill="1" applyBorder="1" applyAlignment="1"/>
    <xf numFmtId="3" fontId="9" fillId="0" borderId="11" xfId="0" applyNumberFormat="1" applyFont="1" applyFill="1" applyBorder="1"/>
    <xf numFmtId="3" fontId="9" fillId="0" borderId="0" xfId="0" applyNumberFormat="1" applyFont="1" applyFill="1" applyBorder="1"/>
    <xf numFmtId="3" fontId="11" fillId="0" borderId="19" xfId="0" applyNumberFormat="1" applyFont="1" applyFill="1" applyBorder="1"/>
    <xf numFmtId="0" fontId="6" fillId="0" borderId="0" xfId="0" applyFont="1" applyFill="1" applyBorder="1" applyAlignment="1"/>
    <xf numFmtId="3" fontId="9" fillId="0" borderId="40" xfId="0" applyNumberFormat="1" applyFont="1" applyFill="1" applyBorder="1"/>
    <xf numFmtId="3" fontId="11" fillId="0" borderId="19" xfId="0" applyNumberFormat="1" applyFont="1" applyFill="1" applyBorder="1" applyAlignment="1">
      <alignment wrapText="1"/>
    </xf>
    <xf numFmtId="0" fontId="7" fillId="4" borderId="12" xfId="1" applyFont="1" applyFill="1" applyBorder="1" applyAlignment="1">
      <alignment horizontal="left" vertical="center"/>
    </xf>
    <xf numFmtId="0" fontId="7" fillId="4" borderId="14" xfId="1" applyFont="1" applyFill="1" applyBorder="1" applyAlignment="1">
      <alignment horizontal="left" vertical="center"/>
    </xf>
    <xf numFmtId="3" fontId="9" fillId="0" borderId="17" xfId="0" applyNumberFormat="1" applyFont="1" applyFill="1" applyBorder="1"/>
    <xf numFmtId="0" fontId="5" fillId="0" borderId="48" xfId="0" applyFont="1" applyFill="1" applyBorder="1" applyAlignment="1"/>
    <xf numFmtId="0" fontId="6" fillId="0" borderId="23" xfId="0" applyFont="1" applyFill="1" applyBorder="1" applyAlignment="1"/>
    <xf numFmtId="3" fontId="9" fillId="0" borderId="49" xfId="0" applyNumberFormat="1" applyFont="1" applyFill="1" applyBorder="1"/>
    <xf numFmtId="3" fontId="9" fillId="0" borderId="50" xfId="0" applyNumberFormat="1" applyFont="1" applyFill="1" applyBorder="1"/>
    <xf numFmtId="3" fontId="11" fillId="3" borderId="19" xfId="0" applyNumberFormat="1" applyFont="1" applyFill="1" applyBorder="1"/>
    <xf numFmtId="0" fontId="0" fillId="0" borderId="48" xfId="0" applyFill="1" applyBorder="1" applyAlignment="1"/>
    <xf numFmtId="0" fontId="0" fillId="0" borderId="23" xfId="0" applyFill="1" applyBorder="1" applyAlignment="1"/>
    <xf numFmtId="0" fontId="0" fillId="0" borderId="51" xfId="0" applyFill="1" applyBorder="1" applyAlignment="1"/>
    <xf numFmtId="0" fontId="0" fillId="0" borderId="52" xfId="0" applyFill="1" applyBorder="1" applyAlignment="1"/>
    <xf numFmtId="0" fontId="12" fillId="4" borderId="2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/>
    </xf>
    <xf numFmtId="0" fontId="7" fillId="4" borderId="28" xfId="1" applyFont="1" applyFill="1" applyBorder="1" applyAlignment="1">
      <alignment horizontal="left" vertical="center"/>
    </xf>
    <xf numFmtId="0" fontId="7" fillId="4" borderId="44" xfId="1" applyFont="1" applyFill="1" applyBorder="1" applyAlignment="1">
      <alignment horizontal="left" vertical="center"/>
    </xf>
    <xf numFmtId="0" fontId="4" fillId="4" borderId="26" xfId="1" applyFont="1" applyFill="1" applyBorder="1" applyAlignment="1" applyProtection="1">
      <alignment horizontal="left" vertical="center" wrapText="1"/>
    </xf>
    <xf numFmtId="3" fontId="9" fillId="5" borderId="12" xfId="0" applyNumberFormat="1" applyFont="1" applyFill="1" applyBorder="1"/>
    <xf numFmtId="3" fontId="9" fillId="5" borderId="14" xfId="0" applyNumberFormat="1" applyFont="1" applyFill="1" applyBorder="1"/>
    <xf numFmtId="3" fontId="9" fillId="5" borderId="28" xfId="0" applyNumberFormat="1" applyFont="1" applyFill="1" applyBorder="1"/>
    <xf numFmtId="3" fontId="11" fillId="5" borderId="20" xfId="0" applyNumberFormat="1" applyFont="1" applyFill="1" applyBorder="1"/>
    <xf numFmtId="3" fontId="9" fillId="5" borderId="44" xfId="0" applyNumberFormat="1" applyFont="1" applyFill="1" applyBorder="1"/>
    <xf numFmtId="4" fontId="9" fillId="0" borderId="11" xfId="0" applyNumberFormat="1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5" xfId="0" applyNumberFormat="1" applyFont="1" applyBorder="1" applyAlignment="1">
      <alignment horizontal="center"/>
    </xf>
    <xf numFmtId="4" fontId="9" fillId="0" borderId="17" xfId="0" applyNumberFormat="1" applyFont="1" applyBorder="1" applyAlignment="1">
      <alignment horizontal="center"/>
    </xf>
    <xf numFmtId="4" fontId="9" fillId="0" borderId="27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" fontId="9" fillId="0" borderId="40" xfId="0" applyNumberFormat="1" applyFont="1" applyBorder="1" applyAlignment="1">
      <alignment horizontal="center"/>
    </xf>
    <xf numFmtId="4" fontId="9" fillId="0" borderId="41" xfId="0" applyNumberFormat="1" applyFont="1" applyBorder="1" applyAlignment="1">
      <alignment horizontal="center"/>
    </xf>
    <xf numFmtId="4" fontId="0" fillId="0" borderId="23" xfId="0" applyNumberFormat="1" applyFont="1" applyFill="1" applyBorder="1" applyAlignment="1">
      <alignment horizontal="center"/>
    </xf>
    <xf numFmtId="4" fontId="0" fillId="0" borderId="24" xfId="0" applyNumberFormat="1" applyFont="1" applyFill="1" applyBorder="1" applyAlignment="1">
      <alignment horizontal="center"/>
    </xf>
    <xf numFmtId="4" fontId="0" fillId="3" borderId="24" xfId="0" applyNumberFormat="1" applyFont="1" applyFill="1" applyBorder="1" applyAlignment="1">
      <alignment horizontal="center"/>
    </xf>
    <xf numFmtId="0" fontId="16" fillId="0" borderId="56" xfId="0" applyFont="1" applyBorder="1" applyAlignment="1">
      <alignment horizontal="justify" wrapText="1"/>
    </xf>
    <xf numFmtId="0" fontId="11" fillId="0" borderId="33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wrapText="1"/>
    </xf>
    <xf numFmtId="165" fontId="9" fillId="0" borderId="15" xfId="0" applyNumberFormat="1" applyFont="1" applyBorder="1" applyAlignment="1">
      <alignment horizontal="center" wrapText="1"/>
    </xf>
    <xf numFmtId="165" fontId="9" fillId="0" borderId="33" xfId="0" applyNumberFormat="1" applyFont="1" applyBorder="1" applyAlignment="1">
      <alignment horizontal="center" wrapText="1"/>
    </xf>
    <xf numFmtId="0" fontId="11" fillId="0" borderId="41" xfId="0" applyFont="1" applyBorder="1" applyAlignment="1">
      <alignment horizontal="center" vertical="center" wrapText="1"/>
    </xf>
    <xf numFmtId="165" fontId="0" fillId="0" borderId="0" xfId="0" applyNumberFormat="1"/>
    <xf numFmtId="3" fontId="9" fillId="0" borderId="13" xfId="0" applyNumberFormat="1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3" fontId="9" fillId="0" borderId="57" xfId="0" applyNumberFormat="1" applyFont="1" applyBorder="1" applyAlignment="1">
      <alignment vertical="center"/>
    </xf>
    <xf numFmtId="164" fontId="0" fillId="0" borderId="13" xfId="0" applyNumberFormat="1" applyFont="1" applyBorder="1" applyAlignment="1">
      <alignment vertical="center"/>
    </xf>
    <xf numFmtId="164" fontId="9" fillId="0" borderId="15" xfId="0" applyNumberFormat="1" applyFont="1" applyBorder="1" applyAlignment="1">
      <alignment horizontal="right" vertical="center"/>
    </xf>
    <xf numFmtId="164" fontId="9" fillId="0" borderId="15" xfId="0" applyNumberFormat="1" applyFont="1" applyBorder="1" applyAlignment="1">
      <alignment vertical="center"/>
    </xf>
    <xf numFmtId="0" fontId="20" fillId="0" borderId="0" xfId="0" applyFont="1"/>
    <xf numFmtId="164" fontId="20" fillId="0" borderId="0" xfId="0" applyNumberFormat="1" applyFont="1"/>
    <xf numFmtId="4" fontId="19" fillId="0" borderId="24" xfId="0" applyNumberFormat="1" applyFont="1" applyFill="1" applyBorder="1" applyAlignment="1">
      <alignment horizontal="center"/>
    </xf>
    <xf numFmtId="4" fontId="1" fillId="5" borderId="19" xfId="0" applyNumberFormat="1" applyFont="1" applyFill="1" applyBorder="1" applyAlignment="1">
      <alignment horizontal="center" vertical="center"/>
    </xf>
    <xf numFmtId="4" fontId="1" fillId="5" borderId="21" xfId="0" applyNumberFormat="1" applyFont="1" applyFill="1" applyBorder="1" applyAlignment="1">
      <alignment horizontal="center" vertical="center"/>
    </xf>
    <xf numFmtId="4" fontId="11" fillId="5" borderId="19" xfId="0" applyNumberFormat="1" applyFont="1" applyFill="1" applyBorder="1" applyAlignment="1">
      <alignment horizontal="center" vertical="center"/>
    </xf>
    <xf numFmtId="4" fontId="11" fillId="5" borderId="21" xfId="0" applyNumberFormat="1" applyFont="1" applyFill="1" applyBorder="1" applyAlignment="1">
      <alignment horizontal="center" vertical="center"/>
    </xf>
    <xf numFmtId="4" fontId="1" fillId="5" borderId="19" xfId="0" applyNumberFormat="1" applyFont="1" applyFill="1" applyBorder="1" applyAlignment="1">
      <alignment horizontal="center"/>
    </xf>
    <xf numFmtId="4" fontId="1" fillId="5" borderId="21" xfId="0" applyNumberFormat="1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center"/>
    </xf>
    <xf numFmtId="4" fontId="11" fillId="5" borderId="21" xfId="0" applyNumberFormat="1" applyFont="1" applyFill="1" applyBorder="1" applyAlignment="1">
      <alignment horizontal="center"/>
    </xf>
    <xf numFmtId="0" fontId="14" fillId="4" borderId="38" xfId="1" applyFont="1" applyFill="1" applyBorder="1" applyAlignment="1">
      <alignment horizontal="center" vertical="center" wrapText="1"/>
    </xf>
    <xf numFmtId="0" fontId="12" fillId="4" borderId="26" xfId="1" applyFont="1" applyFill="1" applyBorder="1" applyAlignment="1">
      <alignment horizontal="left" vertical="center"/>
    </xf>
    <xf numFmtId="0" fontId="4" fillId="4" borderId="20" xfId="1" applyFont="1" applyFill="1" applyBorder="1" applyAlignment="1">
      <alignment horizontal="left" vertical="center" wrapText="1"/>
    </xf>
    <xf numFmtId="0" fontId="12" fillId="4" borderId="45" xfId="1" applyFont="1" applyFill="1" applyBorder="1" applyAlignment="1">
      <alignment horizontal="left" vertical="center"/>
    </xf>
    <xf numFmtId="0" fontId="9" fillId="0" borderId="40" xfId="0" applyFont="1" applyBorder="1" applyAlignment="1">
      <alignment horizontal="center" vertical="center" wrapText="1"/>
    </xf>
    <xf numFmtId="0" fontId="4" fillId="4" borderId="47" xfId="1" applyFont="1" applyFill="1" applyBorder="1" applyAlignment="1">
      <alignment horizontal="center" vertical="center"/>
    </xf>
    <xf numFmtId="0" fontId="17" fillId="4" borderId="14" xfId="1" applyFont="1" applyFill="1" applyBorder="1" applyAlignment="1">
      <alignment vertical="center"/>
    </xf>
    <xf numFmtId="0" fontId="4" fillId="4" borderId="59" xfId="1" applyFont="1" applyFill="1" applyBorder="1" applyAlignment="1">
      <alignment horizontal="left" vertical="center" wrapText="1"/>
    </xf>
    <xf numFmtId="0" fontId="17" fillId="4" borderId="53" xfId="1" applyFont="1" applyFill="1" applyBorder="1"/>
    <xf numFmtId="165" fontId="11" fillId="5" borderId="40" xfId="0" applyNumberFormat="1" applyFont="1" applyFill="1" applyBorder="1" applyAlignment="1">
      <alignment horizontal="center" wrapText="1"/>
    </xf>
    <xf numFmtId="165" fontId="11" fillId="5" borderId="41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4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3" fontId="9" fillId="0" borderId="13" xfId="0" applyNumberFormat="1" applyFont="1" applyBorder="1" applyAlignment="1" applyProtection="1">
      <alignment vertical="center"/>
    </xf>
    <xf numFmtId="3" fontId="9" fillId="0" borderId="15" xfId="0" applyNumberFormat="1" applyFont="1" applyBorder="1" applyAlignment="1" applyProtection="1">
      <alignment vertical="center"/>
    </xf>
    <xf numFmtId="0" fontId="6" fillId="0" borderId="42" xfId="0" applyFont="1" applyBorder="1" applyAlignment="1" applyProtection="1">
      <alignment vertical="center"/>
    </xf>
    <xf numFmtId="164" fontId="9" fillId="0" borderId="13" xfId="0" applyNumberFormat="1" applyFont="1" applyBorder="1" applyAlignment="1" applyProtection="1">
      <alignment vertical="center"/>
    </xf>
    <xf numFmtId="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vertical="center"/>
    </xf>
    <xf numFmtId="3" fontId="18" fillId="5" borderId="44" xfId="0" applyNumberFormat="1" applyFont="1" applyFill="1" applyBorder="1" applyAlignment="1" applyProtection="1">
      <alignment vertical="center"/>
    </xf>
    <xf numFmtId="164" fontId="18" fillId="5" borderId="44" xfId="0" applyNumberFormat="1" applyFont="1" applyFill="1" applyBorder="1" applyAlignment="1" applyProtection="1">
      <alignment vertical="center"/>
    </xf>
    <xf numFmtId="0" fontId="17" fillId="4" borderId="14" xfId="1" applyFont="1" applyFill="1" applyBorder="1" applyAlignment="1" applyProtection="1">
      <alignment horizontal="left" vertical="center"/>
    </xf>
    <xf numFmtId="0" fontId="4" fillId="4" borderId="58" xfId="1" applyFont="1" applyFill="1" applyBorder="1" applyAlignment="1" applyProtection="1">
      <alignment horizontal="left" vertical="center"/>
    </xf>
    <xf numFmtId="0" fontId="17" fillId="4" borderId="14" xfId="1" applyFont="1" applyFill="1" applyBorder="1" applyAlignment="1" applyProtection="1">
      <alignment vertical="center"/>
    </xf>
    <xf numFmtId="0" fontId="4" fillId="4" borderId="58" xfId="1" applyFont="1" applyFill="1" applyBorder="1" applyAlignment="1" applyProtection="1">
      <alignment vertical="center"/>
    </xf>
    <xf numFmtId="0" fontId="4" fillId="4" borderId="38" xfId="1" applyFont="1" applyFill="1" applyBorder="1" applyAlignment="1" applyProtection="1">
      <alignment horizontal="center" vertical="center"/>
    </xf>
    <xf numFmtId="0" fontId="17" fillId="4" borderId="12" xfId="1" applyFont="1" applyFill="1" applyBorder="1" applyAlignment="1">
      <alignment vertical="center"/>
    </xf>
    <xf numFmtId="0" fontId="4" fillId="4" borderId="58" xfId="1" applyFont="1" applyFill="1" applyBorder="1" applyAlignment="1">
      <alignment vertical="center"/>
    </xf>
    <xf numFmtId="3" fontId="18" fillId="5" borderId="41" xfId="0" applyNumberFormat="1" applyFont="1" applyFill="1" applyBorder="1" applyAlignment="1">
      <alignment vertical="center"/>
    </xf>
    <xf numFmtId="164" fontId="18" fillId="5" borderId="41" xfId="0" applyNumberFormat="1" applyFont="1" applyFill="1" applyBorder="1" applyAlignment="1">
      <alignment vertical="center"/>
    </xf>
    <xf numFmtId="0" fontId="14" fillId="4" borderId="60" xfId="1" applyFont="1" applyFill="1" applyBorder="1" applyAlignment="1">
      <alignment horizontal="center" vertical="center" wrapText="1"/>
    </xf>
    <xf numFmtId="166" fontId="0" fillId="3" borderId="0" xfId="3" applyNumberFormat="1" applyFont="1" applyFill="1"/>
    <xf numFmtId="0" fontId="0" fillId="0" borderId="0" xfId="0"/>
    <xf numFmtId="9" fontId="0" fillId="3" borderId="0" xfId="3" applyFont="1" applyFill="1"/>
    <xf numFmtId="0" fontId="0" fillId="0" borderId="0" xfId="0"/>
    <xf numFmtId="166" fontId="0" fillId="0" borderId="0" xfId="3" applyNumberFormat="1" applyFont="1"/>
    <xf numFmtId="3" fontId="0" fillId="3" borderId="19" xfId="0" applyNumberFormat="1" applyFill="1" applyBorder="1" applyAlignment="1" applyProtection="1"/>
    <xf numFmtId="0" fontId="15" fillId="6" borderId="33" xfId="1" applyFont="1" applyFill="1" applyBorder="1" applyAlignment="1">
      <alignment horizontal="left" vertical="center"/>
    </xf>
    <xf numFmtId="0" fontId="15" fillId="6" borderId="48" xfId="1" applyFont="1" applyFill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3" fontId="9" fillId="3" borderId="0" xfId="0" applyNumberFormat="1" applyFont="1" applyFill="1" applyBorder="1"/>
    <xf numFmtId="0" fontId="4" fillId="4" borderId="47" xfId="1" applyFont="1" applyFill="1" applyBorder="1" applyAlignment="1">
      <alignment horizontal="center" vertical="center"/>
    </xf>
    <xf numFmtId="0" fontId="3" fillId="4" borderId="61" xfId="1" applyFont="1" applyFill="1" applyBorder="1" applyAlignment="1" applyProtection="1">
      <alignment horizontal="center" vertical="center"/>
    </xf>
    <xf numFmtId="0" fontId="3" fillId="4" borderId="3" xfId="1" applyFont="1" applyFill="1" applyBorder="1" applyAlignment="1" applyProtection="1">
      <alignment horizontal="center" vertical="center"/>
    </xf>
    <xf numFmtId="0" fontId="2" fillId="4" borderId="1" xfId="1" applyFill="1" applyBorder="1" applyAlignment="1" applyProtection="1">
      <alignment horizontal="center"/>
    </xf>
    <xf numFmtId="0" fontId="2" fillId="4" borderId="5" xfId="1" applyFill="1" applyBorder="1" applyAlignment="1" applyProtection="1">
      <alignment horizont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36" xfId="1" applyFont="1" applyFill="1" applyBorder="1" applyAlignment="1">
      <alignment horizontal="center"/>
    </xf>
    <xf numFmtId="0" fontId="3" fillId="4" borderId="46" xfId="1" applyFont="1" applyFill="1" applyBorder="1" applyAlignment="1">
      <alignment horizontal="center"/>
    </xf>
    <xf numFmtId="0" fontId="13" fillId="4" borderId="37" xfId="1" applyFont="1" applyFill="1" applyBorder="1" applyAlignment="1">
      <alignment horizontal="center" vertical="center" wrapText="1"/>
    </xf>
    <xf numFmtId="0" fontId="13" fillId="4" borderId="3" xfId="1" applyFont="1" applyFill="1" applyBorder="1" applyAlignment="1">
      <alignment horizontal="center"/>
    </xf>
    <xf numFmtId="0" fontId="13" fillId="4" borderId="3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/>
    </xf>
    <xf numFmtId="0" fontId="13" fillId="4" borderId="4" xfId="1" applyFont="1" applyFill="1" applyBorder="1" applyAlignment="1">
      <alignment horizontal="center"/>
    </xf>
    <xf numFmtId="0" fontId="13" fillId="4" borderId="54" xfId="1" applyFont="1" applyFill="1" applyBorder="1" applyAlignment="1">
      <alignment horizontal="center" wrapText="1"/>
    </xf>
    <xf numFmtId="0" fontId="13" fillId="4" borderId="55" xfId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0" fontId="4" fillId="4" borderId="3" xfId="1" applyFont="1" applyFill="1" applyBorder="1" applyAlignment="1">
      <alignment horizontal="center" wrapText="1"/>
    </xf>
    <xf numFmtId="0" fontId="4" fillId="4" borderId="47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13" fillId="4" borderId="46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 applyProtection="1">
      <alignment horizontal="center" vertical="center" wrapText="1"/>
    </xf>
    <xf numFmtId="0" fontId="4" fillId="4" borderId="3" xfId="1" applyFont="1" applyFill="1" applyBorder="1" applyAlignment="1" applyProtection="1">
      <alignment horizontal="center" vertical="center" wrapText="1"/>
    </xf>
    <xf numFmtId="0" fontId="13" fillId="4" borderId="36" xfId="1" applyFont="1" applyFill="1" applyBorder="1" applyAlignment="1" applyProtection="1">
      <alignment horizontal="center" vertical="center" wrapText="1"/>
    </xf>
    <xf numFmtId="0" fontId="13" fillId="4" borderId="37" xfId="1" applyFont="1" applyFill="1" applyBorder="1" applyAlignment="1" applyProtection="1">
      <alignment horizontal="center" vertical="center" wrapText="1"/>
    </xf>
    <xf numFmtId="0" fontId="3" fillId="4" borderId="62" xfId="1" applyFont="1" applyFill="1" applyBorder="1" applyAlignment="1">
      <alignment horizontal="center" vertical="center"/>
    </xf>
    <xf numFmtId="0" fontId="4" fillId="4" borderId="63" xfId="1" applyFont="1" applyFill="1" applyBorder="1" applyAlignment="1">
      <alignment horizontal="center" vertical="center"/>
    </xf>
    <xf numFmtId="0" fontId="0" fillId="0" borderId="0" xfId="0" applyBorder="1"/>
    <xf numFmtId="0" fontId="0" fillId="0" borderId="15" xfId="0" applyBorder="1"/>
    <xf numFmtId="0" fontId="6" fillId="0" borderId="15" xfId="0" applyFont="1" applyFill="1" applyBorder="1" applyAlignment="1"/>
    <xf numFmtId="0" fontId="0" fillId="0" borderId="24" xfId="0" applyFill="1" applyBorder="1" applyAlignment="1"/>
    <xf numFmtId="0" fontId="0" fillId="0" borderId="64" xfId="0" applyFill="1" applyBorder="1" applyAlignment="1"/>
    <xf numFmtId="0" fontId="0" fillId="0" borderId="41" xfId="0" applyBorder="1"/>
    <xf numFmtId="0" fontId="3" fillId="4" borderId="0" xfId="1" applyFont="1" applyFill="1" applyBorder="1" applyAlignment="1">
      <alignment horizontal="center" vertical="center"/>
    </xf>
    <xf numFmtId="0" fontId="3" fillId="4" borderId="65" xfId="1" applyFont="1" applyFill="1" applyBorder="1" applyAlignment="1">
      <alignment horizontal="center" vertical="center"/>
    </xf>
    <xf numFmtId="0" fontId="3" fillId="4" borderId="66" xfId="1" applyFont="1" applyFill="1" applyBorder="1" applyAlignment="1">
      <alignment horizontal="center" vertical="center"/>
    </xf>
    <xf numFmtId="164" fontId="0" fillId="3" borderId="24" xfId="0" applyNumberFormat="1" applyFill="1" applyBorder="1"/>
    <xf numFmtId="0" fontId="6" fillId="3" borderId="24" xfId="0" applyFont="1" applyFill="1" applyBorder="1" applyAlignment="1" applyProtection="1"/>
    <xf numFmtId="0" fontId="0" fillId="3" borderId="21" xfId="0" applyFill="1" applyBorder="1" applyAlignment="1" applyProtection="1"/>
    <xf numFmtId="0" fontId="4" fillId="3" borderId="67" xfId="1" applyFont="1" applyFill="1" applyBorder="1" applyAlignment="1" applyProtection="1"/>
    <xf numFmtId="0" fontId="3" fillId="4" borderId="62" xfId="1" applyFont="1" applyFill="1" applyBorder="1" applyAlignment="1" applyProtection="1">
      <alignment horizontal="center" vertical="center"/>
    </xf>
    <xf numFmtId="0" fontId="4" fillId="4" borderId="68" xfId="1" applyFont="1" applyFill="1" applyBorder="1" applyAlignment="1" applyProtection="1">
      <alignment horizontal="center" vertical="center"/>
    </xf>
    <xf numFmtId="0" fontId="6" fillId="3" borderId="69" xfId="0" applyFont="1" applyFill="1" applyBorder="1" applyAlignment="1" applyProtection="1">
      <alignment vertical="center"/>
    </xf>
    <xf numFmtId="164" fontId="0" fillId="3" borderId="15" xfId="0" applyNumberFormat="1" applyFill="1" applyBorder="1"/>
    <xf numFmtId="3" fontId="4" fillId="4" borderId="70" xfId="1" applyNumberFormat="1" applyFont="1" applyFill="1" applyBorder="1" applyProtection="1"/>
    <xf numFmtId="3" fontId="4" fillId="4" borderId="71" xfId="1" applyNumberFormat="1" applyFont="1" applyFill="1" applyBorder="1" applyProtection="1"/>
    <xf numFmtId="0" fontId="13" fillId="4" borderId="62" xfId="1" applyFont="1" applyFill="1" applyBorder="1" applyAlignment="1">
      <alignment horizontal="center"/>
    </xf>
    <xf numFmtId="0" fontId="14" fillId="4" borderId="72" xfId="1" applyFont="1" applyFill="1" applyBorder="1" applyAlignment="1">
      <alignment horizontal="center" vertical="center" wrapText="1"/>
    </xf>
    <xf numFmtId="0" fontId="3" fillId="4" borderId="43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  <xf numFmtId="0" fontId="3" fillId="4" borderId="35" xfId="1" applyFont="1" applyFill="1" applyBorder="1" applyAlignment="1">
      <alignment horizontal="center" vertical="center"/>
    </xf>
    <xf numFmtId="0" fontId="4" fillId="4" borderId="62" xfId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/>
    </xf>
    <xf numFmtId="164" fontId="9" fillId="0" borderId="57" xfId="0" applyNumberFormat="1" applyFont="1" applyBorder="1" applyAlignment="1">
      <alignment vertical="center"/>
    </xf>
    <xf numFmtId="3" fontId="18" fillId="5" borderId="41" xfId="0" applyNumberFormat="1" applyFont="1" applyFill="1" applyBorder="1" applyAlignment="1" applyProtection="1">
      <alignment vertical="center"/>
    </xf>
    <xf numFmtId="0" fontId="6" fillId="0" borderId="15" xfId="0" applyFont="1" applyBorder="1" applyAlignment="1" applyProtection="1">
      <alignment vertical="center"/>
    </xf>
    <xf numFmtId="0" fontId="4" fillId="4" borderId="62" xfId="1" applyFont="1" applyFill="1" applyBorder="1" applyAlignment="1" applyProtection="1">
      <alignment horizontal="center" vertical="center" wrapText="1"/>
    </xf>
    <xf numFmtId="0" fontId="4" fillId="4" borderId="72" xfId="1" applyFont="1" applyFill="1" applyBorder="1" applyAlignment="1" applyProtection="1">
      <alignment horizontal="center" vertical="center"/>
    </xf>
    <xf numFmtId="0" fontId="3" fillId="4" borderId="35" xfId="1" applyFont="1" applyFill="1" applyBorder="1" applyAlignment="1" applyProtection="1">
      <alignment horizontal="center" vertical="center"/>
    </xf>
    <xf numFmtId="0" fontId="3" fillId="4" borderId="65" xfId="1" applyFont="1" applyFill="1" applyBorder="1" applyAlignment="1" applyProtection="1">
      <alignment horizontal="center" vertical="center"/>
    </xf>
    <xf numFmtId="0" fontId="3" fillId="4" borderId="66" xfId="1" applyFont="1" applyFill="1" applyBorder="1" applyAlignment="1" applyProtection="1">
      <alignment horizontal="center" vertical="center"/>
    </xf>
    <xf numFmtId="0" fontId="3" fillId="4" borderId="1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 applyProtection="1">
      <alignment horizontal="center" vertical="center"/>
    </xf>
    <xf numFmtId="0" fontId="3" fillId="4" borderId="15" xfId="1" applyFont="1" applyFill="1" applyBorder="1" applyAlignment="1" applyProtection="1">
      <alignment horizontal="center" vertical="center"/>
    </xf>
  </cellXfs>
  <cellStyles count="16">
    <cellStyle name="Акцент1" xfId="1" builtinId="29"/>
    <cellStyle name="Обычный" xfId="0" builtinId="0"/>
    <cellStyle name="Обычный 2" xfId="5"/>
    <cellStyle name="Обычный 2 2" xfId="12"/>
    <cellStyle name="Обычный 3" xfId="4"/>
    <cellStyle name="Обычный 3 2" xfId="13"/>
    <cellStyle name="Обычный 4" xfId="6"/>
    <cellStyle name="Обычный 4 2" xfId="14"/>
    <cellStyle name="Обычный 5" xfId="7"/>
    <cellStyle name="Обычный 6" xfId="8"/>
    <cellStyle name="Обычный 7" xfId="9"/>
    <cellStyle name="Обычный 8" xfId="11"/>
    <cellStyle name="Обычный 9" xfId="15"/>
    <cellStyle name="Обычный_Лист1" xfId="2"/>
    <cellStyle name="Процентный" xfId="3" builtinId="5"/>
    <cellStyle name="Финансовый 2" xfId="10"/>
  </cellStyles>
  <dxfs count="0"/>
  <tableStyles count="0" defaultTableStyle="TableStyleMedium2" defaultPivotStyle="PivotStyleLight16"/>
  <colors>
    <mruColors>
      <color rgb="FFEEECE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ГК-1">
      <a:dk1>
        <a:srgbClr val="000000"/>
      </a:dk1>
      <a:lt1>
        <a:srgbClr val="FFFFFF"/>
      </a:lt1>
      <a:dk2>
        <a:srgbClr val="000000"/>
      </a:dk2>
      <a:lt2>
        <a:srgbClr val="808080"/>
      </a:lt2>
      <a:accent1>
        <a:srgbClr val="0066CC"/>
      </a:accent1>
      <a:accent2>
        <a:srgbClr val="3399FF"/>
      </a:accent2>
      <a:accent3>
        <a:srgbClr val="C7C7C7"/>
      </a:accent3>
      <a:accent4>
        <a:srgbClr val="92D050"/>
      </a:accent4>
      <a:accent5>
        <a:srgbClr val="FF9900"/>
      </a:accent5>
      <a:accent6>
        <a:srgbClr val="003366"/>
      </a:accent6>
      <a:hlink>
        <a:srgbClr val="003366"/>
      </a:hlink>
      <a:folHlink>
        <a:srgbClr val="808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7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:A3"/>
    </sheetView>
  </sheetViews>
  <sheetFormatPr defaultColWidth="9.109375" defaultRowHeight="14.4" x14ac:dyDescent="0.3"/>
  <cols>
    <col min="1" max="1" width="50.88671875" style="42" bestFit="1" customWidth="1"/>
    <col min="2" max="2" width="12.5546875" style="42" customWidth="1"/>
    <col min="3" max="3" width="12.88671875" style="42" customWidth="1"/>
    <col min="4" max="4" width="12.6640625" style="42" customWidth="1"/>
    <col min="5" max="5" width="13" style="42" customWidth="1"/>
    <col min="6" max="6" width="12.88671875" style="42" customWidth="1"/>
    <col min="7" max="7" width="11.88671875" style="42" customWidth="1"/>
    <col min="8" max="8" width="12.6640625" style="42" customWidth="1"/>
    <col min="9" max="9" width="12.109375" style="42" customWidth="1"/>
    <col min="10" max="10" width="12.6640625" style="42" customWidth="1"/>
    <col min="11" max="11" width="13.5546875" style="42" customWidth="1"/>
    <col min="12" max="12" width="11.88671875" style="42" customWidth="1"/>
    <col min="13" max="13" width="11.44140625" style="42" customWidth="1"/>
    <col min="14" max="14" width="11.6640625" style="42" customWidth="1"/>
    <col min="15" max="15" width="12.88671875" style="42" customWidth="1"/>
    <col min="16" max="16" width="12.5546875" style="42" customWidth="1"/>
    <col min="17" max="17" width="12.88671875" style="42" customWidth="1"/>
    <col min="18" max="18" width="12.6640625" style="42" customWidth="1"/>
    <col min="19" max="19" width="13" style="42" customWidth="1"/>
    <col min="20" max="20" width="12.88671875" style="42" customWidth="1"/>
    <col min="21" max="21" width="11.88671875" style="42" customWidth="1"/>
    <col min="22" max="22" width="12.6640625" style="42" customWidth="1"/>
    <col min="23" max="23" width="12.109375" style="42" customWidth="1"/>
    <col min="24" max="24" width="12.6640625" style="42" customWidth="1"/>
    <col min="25" max="25" width="13.5546875" style="42" customWidth="1"/>
    <col min="26" max="26" width="11.88671875" style="42" customWidth="1"/>
    <col min="27" max="27" width="11.44140625" style="42" customWidth="1"/>
    <col min="28" max="28" width="11.6640625" style="42" customWidth="1"/>
    <col min="29" max="29" width="12.88671875" style="42" customWidth="1"/>
    <col min="30" max="16384" width="9.109375" style="42"/>
  </cols>
  <sheetData>
    <row r="1" spans="1:29" ht="21" x14ac:dyDescent="0.3">
      <c r="A1" s="236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8"/>
    </row>
    <row r="2" spans="1:29" ht="21" x14ac:dyDescent="0.3">
      <c r="A2" s="174"/>
      <c r="B2" s="172">
        <v>2019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2">
        <v>2020</v>
      </c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213"/>
    </row>
    <row r="3" spans="1:29" ht="15.6" x14ac:dyDescent="0.3">
      <c r="A3" s="175"/>
      <c r="B3" s="47" t="s">
        <v>1</v>
      </c>
      <c r="C3" s="47" t="s">
        <v>2</v>
      </c>
      <c r="D3" s="47" t="s">
        <v>3</v>
      </c>
      <c r="E3" s="47" t="s">
        <v>4</v>
      </c>
      <c r="F3" s="47" t="s">
        <v>5</v>
      </c>
      <c r="G3" s="48" t="s">
        <v>6</v>
      </c>
      <c r="H3" s="48" t="s">
        <v>7</v>
      </c>
      <c r="I3" s="47" t="s">
        <v>8</v>
      </c>
      <c r="J3" s="47" t="s">
        <v>9</v>
      </c>
      <c r="K3" s="47" t="s">
        <v>10</v>
      </c>
      <c r="L3" s="47" t="s">
        <v>11</v>
      </c>
      <c r="M3" s="47" t="s">
        <v>12</v>
      </c>
      <c r="N3" s="47" t="s">
        <v>13</v>
      </c>
      <c r="O3" s="47" t="s">
        <v>14</v>
      </c>
      <c r="P3" s="47" t="s">
        <v>1</v>
      </c>
      <c r="Q3" s="47" t="s">
        <v>2</v>
      </c>
      <c r="R3" s="47" t="s">
        <v>3</v>
      </c>
      <c r="S3" s="47" t="s">
        <v>4</v>
      </c>
      <c r="T3" s="47" t="s">
        <v>5</v>
      </c>
      <c r="U3" s="48" t="s">
        <v>6</v>
      </c>
      <c r="V3" s="48" t="s">
        <v>7</v>
      </c>
      <c r="W3" s="47" t="s">
        <v>8</v>
      </c>
      <c r="X3" s="47" t="s">
        <v>9</v>
      </c>
      <c r="Y3" s="47" t="s">
        <v>10</v>
      </c>
      <c r="Z3" s="47" t="s">
        <v>11</v>
      </c>
      <c r="AA3" s="47" t="s">
        <v>12</v>
      </c>
      <c r="AB3" s="47" t="s">
        <v>13</v>
      </c>
      <c r="AC3" s="214" t="s">
        <v>14</v>
      </c>
    </row>
    <row r="4" spans="1:29" ht="18" x14ac:dyDescent="0.3">
      <c r="A4" s="28" t="s">
        <v>15</v>
      </c>
      <c r="B4" s="29"/>
      <c r="C4" s="30"/>
      <c r="D4" s="30"/>
      <c r="E4" s="31"/>
      <c r="F4" s="30"/>
      <c r="G4" s="30"/>
      <c r="H4" s="30"/>
      <c r="I4" s="30"/>
      <c r="J4" s="30"/>
      <c r="K4" s="30"/>
      <c r="L4" s="30"/>
      <c r="M4" s="30"/>
      <c r="N4" s="30"/>
      <c r="O4" s="30"/>
      <c r="P4" s="29"/>
      <c r="Q4" s="30"/>
      <c r="R4" s="30"/>
      <c r="S4" s="31"/>
      <c r="T4" s="30"/>
      <c r="U4" s="30"/>
      <c r="V4" s="30"/>
      <c r="W4" s="30"/>
      <c r="X4" s="30"/>
      <c r="Y4" s="30"/>
      <c r="Z4" s="30"/>
      <c r="AA4" s="30"/>
      <c r="AB4" s="30"/>
      <c r="AC4" s="215"/>
    </row>
    <row r="5" spans="1:29" ht="15.6" x14ac:dyDescent="0.3">
      <c r="A5" s="8" t="s">
        <v>16</v>
      </c>
      <c r="B5" s="16">
        <v>77719.107000000004</v>
      </c>
      <c r="C5" s="16">
        <v>62871.281000000003</v>
      </c>
      <c r="D5" s="17">
        <v>51656.487999999998</v>
      </c>
      <c r="E5" s="23">
        <f>SUM(B5:D5)</f>
        <v>192246.87599999999</v>
      </c>
      <c r="F5" s="16">
        <v>45050.228999999999</v>
      </c>
      <c r="G5" s="16">
        <v>25794.507000000001</v>
      </c>
      <c r="H5" s="16">
        <v>17289.791000000001</v>
      </c>
      <c r="I5" s="23">
        <f>SUM(F5:H5)</f>
        <v>88134.527000000002</v>
      </c>
      <c r="J5" s="23">
        <f>E5+I5</f>
        <v>280381.40299999999</v>
      </c>
      <c r="K5" s="16">
        <v>17227.232</v>
      </c>
      <c r="L5" s="16">
        <v>7484.5889999999999</v>
      </c>
      <c r="M5" s="16">
        <v>24842.277999999998</v>
      </c>
      <c r="N5" s="23">
        <v>49554.099000000002</v>
      </c>
      <c r="O5" s="23">
        <f t="shared" ref="O5:O16" si="0">SUM(N5,J5)</f>
        <v>329935.50199999998</v>
      </c>
      <c r="P5" s="16">
        <v>64319.794999999998</v>
      </c>
      <c r="Q5" s="16">
        <v>47043.514000000003</v>
      </c>
      <c r="R5" s="17">
        <v>66451.337</v>
      </c>
      <c r="S5" s="23">
        <f>SUM(P5:R5)</f>
        <v>177814.64600000001</v>
      </c>
      <c r="T5" s="16">
        <v>60742.993000000002</v>
      </c>
      <c r="U5" s="16">
        <v>18473.285</v>
      </c>
      <c r="V5" s="16">
        <v>75.457999999999998</v>
      </c>
      <c r="W5" s="23">
        <f>SUM(T5:V5)</f>
        <v>79291.736000000004</v>
      </c>
      <c r="X5" s="23">
        <f t="shared" ref="X5:X15" si="1">S5+W5</f>
        <v>257106.38200000001</v>
      </c>
      <c r="Y5" s="16">
        <v>177.14599999999999</v>
      </c>
      <c r="Z5" s="16">
        <v>34.155000000000001</v>
      </c>
      <c r="AA5" s="16">
        <v>25366.847000000002</v>
      </c>
      <c r="AB5" s="23">
        <f>SUM(Y5:AA5)</f>
        <v>25578.148000000001</v>
      </c>
      <c r="AC5" s="23">
        <f>SUM(AB5,X5)</f>
        <v>282684.53000000003</v>
      </c>
    </row>
    <row r="6" spans="1:29" ht="15.6" x14ac:dyDescent="0.3">
      <c r="A6" s="9" t="s">
        <v>17</v>
      </c>
      <c r="B6" s="18">
        <v>426246.10600000003</v>
      </c>
      <c r="C6" s="19">
        <v>319231.88400000002</v>
      </c>
      <c r="D6" s="19">
        <v>364902.46399999998</v>
      </c>
      <c r="E6" s="24">
        <f t="shared" ref="E6:E15" si="2">SUM(B6:D6)</f>
        <v>1110380.4539999999</v>
      </c>
      <c r="F6" s="18">
        <v>293773.48800000001</v>
      </c>
      <c r="G6" s="19">
        <v>206741.03700000001</v>
      </c>
      <c r="H6" s="18">
        <v>215899.48800000001</v>
      </c>
      <c r="I6" s="24">
        <f t="shared" ref="I6:I15" si="3">SUM(F6:H6)</f>
        <v>716414.01300000004</v>
      </c>
      <c r="J6" s="24">
        <f t="shared" ref="J6:J14" si="4">E6+I6</f>
        <v>1826794.4669999999</v>
      </c>
      <c r="K6" s="18">
        <v>191625.91899999999</v>
      </c>
      <c r="L6" s="19">
        <v>77.128</v>
      </c>
      <c r="M6" s="18">
        <v>105409.19100000001</v>
      </c>
      <c r="N6" s="24">
        <v>297112.23800000001</v>
      </c>
      <c r="O6" s="24">
        <f t="shared" si="0"/>
        <v>2123906.7050000001</v>
      </c>
      <c r="P6" s="18">
        <v>384017.71899999998</v>
      </c>
      <c r="Q6" s="19">
        <v>299622.95</v>
      </c>
      <c r="R6" s="19">
        <v>324502.038</v>
      </c>
      <c r="S6" s="24">
        <f>SUM(P6:R6)</f>
        <v>1008142.7069999999</v>
      </c>
      <c r="T6" s="18">
        <v>198821.06400000001</v>
      </c>
      <c r="U6" s="19">
        <v>269720.10499999998</v>
      </c>
      <c r="V6" s="18">
        <v>162432.80600000001</v>
      </c>
      <c r="W6" s="24">
        <f t="shared" ref="W6:W13" si="5">SUM(T6:V6)</f>
        <v>630973.97499999998</v>
      </c>
      <c r="X6" s="24">
        <f t="shared" si="1"/>
        <v>1639116.682</v>
      </c>
      <c r="Y6" s="18">
        <v>155879.95499999999</v>
      </c>
      <c r="Z6" s="19">
        <v>16823.703000000001</v>
      </c>
      <c r="AA6" s="18">
        <v>86688.63</v>
      </c>
      <c r="AB6" s="24">
        <f t="shared" ref="AB6:AB16" si="6">SUM(Y6:AA6)</f>
        <v>259392.288</v>
      </c>
      <c r="AC6" s="24">
        <f>SUM(AB6,X6)</f>
        <v>1898508.97</v>
      </c>
    </row>
    <row r="7" spans="1:29" ht="15.6" x14ac:dyDescent="0.3">
      <c r="A7" s="9" t="s">
        <v>18</v>
      </c>
      <c r="B7" s="18">
        <v>100605.07799999999</v>
      </c>
      <c r="C7" s="18">
        <v>86754.695999999996</v>
      </c>
      <c r="D7" s="19">
        <v>96408.023000000001</v>
      </c>
      <c r="E7" s="24">
        <f t="shared" si="2"/>
        <v>283767.79699999996</v>
      </c>
      <c r="F7" s="18">
        <v>78156.645000000004</v>
      </c>
      <c r="G7" s="18">
        <v>55158.641000000003</v>
      </c>
      <c r="H7" s="18">
        <v>27403.78</v>
      </c>
      <c r="I7" s="24">
        <f t="shared" si="3"/>
        <v>160719.06600000002</v>
      </c>
      <c r="J7" s="24">
        <f t="shared" si="4"/>
        <v>444486.86300000001</v>
      </c>
      <c r="K7" s="18">
        <v>12478.548000000001</v>
      </c>
      <c r="L7" s="18">
        <v>15626.388000000001</v>
      </c>
      <c r="M7" s="18">
        <v>23245.932000000001</v>
      </c>
      <c r="N7" s="24">
        <v>51350.868000000002</v>
      </c>
      <c r="O7" s="24">
        <f t="shared" si="0"/>
        <v>495837.73100000003</v>
      </c>
      <c r="P7" s="18">
        <v>88275.414000000004</v>
      </c>
      <c r="Q7" s="18">
        <v>87757.460999999996</v>
      </c>
      <c r="R7" s="19">
        <v>92779.1</v>
      </c>
      <c r="S7" s="24">
        <f t="shared" ref="S7:S15" si="7">SUM(P7:R7)</f>
        <v>268811.97499999998</v>
      </c>
      <c r="T7" s="18">
        <v>86036.921000000002</v>
      </c>
      <c r="U7" s="18">
        <v>42166.444000000003</v>
      </c>
      <c r="V7" s="18">
        <v>15846.852000000001</v>
      </c>
      <c r="W7" s="24">
        <f t="shared" si="5"/>
        <v>144050.217</v>
      </c>
      <c r="X7" s="24">
        <f t="shared" si="1"/>
        <v>412862.19199999998</v>
      </c>
      <c r="Y7" s="18">
        <v>14794.68</v>
      </c>
      <c r="Z7" s="18">
        <v>13027.308000000001</v>
      </c>
      <c r="AA7" s="18">
        <v>17935.572</v>
      </c>
      <c r="AB7" s="24">
        <f t="shared" si="6"/>
        <v>45757.56</v>
      </c>
      <c r="AC7" s="24">
        <f>SUM(AB7,X7)</f>
        <v>458619.75199999998</v>
      </c>
    </row>
    <row r="8" spans="1:29" ht="15.6" x14ac:dyDescent="0.3">
      <c r="A8" s="9" t="s">
        <v>19</v>
      </c>
      <c r="B8" s="18">
        <v>158891.53</v>
      </c>
      <c r="C8" s="18">
        <v>121119.887</v>
      </c>
      <c r="D8" s="19">
        <v>124656.66</v>
      </c>
      <c r="E8" s="24">
        <f t="shared" si="2"/>
        <v>404668.07700000005</v>
      </c>
      <c r="F8" s="18">
        <v>123861.526</v>
      </c>
      <c r="G8" s="18">
        <v>138853.64799999999</v>
      </c>
      <c r="H8" s="18">
        <v>103042.94</v>
      </c>
      <c r="I8" s="24">
        <f t="shared" si="3"/>
        <v>365758.114</v>
      </c>
      <c r="J8" s="24">
        <f t="shared" si="4"/>
        <v>770426.19100000011</v>
      </c>
      <c r="K8" s="18">
        <v>114492.52499999999</v>
      </c>
      <c r="L8" s="18">
        <v>83838.782000000007</v>
      </c>
      <c r="M8" s="18">
        <v>115817.255</v>
      </c>
      <c r="N8" s="24">
        <v>314148.56200000003</v>
      </c>
      <c r="O8" s="24">
        <f t="shared" si="0"/>
        <v>1084574.753</v>
      </c>
      <c r="P8" s="18">
        <v>178564.929</v>
      </c>
      <c r="Q8" s="18">
        <v>194470.61499999999</v>
      </c>
      <c r="R8" s="19">
        <v>222057.16899999999</v>
      </c>
      <c r="S8" s="24">
        <f t="shared" si="7"/>
        <v>595092.71299999999</v>
      </c>
      <c r="T8" s="18">
        <v>182331.45699999999</v>
      </c>
      <c r="U8" s="18">
        <v>122878.219</v>
      </c>
      <c r="V8" s="18">
        <v>109747.458</v>
      </c>
      <c r="W8" s="24">
        <f t="shared" si="5"/>
        <v>414957.13399999996</v>
      </c>
      <c r="X8" s="24">
        <f t="shared" si="1"/>
        <v>1010049.847</v>
      </c>
      <c r="Y8" s="18">
        <v>62081.756000000001</v>
      </c>
      <c r="Z8" s="18">
        <v>123552.572</v>
      </c>
      <c r="AA8" s="18">
        <v>126608.092</v>
      </c>
      <c r="AB8" s="24">
        <f t="shared" si="6"/>
        <v>312242.42000000004</v>
      </c>
      <c r="AC8" s="24">
        <f>SUM(AB8,X8)</f>
        <v>1322292.267</v>
      </c>
    </row>
    <row r="9" spans="1:29" ht="15.6" x14ac:dyDescent="0.3">
      <c r="A9" s="9" t="s">
        <v>20</v>
      </c>
      <c r="B9" s="18">
        <v>166855.16500000001</v>
      </c>
      <c r="C9" s="18">
        <v>142911.38699999999</v>
      </c>
      <c r="D9" s="19">
        <v>150597.038</v>
      </c>
      <c r="E9" s="24">
        <f t="shared" si="2"/>
        <v>460363.59</v>
      </c>
      <c r="F9" s="18">
        <v>113167.15399999999</v>
      </c>
      <c r="G9" s="18">
        <v>71990.476999999999</v>
      </c>
      <c r="H9" s="18">
        <v>25211.016</v>
      </c>
      <c r="I9" s="24">
        <f t="shared" si="3"/>
        <v>210368.647</v>
      </c>
      <c r="J9" s="24">
        <f t="shared" si="4"/>
        <v>670732.23699999996</v>
      </c>
      <c r="K9" s="18">
        <v>27645.289000000001</v>
      </c>
      <c r="L9" s="18">
        <v>29937.642</v>
      </c>
      <c r="M9" s="18">
        <v>56853.561000000002</v>
      </c>
      <c r="N9" s="24">
        <v>114436.492</v>
      </c>
      <c r="O9" s="24">
        <f t="shared" si="0"/>
        <v>785168.72899999993</v>
      </c>
      <c r="P9" s="18">
        <v>125143.268</v>
      </c>
      <c r="Q9" s="18">
        <v>118536.79</v>
      </c>
      <c r="R9" s="19">
        <v>133940.992</v>
      </c>
      <c r="S9" s="24">
        <f t="shared" si="7"/>
        <v>377621.05</v>
      </c>
      <c r="T9" s="18">
        <v>123774.567</v>
      </c>
      <c r="U9" s="18">
        <v>60898.091999999997</v>
      </c>
      <c r="V9" s="18">
        <v>31409.308000000001</v>
      </c>
      <c r="W9" s="24">
        <f t="shared" si="5"/>
        <v>216081.96699999998</v>
      </c>
      <c r="X9" s="24">
        <f t="shared" si="1"/>
        <v>593703.01699999999</v>
      </c>
      <c r="Y9" s="18">
        <v>27447.724999999999</v>
      </c>
      <c r="Z9" s="18">
        <v>17561.681</v>
      </c>
      <c r="AA9" s="18">
        <v>36162.22</v>
      </c>
      <c r="AB9" s="24">
        <f t="shared" si="6"/>
        <v>81171.626000000004</v>
      </c>
      <c r="AC9" s="24">
        <f>SUM(AB9,X9)</f>
        <v>674874.64300000004</v>
      </c>
    </row>
    <row r="10" spans="1:29" ht="15.6" x14ac:dyDescent="0.3">
      <c r="A10" s="9" t="s">
        <v>21</v>
      </c>
      <c r="B10" s="18">
        <v>108567.95</v>
      </c>
      <c r="C10" s="18">
        <v>87889.297999999995</v>
      </c>
      <c r="D10" s="19">
        <v>120928.416</v>
      </c>
      <c r="E10" s="24">
        <f t="shared" si="2"/>
        <v>317385.66399999999</v>
      </c>
      <c r="F10" s="18">
        <v>114533.52</v>
      </c>
      <c r="G10" s="18">
        <v>114106.302</v>
      </c>
      <c r="H10" s="18">
        <v>67804.434999999998</v>
      </c>
      <c r="I10" s="24">
        <f t="shared" si="3"/>
        <v>296444.25699999998</v>
      </c>
      <c r="J10" s="24">
        <f t="shared" si="4"/>
        <v>613829.92099999997</v>
      </c>
      <c r="K10" s="18">
        <v>23979.875</v>
      </c>
      <c r="L10" s="18">
        <v>73233.009999999995</v>
      </c>
      <c r="M10" s="18">
        <v>88219.793999999994</v>
      </c>
      <c r="N10" s="24">
        <v>185432.679</v>
      </c>
      <c r="O10" s="24">
        <f t="shared" si="0"/>
        <v>799262.6</v>
      </c>
      <c r="P10" s="18">
        <v>85322.544999999998</v>
      </c>
      <c r="Q10" s="18">
        <v>84053.251999999993</v>
      </c>
      <c r="R10" s="19">
        <v>79538.801999999996</v>
      </c>
      <c r="S10" s="24">
        <f t="shared" si="7"/>
        <v>248914.59899999999</v>
      </c>
      <c r="T10" s="18">
        <v>67454.047999999995</v>
      </c>
      <c r="U10" s="18">
        <v>30040.861000000001</v>
      </c>
      <c r="V10" s="18">
        <v>11996.121999999999</v>
      </c>
      <c r="W10" s="24">
        <f t="shared" si="5"/>
        <v>109491.031</v>
      </c>
      <c r="X10" s="24">
        <f t="shared" si="1"/>
        <v>358405.63</v>
      </c>
      <c r="Y10" s="18">
        <v>6963.3019999999997</v>
      </c>
      <c r="Z10" s="18">
        <v>69924.98</v>
      </c>
      <c r="AA10" s="18">
        <v>78364.062000000005</v>
      </c>
      <c r="AB10" s="24">
        <f t="shared" si="6"/>
        <v>155252.34399999998</v>
      </c>
      <c r="AC10" s="24">
        <f>SUM(AB10,X10)</f>
        <v>513657.97399999999</v>
      </c>
    </row>
    <row r="11" spans="1:29" ht="15.6" x14ac:dyDescent="0.3">
      <c r="A11" s="9" t="s">
        <v>22</v>
      </c>
      <c r="B11" s="18">
        <v>275654.51199999999</v>
      </c>
      <c r="C11" s="18">
        <v>212904.24</v>
      </c>
      <c r="D11" s="19">
        <v>224271.52799999999</v>
      </c>
      <c r="E11" s="24">
        <f t="shared" si="2"/>
        <v>712830.28</v>
      </c>
      <c r="F11" s="18">
        <v>186627.56</v>
      </c>
      <c r="G11" s="18">
        <v>132488.16099999999</v>
      </c>
      <c r="H11" s="18">
        <v>95128.76</v>
      </c>
      <c r="I11" s="24">
        <f t="shared" si="3"/>
        <v>414244.48100000003</v>
      </c>
      <c r="J11" s="24">
        <f t="shared" si="4"/>
        <v>1127074.7609999999</v>
      </c>
      <c r="K11" s="18">
        <v>47063</v>
      </c>
      <c r="L11" s="18">
        <v>85163.24</v>
      </c>
      <c r="M11" s="18">
        <v>101145.48</v>
      </c>
      <c r="N11" s="24">
        <v>233371.71999999997</v>
      </c>
      <c r="O11" s="24">
        <f t="shared" si="0"/>
        <v>1360446.4809999999</v>
      </c>
      <c r="P11" s="18">
        <v>219163.5</v>
      </c>
      <c r="Q11" s="18">
        <v>212395.36</v>
      </c>
      <c r="R11" s="19">
        <v>199243.655</v>
      </c>
      <c r="S11" s="24">
        <f t="shared" si="7"/>
        <v>630802.51500000001</v>
      </c>
      <c r="T11" s="18">
        <v>183884.72</v>
      </c>
      <c r="U11" s="18">
        <v>136789.64000000001</v>
      </c>
      <c r="V11" s="18">
        <v>67301.399999999994</v>
      </c>
      <c r="W11" s="24">
        <f t="shared" si="5"/>
        <v>387975.76</v>
      </c>
      <c r="X11" s="24">
        <f t="shared" si="1"/>
        <v>1018778.275</v>
      </c>
      <c r="Y11" s="18">
        <v>64198.96</v>
      </c>
      <c r="Z11" s="18">
        <v>44912.24</v>
      </c>
      <c r="AA11" s="18">
        <v>101797.16</v>
      </c>
      <c r="AB11" s="24">
        <f t="shared" si="6"/>
        <v>210908.36</v>
      </c>
      <c r="AC11" s="24">
        <f>SUM(AB11,X11)</f>
        <v>1229686.635</v>
      </c>
    </row>
    <row r="12" spans="1:29" ht="15.6" x14ac:dyDescent="0.3">
      <c r="A12" s="9" t="s">
        <v>23</v>
      </c>
      <c r="B12" s="18">
        <v>609144.39199999999</v>
      </c>
      <c r="C12" s="18">
        <v>477020.35100000002</v>
      </c>
      <c r="D12" s="19">
        <v>496376.66200000001</v>
      </c>
      <c r="E12" s="24">
        <f t="shared" si="2"/>
        <v>1582541.405</v>
      </c>
      <c r="F12" s="18">
        <v>351128.55599999998</v>
      </c>
      <c r="G12" s="18">
        <v>352888.12400000001</v>
      </c>
      <c r="H12" s="18">
        <v>242512.18100000001</v>
      </c>
      <c r="I12" s="24">
        <f t="shared" si="3"/>
        <v>946528.86099999992</v>
      </c>
      <c r="J12" s="24">
        <f t="shared" si="4"/>
        <v>2529070.2659999998</v>
      </c>
      <c r="K12" s="18">
        <v>189898.53700000001</v>
      </c>
      <c r="L12" s="18">
        <v>271168.19699999999</v>
      </c>
      <c r="M12" s="18">
        <v>296105.859</v>
      </c>
      <c r="N12" s="24">
        <v>757172.59299999999</v>
      </c>
      <c r="O12" s="24">
        <f t="shared" si="0"/>
        <v>3286242.8589999997</v>
      </c>
      <c r="P12" s="18">
        <v>426053.06</v>
      </c>
      <c r="Q12" s="18">
        <v>372958.06599999999</v>
      </c>
      <c r="R12" s="19">
        <v>423868.44400000002</v>
      </c>
      <c r="S12" s="24">
        <f t="shared" si="7"/>
        <v>1222879.5699999998</v>
      </c>
      <c r="T12" s="18">
        <v>388140.87300000002</v>
      </c>
      <c r="U12" s="18">
        <v>272804.321</v>
      </c>
      <c r="V12" s="18">
        <v>125086.03200000001</v>
      </c>
      <c r="W12" s="24">
        <f t="shared" si="5"/>
        <v>786031.22600000002</v>
      </c>
      <c r="X12" s="24">
        <f t="shared" si="1"/>
        <v>2008910.7959999999</v>
      </c>
      <c r="Y12" s="18">
        <v>132498.647</v>
      </c>
      <c r="Z12" s="18">
        <v>261327.087</v>
      </c>
      <c r="AA12" s="18">
        <v>280075.37699999998</v>
      </c>
      <c r="AB12" s="24">
        <f t="shared" si="6"/>
        <v>673901.11100000003</v>
      </c>
      <c r="AC12" s="24">
        <f>SUM(AB12,X12)</f>
        <v>2682811.9069999997</v>
      </c>
    </row>
    <row r="13" spans="1:29" ht="15.6" x14ac:dyDescent="0.3">
      <c r="A13" s="9" t="s">
        <v>24</v>
      </c>
      <c r="B13" s="18">
        <v>33338.756999999998</v>
      </c>
      <c r="C13" s="18">
        <v>36265.076999999997</v>
      </c>
      <c r="D13" s="19">
        <v>60651.938999999998</v>
      </c>
      <c r="E13" s="24">
        <f t="shared" si="2"/>
        <v>130255.773</v>
      </c>
      <c r="F13" s="18">
        <v>67559.945999999996</v>
      </c>
      <c r="G13" s="18">
        <v>54814.235999999997</v>
      </c>
      <c r="H13" s="18">
        <v>42498.173999999999</v>
      </c>
      <c r="I13" s="24">
        <f t="shared" si="3"/>
        <v>164872.356</v>
      </c>
      <c r="J13" s="24">
        <f t="shared" si="4"/>
        <v>295128.12900000002</v>
      </c>
      <c r="K13" s="18">
        <v>36383.574000000001</v>
      </c>
      <c r="L13" s="18">
        <v>32016.707999999999</v>
      </c>
      <c r="M13" s="18">
        <v>32715.951000000001</v>
      </c>
      <c r="N13" s="24">
        <v>101116.23300000001</v>
      </c>
      <c r="O13" s="24">
        <f t="shared" si="0"/>
        <v>396244.36200000002</v>
      </c>
      <c r="P13" s="18">
        <v>61701.014999999999</v>
      </c>
      <c r="Q13" s="18">
        <v>56736.656999999999</v>
      </c>
      <c r="R13" s="19">
        <v>60144.152999999998</v>
      </c>
      <c r="S13" s="24">
        <f t="shared" si="7"/>
        <v>178581.82499999998</v>
      </c>
      <c r="T13" s="18">
        <v>58423.364999999998</v>
      </c>
      <c r="U13" s="18">
        <v>60844.760999999999</v>
      </c>
      <c r="V13" s="18">
        <v>57436.338000000003</v>
      </c>
      <c r="W13" s="24">
        <f t="shared" si="5"/>
        <v>176704.46399999998</v>
      </c>
      <c r="X13" s="24">
        <f t="shared" si="1"/>
        <v>355286.28899999999</v>
      </c>
      <c r="Y13" s="18">
        <v>46322.319000000003</v>
      </c>
      <c r="Z13" s="18">
        <v>41058.324000000001</v>
      </c>
      <c r="AA13" s="18">
        <v>37794.027000000002</v>
      </c>
      <c r="AB13" s="24">
        <f t="shared" si="6"/>
        <v>125174.67000000001</v>
      </c>
      <c r="AC13" s="24">
        <f>SUM(AB13,X13)</f>
        <v>480460.95900000003</v>
      </c>
    </row>
    <row r="14" spans="1:29" ht="15.6" x14ac:dyDescent="0.3">
      <c r="A14" s="9" t="s">
        <v>25</v>
      </c>
      <c r="B14" s="18">
        <v>93618.909</v>
      </c>
      <c r="C14" s="18">
        <v>81419.445999999996</v>
      </c>
      <c r="D14" s="19">
        <v>92414.468999999997</v>
      </c>
      <c r="E14" s="24">
        <f t="shared" si="2"/>
        <v>267452.82399999996</v>
      </c>
      <c r="F14" s="18">
        <v>94417.551000000007</v>
      </c>
      <c r="G14" s="18">
        <v>108538.93799999999</v>
      </c>
      <c r="H14" s="18">
        <v>112891.95699999999</v>
      </c>
      <c r="I14" s="24">
        <f>SUM(F14:H14)</f>
        <v>315848.446</v>
      </c>
      <c r="J14" s="24">
        <f t="shared" si="4"/>
        <v>583301.27</v>
      </c>
      <c r="K14" s="18">
        <v>111682.39</v>
      </c>
      <c r="L14" s="18">
        <v>105873.189</v>
      </c>
      <c r="M14" s="18">
        <v>88136.881999999998</v>
      </c>
      <c r="N14" s="24">
        <v>305692.46100000001</v>
      </c>
      <c r="O14" s="24">
        <f t="shared" si="0"/>
        <v>888993.73100000003</v>
      </c>
      <c r="P14" s="18">
        <v>94483.116999999998</v>
      </c>
      <c r="Q14" s="18">
        <v>112060.102</v>
      </c>
      <c r="R14" s="19">
        <v>114352.606</v>
      </c>
      <c r="S14" s="24">
        <f t="shared" si="7"/>
        <v>320895.82499999995</v>
      </c>
      <c r="T14" s="18">
        <v>119968.4</v>
      </c>
      <c r="U14" s="18">
        <v>124387.433</v>
      </c>
      <c r="V14" s="18">
        <v>118433.16499999999</v>
      </c>
      <c r="W14" s="24">
        <f>SUM(T14:V14)</f>
        <v>362788.99799999996</v>
      </c>
      <c r="X14" s="24">
        <f t="shared" si="1"/>
        <v>683684.82299999986</v>
      </c>
      <c r="Y14" s="18">
        <v>110399.095</v>
      </c>
      <c r="Z14" s="18">
        <v>119678.696</v>
      </c>
      <c r="AA14" s="18">
        <v>97961.918000000005</v>
      </c>
      <c r="AB14" s="24">
        <f t="shared" si="6"/>
        <v>328039.70900000003</v>
      </c>
      <c r="AC14" s="24">
        <f>SUM(AB14,X14)</f>
        <v>1011724.5319999999</v>
      </c>
    </row>
    <row r="15" spans="1:29" ht="16.2" thickBot="1" x14ac:dyDescent="0.35">
      <c r="A15" s="10" t="s">
        <v>26</v>
      </c>
      <c r="B15" s="20">
        <v>93543.990999999995</v>
      </c>
      <c r="C15" s="20">
        <v>92581.597999999998</v>
      </c>
      <c r="D15" s="21">
        <v>128418.57</v>
      </c>
      <c r="E15" s="24">
        <f t="shared" si="2"/>
        <v>314544.15899999999</v>
      </c>
      <c r="F15" s="20">
        <v>133103.69700000001</v>
      </c>
      <c r="G15" s="20">
        <v>122357.62700000001</v>
      </c>
      <c r="H15" s="18">
        <v>123981.651</v>
      </c>
      <c r="I15" s="24">
        <f t="shared" si="3"/>
        <v>379442.97500000003</v>
      </c>
      <c r="J15" s="24">
        <f>E15+I15</f>
        <v>693987.13400000008</v>
      </c>
      <c r="K15" s="20">
        <v>137746.72099999999</v>
      </c>
      <c r="L15" s="20">
        <v>134299.88699999999</v>
      </c>
      <c r="M15" s="18">
        <v>96541.65400000001</v>
      </c>
      <c r="N15" s="24">
        <v>368588.26199999999</v>
      </c>
      <c r="O15" s="24">
        <f t="shared" si="0"/>
        <v>1062575.3960000002</v>
      </c>
      <c r="P15" s="20">
        <v>138550.856</v>
      </c>
      <c r="Q15" s="20">
        <v>132081.573</v>
      </c>
      <c r="R15" s="21">
        <v>151037.48000000001</v>
      </c>
      <c r="S15" s="24">
        <f t="shared" si="7"/>
        <v>421669.90899999999</v>
      </c>
      <c r="T15" s="20">
        <v>154877.342</v>
      </c>
      <c r="U15" s="20">
        <v>160458.465</v>
      </c>
      <c r="V15" s="18">
        <v>167986.58600000001</v>
      </c>
      <c r="W15" s="24">
        <f>SUM(T15:V15)</f>
        <v>483322.39300000004</v>
      </c>
      <c r="X15" s="24">
        <f t="shared" si="1"/>
        <v>904992.30200000003</v>
      </c>
      <c r="Y15" s="20">
        <v>161912.59699999998</v>
      </c>
      <c r="Z15" s="20">
        <v>148144.88200000001</v>
      </c>
      <c r="AA15" s="18">
        <v>125756.618</v>
      </c>
      <c r="AB15" s="24">
        <f t="shared" si="6"/>
        <v>435814.09700000001</v>
      </c>
      <c r="AC15" s="24">
        <f>SUM(AB15,X15)</f>
        <v>1340806.399</v>
      </c>
    </row>
    <row r="16" spans="1:29" ht="16.2" thickBot="1" x14ac:dyDescent="0.35">
      <c r="A16" s="11" t="s">
        <v>27</v>
      </c>
      <c r="B16" s="22">
        <f t="shared" ref="B16:M16" si="8">SUM(B5:B15)</f>
        <v>2144185.497</v>
      </c>
      <c r="C16" s="22">
        <f t="shared" si="8"/>
        <v>1720969.145</v>
      </c>
      <c r="D16" s="22">
        <f t="shared" si="8"/>
        <v>1911282.257</v>
      </c>
      <c r="E16" s="25">
        <f t="shared" si="8"/>
        <v>5776436.8990000002</v>
      </c>
      <c r="F16" s="22">
        <f t="shared" si="8"/>
        <v>1601379.8719999997</v>
      </c>
      <c r="G16" s="22">
        <f t="shared" si="8"/>
        <v>1383731.6980000003</v>
      </c>
      <c r="H16" s="22">
        <f t="shared" si="8"/>
        <v>1073664.173</v>
      </c>
      <c r="I16" s="25">
        <f t="shared" si="8"/>
        <v>4058775.7430000002</v>
      </c>
      <c r="J16" s="25">
        <f>SUM(J5:J15)</f>
        <v>9835212.6419999991</v>
      </c>
      <c r="K16" s="22">
        <f t="shared" si="8"/>
        <v>910223.6100000001</v>
      </c>
      <c r="L16" s="22">
        <f t="shared" si="8"/>
        <v>838718.76</v>
      </c>
      <c r="M16" s="22">
        <f t="shared" si="8"/>
        <v>1029033.8369999999</v>
      </c>
      <c r="N16" s="25">
        <f>SUM(K16:M16)</f>
        <v>2777976.2069999999</v>
      </c>
      <c r="O16" s="25">
        <f t="shared" si="0"/>
        <v>12613188.848999999</v>
      </c>
      <c r="P16" s="22">
        <f t="shared" ref="P16:X16" si="9">SUM(P5:P15)</f>
        <v>1865595.2179999999</v>
      </c>
      <c r="Q16" s="22">
        <f t="shared" si="9"/>
        <v>1717716.3399999999</v>
      </c>
      <c r="R16" s="22">
        <f t="shared" si="9"/>
        <v>1867915.7759999998</v>
      </c>
      <c r="S16" s="25">
        <f t="shared" si="9"/>
        <v>5451227.3339999998</v>
      </c>
      <c r="T16" s="22">
        <f t="shared" si="9"/>
        <v>1624455.75</v>
      </c>
      <c r="U16" s="22">
        <f t="shared" si="9"/>
        <v>1299461.6259999999</v>
      </c>
      <c r="V16" s="22">
        <f t="shared" si="9"/>
        <v>867751.52500000002</v>
      </c>
      <c r="W16" s="25">
        <f t="shared" si="9"/>
        <v>3791668.9010000005</v>
      </c>
      <c r="X16" s="25">
        <f t="shared" si="9"/>
        <v>9242896.2349999994</v>
      </c>
      <c r="Y16" s="22">
        <f>SUM(Y5:Y15)</f>
        <v>782676.18200000003</v>
      </c>
      <c r="Z16" s="22">
        <f>SUM(Z5:Z15)</f>
        <v>856045.62800000003</v>
      </c>
      <c r="AA16" s="22">
        <f>SUM(AA5:AA15)</f>
        <v>1014510.523</v>
      </c>
      <c r="AB16" s="25">
        <f t="shared" si="6"/>
        <v>2653232.3330000001</v>
      </c>
      <c r="AC16" s="25">
        <f>SUM(AB16,X16)</f>
        <v>11896128.568</v>
      </c>
    </row>
    <row r="17" spans="1:29" ht="18" x14ac:dyDescent="0.3">
      <c r="A17" s="40" t="s">
        <v>28</v>
      </c>
      <c r="B17" s="33"/>
      <c r="C17" s="33"/>
      <c r="D17" s="33"/>
      <c r="E17" s="32"/>
      <c r="F17" s="33"/>
      <c r="G17" s="33"/>
      <c r="H17" s="33"/>
      <c r="I17" s="32"/>
      <c r="J17" s="33"/>
      <c r="K17" s="33"/>
      <c r="L17" s="33"/>
      <c r="M17" s="33"/>
      <c r="N17" s="33"/>
      <c r="O17" s="209"/>
      <c r="P17" s="33"/>
      <c r="Q17" s="33"/>
      <c r="R17" s="33"/>
      <c r="S17" s="32"/>
      <c r="T17" s="33"/>
      <c r="U17" s="33"/>
      <c r="V17" s="33"/>
      <c r="W17" s="32"/>
      <c r="X17" s="33"/>
      <c r="Y17" s="33"/>
      <c r="Z17" s="33"/>
      <c r="AA17" s="33"/>
      <c r="AB17" s="33"/>
      <c r="AC17" s="216"/>
    </row>
    <row r="18" spans="1:29" ht="15.6" x14ac:dyDescent="0.3">
      <c r="A18" s="8" t="s">
        <v>29</v>
      </c>
      <c r="B18" s="16">
        <v>158472.92300000001</v>
      </c>
      <c r="C18" s="17">
        <v>130213.944</v>
      </c>
      <c r="D18" s="17">
        <v>136244.28700000001</v>
      </c>
      <c r="E18" s="23">
        <f>SUM(B18:D18)</f>
        <v>424931.15400000004</v>
      </c>
      <c r="F18" s="16">
        <v>125850.24000000001</v>
      </c>
      <c r="G18" s="16">
        <v>90644.543999999994</v>
      </c>
      <c r="H18" s="17">
        <v>43282.216</v>
      </c>
      <c r="I18" s="23">
        <f>SUM(F18:H18)</f>
        <v>259777</v>
      </c>
      <c r="J18" s="23">
        <f>E18+I18</f>
        <v>684708.1540000001</v>
      </c>
      <c r="K18" s="16">
        <v>67007.964999999997</v>
      </c>
      <c r="L18" s="16">
        <v>78551.866999999998</v>
      </c>
      <c r="M18" s="17">
        <v>78348.506999999998</v>
      </c>
      <c r="N18" s="23">
        <v>223908.33899999998</v>
      </c>
      <c r="O18" s="23">
        <f>E18+I18+N18</f>
        <v>908616.49300000002</v>
      </c>
      <c r="P18" s="16">
        <v>133806.61499999999</v>
      </c>
      <c r="Q18" s="17">
        <v>123903.00599999999</v>
      </c>
      <c r="R18" s="17">
        <v>110769.18799999999</v>
      </c>
      <c r="S18" s="23">
        <f>SUM(P18:R18)</f>
        <v>368478.80900000001</v>
      </c>
      <c r="T18" s="16">
        <v>95651.356</v>
      </c>
      <c r="U18" s="16">
        <v>80589.468999999997</v>
      </c>
      <c r="V18" s="17">
        <v>49064.601999999999</v>
      </c>
      <c r="W18" s="23">
        <f>SUM(T18:V18)</f>
        <v>225305.42700000003</v>
      </c>
      <c r="X18" s="23">
        <f>S18+W18</f>
        <v>593784.23600000003</v>
      </c>
      <c r="Y18" s="16">
        <v>45853.635000000002</v>
      </c>
      <c r="Z18" s="16">
        <v>46016.976000000002</v>
      </c>
      <c r="AA18" s="17">
        <v>71892.19</v>
      </c>
      <c r="AB18" s="23">
        <f t="shared" ref="AB18:AB22" si="10">SUM(Y18:AA18)</f>
        <v>163762.80100000001</v>
      </c>
      <c r="AC18" s="23">
        <f>S18+W18+AB18</f>
        <v>757547.03700000001</v>
      </c>
    </row>
    <row r="19" spans="1:29" ht="15.6" x14ac:dyDescent="0.3">
      <c r="A19" s="9" t="s">
        <v>30</v>
      </c>
      <c r="B19" s="18">
        <v>71209.967999999993</v>
      </c>
      <c r="C19" s="18">
        <v>59495.411999999997</v>
      </c>
      <c r="D19" s="19">
        <v>75837.982999999993</v>
      </c>
      <c r="E19" s="24">
        <f>SUM(B19:D19)</f>
        <v>206543.36299999998</v>
      </c>
      <c r="F19" s="18">
        <v>76613.759999999995</v>
      </c>
      <c r="G19" s="18">
        <v>104897.037</v>
      </c>
      <c r="H19" s="19">
        <v>82755.070000000007</v>
      </c>
      <c r="I19" s="24">
        <f>SUM(F19:H19)</f>
        <v>264265.86699999997</v>
      </c>
      <c r="J19" s="24">
        <f>E19+I19</f>
        <v>470809.23</v>
      </c>
      <c r="K19" s="18">
        <v>69962.713000000003</v>
      </c>
      <c r="L19" s="18">
        <v>66176.323999999993</v>
      </c>
      <c r="M19" s="19">
        <v>53915.370999999999</v>
      </c>
      <c r="N19" s="24">
        <v>190054.408</v>
      </c>
      <c r="O19" s="24">
        <f>E19+I19+N19</f>
        <v>660863.63800000004</v>
      </c>
      <c r="P19" s="18">
        <v>85366.425000000003</v>
      </c>
      <c r="Q19" s="18">
        <v>73968.433999999994</v>
      </c>
      <c r="R19" s="19">
        <v>89111.187000000005</v>
      </c>
      <c r="S19" s="24">
        <f>SUM(P19:R19)</f>
        <v>248446.046</v>
      </c>
      <c r="T19" s="18">
        <v>86095.221000000005</v>
      </c>
      <c r="U19" s="18">
        <v>92331.915999999997</v>
      </c>
      <c r="V19" s="19">
        <v>89890.042000000001</v>
      </c>
      <c r="W19" s="24">
        <f>SUM(T19:V19)</f>
        <v>268317.179</v>
      </c>
      <c r="X19" s="24">
        <f>S19+W19</f>
        <v>516763.22499999998</v>
      </c>
      <c r="Y19" s="18">
        <v>81663.081000000006</v>
      </c>
      <c r="Z19" s="18">
        <v>69266.23</v>
      </c>
      <c r="AA19" s="19">
        <v>76040.592999999993</v>
      </c>
      <c r="AB19" s="24">
        <f t="shared" si="10"/>
        <v>226969.90399999998</v>
      </c>
      <c r="AC19" s="24">
        <f>S19+W19+AB19</f>
        <v>743733.12899999996</v>
      </c>
    </row>
    <row r="20" spans="1:29" ht="15.6" x14ac:dyDescent="0.3">
      <c r="A20" s="9" t="s">
        <v>31</v>
      </c>
      <c r="B20" s="18">
        <v>74320.089000000007</v>
      </c>
      <c r="C20" s="18">
        <v>71629.789000000004</v>
      </c>
      <c r="D20" s="19">
        <v>72710.138999999996</v>
      </c>
      <c r="E20" s="24">
        <f>SUM(B20:D20)</f>
        <v>218660.01700000002</v>
      </c>
      <c r="F20" s="18">
        <v>88026.27</v>
      </c>
      <c r="G20" s="18">
        <v>182757.745</v>
      </c>
      <c r="H20" s="19">
        <v>146003.02499999999</v>
      </c>
      <c r="I20" s="24">
        <f>SUM(F20:H20)</f>
        <v>416787.04000000004</v>
      </c>
      <c r="J20" s="24">
        <f>E20+I20</f>
        <v>635447.05700000003</v>
      </c>
      <c r="K20" s="18">
        <v>133987.77499999999</v>
      </c>
      <c r="L20" s="18">
        <v>85823.095000000001</v>
      </c>
      <c r="M20" s="19">
        <v>93677.322</v>
      </c>
      <c r="N20" s="24">
        <v>313488.19199999998</v>
      </c>
      <c r="O20" s="24">
        <f>E20+I20+N20</f>
        <v>948935.24900000007</v>
      </c>
      <c r="P20" s="18">
        <v>129134.342</v>
      </c>
      <c r="Q20" s="18">
        <v>127799.928</v>
      </c>
      <c r="R20" s="19">
        <v>130658.769</v>
      </c>
      <c r="S20" s="24">
        <f>SUM(P20:R20)</f>
        <v>387593.03899999999</v>
      </c>
      <c r="T20" s="18">
        <v>124007.683</v>
      </c>
      <c r="U20" s="18">
        <v>184162.861</v>
      </c>
      <c r="V20" s="19">
        <v>149879.31200000001</v>
      </c>
      <c r="W20" s="24">
        <f>SUM(T20:V20)</f>
        <v>458049.85600000003</v>
      </c>
      <c r="X20" s="24">
        <f>S20+W20</f>
        <v>845642.89500000002</v>
      </c>
      <c r="Y20" s="18">
        <v>112389.749</v>
      </c>
      <c r="Z20" s="18">
        <v>107997.814</v>
      </c>
      <c r="AA20" s="19">
        <v>84753.278999999995</v>
      </c>
      <c r="AB20" s="24">
        <f t="shared" si="10"/>
        <v>305140.842</v>
      </c>
      <c r="AC20" s="24">
        <f>S20+W20+AB20</f>
        <v>1150783.737</v>
      </c>
    </row>
    <row r="21" spans="1:29" ht="16.2" thickBot="1" x14ac:dyDescent="0.35">
      <c r="A21" s="9" t="s">
        <v>32</v>
      </c>
      <c r="B21" s="18">
        <v>17527.171999999999</v>
      </c>
      <c r="C21" s="18">
        <v>18096.581999999999</v>
      </c>
      <c r="D21" s="19">
        <v>21631.088</v>
      </c>
      <c r="E21" s="24">
        <f>SUM(B21:D21)</f>
        <v>57254.842000000004</v>
      </c>
      <c r="F21" s="18">
        <v>24591.674999999996</v>
      </c>
      <c r="G21" s="18">
        <v>37607.713000000003</v>
      </c>
      <c r="H21" s="19">
        <v>37982.976999999999</v>
      </c>
      <c r="I21" s="24">
        <f>SUM(F21:H21)</f>
        <v>100182.36499999999</v>
      </c>
      <c r="J21" s="24">
        <f>E21+I21</f>
        <v>157437.20699999999</v>
      </c>
      <c r="K21" s="18">
        <v>25914.314999999999</v>
      </c>
      <c r="L21" s="18">
        <v>13909.438000000002</v>
      </c>
      <c r="M21" s="19">
        <v>10581.359</v>
      </c>
      <c r="N21" s="24">
        <v>50405.112000000001</v>
      </c>
      <c r="O21" s="24">
        <f>E21+I21+N21</f>
        <v>207842.31899999999</v>
      </c>
      <c r="P21" s="18">
        <v>29791.488000000001</v>
      </c>
      <c r="Q21" s="18">
        <v>29250.937000000002</v>
      </c>
      <c r="R21" s="19">
        <v>33551.565000000002</v>
      </c>
      <c r="S21" s="24">
        <f>SUM(P21:R21)</f>
        <v>92593.99</v>
      </c>
      <c r="T21" s="18">
        <v>33608.275999999998</v>
      </c>
      <c r="U21" s="18">
        <v>36153.569000000003</v>
      </c>
      <c r="V21" s="19">
        <v>32831.084000000003</v>
      </c>
      <c r="W21" s="24">
        <f>SUM(T21:V21)</f>
        <v>102592.929</v>
      </c>
      <c r="X21" s="24">
        <f>S21+W21</f>
        <v>195186.91899999999</v>
      </c>
      <c r="Y21" s="18">
        <v>24504.443999999996</v>
      </c>
      <c r="Z21" s="18">
        <v>28324.57</v>
      </c>
      <c r="AA21" s="19">
        <v>29211.929</v>
      </c>
      <c r="AB21" s="24">
        <f t="shared" si="10"/>
        <v>82040.942999999999</v>
      </c>
      <c r="AC21" s="24">
        <f>S21+W21+AB21</f>
        <v>277227.86199999996</v>
      </c>
    </row>
    <row r="22" spans="1:29" ht="16.2" thickBot="1" x14ac:dyDescent="0.35">
      <c r="A22" s="11" t="s">
        <v>33</v>
      </c>
      <c r="B22" s="22">
        <f t="shared" ref="B22:H22" si="11">SUM(B18:B21)</f>
        <v>321530.152</v>
      </c>
      <c r="C22" s="22">
        <f t="shared" si="11"/>
        <v>279435.72700000001</v>
      </c>
      <c r="D22" s="22">
        <f t="shared" si="11"/>
        <v>306423.49699999997</v>
      </c>
      <c r="E22" s="25">
        <f t="shared" si="11"/>
        <v>907389.37599999993</v>
      </c>
      <c r="F22" s="22">
        <f t="shared" si="11"/>
        <v>315081.94500000001</v>
      </c>
      <c r="G22" s="22">
        <f t="shared" si="11"/>
        <v>415907.03899999999</v>
      </c>
      <c r="H22" s="22">
        <f t="shared" si="11"/>
        <v>310023.288</v>
      </c>
      <c r="I22" s="25">
        <f t="shared" ref="I22:O22" si="12">SUM(I18:I21)</f>
        <v>1041012.272</v>
      </c>
      <c r="J22" s="25">
        <f t="shared" si="12"/>
        <v>1948401.648</v>
      </c>
      <c r="K22" s="22">
        <f t="shared" si="12"/>
        <v>296872.76799999998</v>
      </c>
      <c r="L22" s="22">
        <f t="shared" si="12"/>
        <v>244460.72399999999</v>
      </c>
      <c r="M22" s="22">
        <f t="shared" si="12"/>
        <v>236522.55900000001</v>
      </c>
      <c r="N22" s="25">
        <f t="shared" si="12"/>
        <v>777856.05099999998</v>
      </c>
      <c r="O22" s="25">
        <f t="shared" si="12"/>
        <v>2726257.699</v>
      </c>
      <c r="P22" s="22">
        <f t="shared" ref="P22:X22" si="13">SUM(P18:P21)</f>
        <v>378098.87</v>
      </c>
      <c r="Q22" s="22">
        <f t="shared" si="13"/>
        <v>354922.30499999999</v>
      </c>
      <c r="R22" s="22">
        <f t="shared" si="13"/>
        <v>364090.70899999997</v>
      </c>
      <c r="S22" s="25">
        <f t="shared" si="13"/>
        <v>1097111.8840000001</v>
      </c>
      <c r="T22" s="22">
        <f t="shared" si="13"/>
        <v>339362.53600000002</v>
      </c>
      <c r="U22" s="22">
        <f t="shared" si="13"/>
        <v>393237.81500000006</v>
      </c>
      <c r="V22" s="22">
        <f t="shared" si="13"/>
        <v>321665.04000000004</v>
      </c>
      <c r="W22" s="25">
        <f t="shared" si="13"/>
        <v>1054265.3910000001</v>
      </c>
      <c r="X22" s="25">
        <f t="shared" si="13"/>
        <v>2151377.2750000004</v>
      </c>
      <c r="Y22" s="22">
        <f>SUM(Y18:Y21)</f>
        <v>264410.90900000004</v>
      </c>
      <c r="Z22" s="22">
        <f>SUM(Z18:Z21)</f>
        <v>251605.59000000003</v>
      </c>
      <c r="AA22" s="22">
        <f>SUM(AA18:AA21)</f>
        <v>261897.99099999998</v>
      </c>
      <c r="AB22" s="25">
        <f t="shared" si="10"/>
        <v>777914.49</v>
      </c>
      <c r="AC22" s="25">
        <f>SUM(AC18:AC21)</f>
        <v>2929291.7649999997</v>
      </c>
    </row>
    <row r="23" spans="1:29" ht="18" x14ac:dyDescent="0.35">
      <c r="A23" s="43" t="s">
        <v>34</v>
      </c>
      <c r="B23" s="34"/>
      <c r="C23" s="39"/>
      <c r="D23" s="34"/>
      <c r="E23" s="34"/>
      <c r="F23" s="34"/>
      <c r="G23" s="39"/>
      <c r="H23" s="34"/>
      <c r="I23" s="34"/>
      <c r="J23" s="34"/>
      <c r="K23" s="34"/>
      <c r="L23" s="39"/>
      <c r="M23" s="34"/>
      <c r="N23" s="34"/>
      <c r="O23" s="210"/>
      <c r="P23" s="34"/>
      <c r="Q23" s="39"/>
      <c r="R23" s="34"/>
      <c r="S23" s="34"/>
      <c r="T23" s="34"/>
      <c r="U23" s="39"/>
      <c r="V23" s="34"/>
      <c r="W23" s="34"/>
      <c r="X23" s="34"/>
      <c r="Y23" s="34"/>
      <c r="Z23" s="39"/>
      <c r="AA23" s="34"/>
      <c r="AB23" s="34"/>
      <c r="AC23" s="210"/>
    </row>
    <row r="24" spans="1:29" ht="15.6" x14ac:dyDescent="0.3">
      <c r="A24" s="8" t="s">
        <v>35</v>
      </c>
      <c r="B24" s="16">
        <v>60141.156999999999</v>
      </c>
      <c r="C24" s="16">
        <v>54085.898999999998</v>
      </c>
      <c r="D24" s="16">
        <v>61200.017999999996</v>
      </c>
      <c r="E24" s="23">
        <f>SUM(B24:D24)</f>
        <v>175427.07399999999</v>
      </c>
      <c r="F24" s="16">
        <v>48089.667999999998</v>
      </c>
      <c r="G24" s="16">
        <v>29124.920999999998</v>
      </c>
      <c r="H24" s="16">
        <v>13394.094999999999</v>
      </c>
      <c r="I24" s="23">
        <f>SUM(F24:H24)</f>
        <v>90608.683999999994</v>
      </c>
      <c r="J24" s="23">
        <f t="shared" ref="J24:J30" si="14">E24+I24</f>
        <v>266035.75799999997</v>
      </c>
      <c r="K24" s="16">
        <v>10141.295</v>
      </c>
      <c r="L24" s="16">
        <v>11553.88</v>
      </c>
      <c r="M24" s="16">
        <v>21313.812999999998</v>
      </c>
      <c r="N24" s="23">
        <v>43008.987999999998</v>
      </c>
      <c r="O24" s="23">
        <f>E24+I24+N24</f>
        <v>309044.74599999998</v>
      </c>
      <c r="P24" s="16">
        <v>55030.476000000002</v>
      </c>
      <c r="Q24" s="16">
        <v>52948.915999999997</v>
      </c>
      <c r="R24" s="16">
        <v>51871.548000000003</v>
      </c>
      <c r="S24" s="23">
        <f>SUM(P24:R24)</f>
        <v>159850.94</v>
      </c>
      <c r="T24" s="16">
        <v>40117.953999999998</v>
      </c>
      <c r="U24" s="16">
        <v>27912.445</v>
      </c>
      <c r="V24" s="16">
        <v>9926.9050000000007</v>
      </c>
      <c r="W24" s="23">
        <f>SUM(T24:V24)</f>
        <v>77957.304000000004</v>
      </c>
      <c r="X24" s="23">
        <f>S24+W24</f>
        <v>237808.24400000001</v>
      </c>
      <c r="Y24" s="16">
        <v>9287.5049999999992</v>
      </c>
      <c r="Z24" s="16">
        <v>9418.94</v>
      </c>
      <c r="AA24" s="16">
        <v>19650.848999999998</v>
      </c>
      <c r="AB24" s="23">
        <f t="shared" ref="AB24:AB28" si="15">SUM(Y24:AA24)</f>
        <v>38357.293999999994</v>
      </c>
      <c r="AC24" s="23">
        <f>S24+W24+AB24</f>
        <v>276165.538</v>
      </c>
    </row>
    <row r="25" spans="1:29" ht="15.6" x14ac:dyDescent="0.3">
      <c r="A25" s="9" t="s">
        <v>36</v>
      </c>
      <c r="B25" s="18">
        <v>239330.05</v>
      </c>
      <c r="C25" s="18">
        <v>230661.62</v>
      </c>
      <c r="D25" s="19">
        <v>258984.16800000001</v>
      </c>
      <c r="E25" s="24">
        <f>SUM(B25:D25)</f>
        <v>728975.83799999999</v>
      </c>
      <c r="F25" s="18">
        <v>238030.42600000001</v>
      </c>
      <c r="G25" s="18">
        <v>233004.76</v>
      </c>
      <c r="H25" s="19">
        <v>212882.853</v>
      </c>
      <c r="I25" s="24">
        <f>SUM(F25:H25)</f>
        <v>683918.03899999999</v>
      </c>
      <c r="J25" s="24">
        <f t="shared" si="14"/>
        <v>1412893.8769999999</v>
      </c>
      <c r="K25" s="18">
        <v>225850.33</v>
      </c>
      <c r="L25" s="18">
        <v>237514.99100000001</v>
      </c>
      <c r="M25" s="19">
        <v>222900.45199999999</v>
      </c>
      <c r="N25" s="24">
        <v>686265.77300000004</v>
      </c>
      <c r="O25" s="24">
        <f>E25+I25+N25</f>
        <v>2099159.65</v>
      </c>
      <c r="P25" s="18">
        <v>294549.47100000002</v>
      </c>
      <c r="Q25" s="18">
        <v>226516.05100000001</v>
      </c>
      <c r="R25" s="19">
        <v>286043.95299999998</v>
      </c>
      <c r="S25" s="24">
        <f>SUM(P25:R25)</f>
        <v>807109.47499999998</v>
      </c>
      <c r="T25" s="18">
        <v>295436.495</v>
      </c>
      <c r="U25" s="18">
        <v>277281.641</v>
      </c>
      <c r="V25" s="19">
        <v>301760.57900000003</v>
      </c>
      <c r="W25" s="24">
        <f>SUM(T25:V25)</f>
        <v>874478.71499999997</v>
      </c>
      <c r="X25" s="24">
        <f>S25+W25</f>
        <v>1681588.19</v>
      </c>
      <c r="Y25" s="18">
        <v>254377.234</v>
      </c>
      <c r="Z25" s="18">
        <v>215538.68599999999</v>
      </c>
      <c r="AA25" s="19">
        <v>205293.88800000001</v>
      </c>
      <c r="AB25" s="24">
        <f t="shared" si="15"/>
        <v>675209.80799999996</v>
      </c>
      <c r="AC25" s="24">
        <f>S25+W25+AB25</f>
        <v>2356797.9979999997</v>
      </c>
    </row>
    <row r="26" spans="1:29" ht="15.6" x14ac:dyDescent="0.3">
      <c r="A26" s="9" t="s">
        <v>37</v>
      </c>
      <c r="B26" s="18">
        <v>100787.43700000001</v>
      </c>
      <c r="C26" s="18">
        <v>88978.712</v>
      </c>
      <c r="D26" s="19">
        <v>100505.65700000001</v>
      </c>
      <c r="E26" s="24">
        <f>SUM(B26:D26)</f>
        <v>290271.80599999998</v>
      </c>
      <c r="F26" s="18">
        <v>81605.167000000001</v>
      </c>
      <c r="G26" s="18">
        <v>81514.087</v>
      </c>
      <c r="H26" s="19">
        <v>95300.217000000004</v>
      </c>
      <c r="I26" s="24">
        <f>SUM(F26:H26)</f>
        <v>258419.47100000002</v>
      </c>
      <c r="J26" s="24">
        <f t="shared" si="14"/>
        <v>548691.277</v>
      </c>
      <c r="K26" s="18">
        <v>99990.316999999995</v>
      </c>
      <c r="L26" s="18">
        <v>79237.517999999996</v>
      </c>
      <c r="M26" s="19">
        <v>64605.841</v>
      </c>
      <c r="N26" s="24">
        <v>243833.67599999998</v>
      </c>
      <c r="O26" s="24">
        <f>E26+I26+N26</f>
        <v>792524.95299999998</v>
      </c>
      <c r="P26" s="18">
        <v>76973.914999999994</v>
      </c>
      <c r="Q26" s="18">
        <v>81179.691999999995</v>
      </c>
      <c r="R26" s="19">
        <v>81467.06</v>
      </c>
      <c r="S26" s="24">
        <f>SUM(P26:R26)</f>
        <v>239620.66699999999</v>
      </c>
      <c r="T26" s="18">
        <v>68593.214000000007</v>
      </c>
      <c r="U26" s="18">
        <v>81003.585000000006</v>
      </c>
      <c r="V26" s="19">
        <v>100090.868</v>
      </c>
      <c r="W26" s="24">
        <f>SUM(T26:V26)</f>
        <v>249687.66700000002</v>
      </c>
      <c r="X26" s="24">
        <f>S26+W26</f>
        <v>489308.33400000003</v>
      </c>
      <c r="Y26" s="18">
        <v>108970.44899999999</v>
      </c>
      <c r="Z26" s="18">
        <v>86743.360000000001</v>
      </c>
      <c r="AA26" s="19">
        <v>73294.959000000003</v>
      </c>
      <c r="AB26" s="24">
        <f t="shared" si="15"/>
        <v>269008.76800000004</v>
      </c>
      <c r="AC26" s="24">
        <f>S26+W26+AB26</f>
        <v>758317.10200000007</v>
      </c>
    </row>
    <row r="27" spans="1:29" ht="16.2" thickBot="1" x14ac:dyDescent="0.35">
      <c r="A27" s="9" t="s">
        <v>38</v>
      </c>
      <c r="B27" s="18">
        <v>149771.86499999999</v>
      </c>
      <c r="C27" s="18">
        <v>151547.965</v>
      </c>
      <c r="D27" s="19">
        <v>182818.22399999999</v>
      </c>
      <c r="E27" s="24">
        <f>SUM(B27:D27)</f>
        <v>484138.05399999995</v>
      </c>
      <c r="F27" s="18">
        <v>161693.23599999998</v>
      </c>
      <c r="G27" s="18">
        <v>181356.20500000002</v>
      </c>
      <c r="H27" s="19">
        <v>229469.924</v>
      </c>
      <c r="I27" s="24">
        <f>SUM(F27:H27)</f>
        <v>572519.36499999999</v>
      </c>
      <c r="J27" s="24">
        <f t="shared" si="14"/>
        <v>1056657.419</v>
      </c>
      <c r="K27" s="18">
        <v>256679.40100000001</v>
      </c>
      <c r="L27" s="18">
        <v>292643.66200000001</v>
      </c>
      <c r="M27" s="19">
        <v>207507.15899999999</v>
      </c>
      <c r="N27" s="24">
        <v>756830.22199999995</v>
      </c>
      <c r="O27" s="24">
        <f>E27+I27+N27</f>
        <v>1813487.6409999998</v>
      </c>
      <c r="P27" s="18">
        <v>171495.67800000001</v>
      </c>
      <c r="Q27" s="18">
        <v>133863.83900000001</v>
      </c>
      <c r="R27" s="19">
        <v>194602.58299999998</v>
      </c>
      <c r="S27" s="24">
        <f>SUM(P27:R27)</f>
        <v>499962.1</v>
      </c>
      <c r="T27" s="18">
        <v>208275.99400000001</v>
      </c>
      <c r="U27" s="18">
        <v>188765.27899999998</v>
      </c>
      <c r="V27" s="19">
        <v>327993.80099999998</v>
      </c>
      <c r="W27" s="24">
        <f>SUM(T27:V27)</f>
        <v>725035.07400000002</v>
      </c>
      <c r="X27" s="24">
        <f>S27+W27</f>
        <v>1224997.1740000001</v>
      </c>
      <c r="Y27" s="18">
        <v>261258.08899999998</v>
      </c>
      <c r="Z27" s="18">
        <v>207987.34</v>
      </c>
      <c r="AA27" s="19">
        <v>192254.424</v>
      </c>
      <c r="AB27" s="24">
        <f t="shared" si="15"/>
        <v>661499.853</v>
      </c>
      <c r="AC27" s="24">
        <f>S27+W27+AB27</f>
        <v>1886497.0270000002</v>
      </c>
    </row>
    <row r="28" spans="1:29" ht="16.2" thickBot="1" x14ac:dyDescent="0.35">
      <c r="A28" s="11" t="s">
        <v>39</v>
      </c>
      <c r="B28" s="22">
        <f t="shared" ref="B28:H28" si="16">SUM(B24:B27)</f>
        <v>550030.50899999996</v>
      </c>
      <c r="C28" s="22">
        <f t="shared" si="16"/>
        <v>525274.196</v>
      </c>
      <c r="D28" s="22">
        <f t="shared" si="16"/>
        <v>603508.06700000004</v>
      </c>
      <c r="E28" s="25">
        <f t="shared" si="16"/>
        <v>1678812.7719999999</v>
      </c>
      <c r="F28" s="22">
        <f t="shared" si="16"/>
        <v>529418.49699999997</v>
      </c>
      <c r="G28" s="22">
        <f t="shared" si="16"/>
        <v>524999.973</v>
      </c>
      <c r="H28" s="22">
        <f t="shared" si="16"/>
        <v>551047.08900000004</v>
      </c>
      <c r="I28" s="25">
        <f>SUM(F28:H28)</f>
        <v>1605465.5589999999</v>
      </c>
      <c r="J28" s="25">
        <f t="shared" si="14"/>
        <v>3284278.3309999998</v>
      </c>
      <c r="K28" s="22">
        <f t="shared" ref="K28:O28" si="17">SUM(K24:K27)</f>
        <v>592661.34299999999</v>
      </c>
      <c r="L28" s="22">
        <f t="shared" si="17"/>
        <v>620950.05099999998</v>
      </c>
      <c r="M28" s="22">
        <f t="shared" si="17"/>
        <v>516327.26499999996</v>
      </c>
      <c r="N28" s="25">
        <f t="shared" si="17"/>
        <v>1729938.659</v>
      </c>
      <c r="O28" s="25">
        <f t="shared" si="17"/>
        <v>5014216.9899999993</v>
      </c>
      <c r="P28" s="22">
        <f t="shared" ref="P28:V28" si="18">SUM(P24:P27)</f>
        <v>598049.54</v>
      </c>
      <c r="Q28" s="22">
        <f t="shared" si="18"/>
        <v>494508.49800000002</v>
      </c>
      <c r="R28" s="22">
        <f t="shared" si="18"/>
        <v>613985.14399999997</v>
      </c>
      <c r="S28" s="25">
        <f t="shared" si="18"/>
        <v>1706543.182</v>
      </c>
      <c r="T28" s="22">
        <f t="shared" si="18"/>
        <v>612423.65700000012</v>
      </c>
      <c r="U28" s="22">
        <f t="shared" si="18"/>
        <v>574962.94999999995</v>
      </c>
      <c r="V28" s="22">
        <f t="shared" si="18"/>
        <v>739772.15300000005</v>
      </c>
      <c r="W28" s="25">
        <f>SUM(T28:V28)</f>
        <v>1927158.7600000002</v>
      </c>
      <c r="X28" s="25">
        <f>S28+W28</f>
        <v>3633701.9420000003</v>
      </c>
      <c r="Y28" s="22">
        <f>SUM(Y24:Y27)</f>
        <v>633893.277</v>
      </c>
      <c r="Z28" s="22">
        <f>SUM(Z24:Z27)</f>
        <v>519688.326</v>
      </c>
      <c r="AA28" s="22">
        <f>SUM(AA24:AA27)</f>
        <v>490494.12</v>
      </c>
      <c r="AB28" s="25">
        <f t="shared" si="15"/>
        <v>1644075.7230000002</v>
      </c>
      <c r="AC28" s="25">
        <f>SUM(AC24:AC27)</f>
        <v>5277777.665</v>
      </c>
    </row>
    <row r="29" spans="1:29" ht="15" thickBot="1" x14ac:dyDescent="0.35">
      <c r="A29" s="4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11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211"/>
    </row>
    <row r="30" spans="1:29" ht="16.2" thickBot="1" x14ac:dyDescent="0.35">
      <c r="A30" s="12" t="s">
        <v>83</v>
      </c>
      <c r="B30" s="6">
        <v>2634.645</v>
      </c>
      <c r="C30" s="6">
        <v>2433.3649999999998</v>
      </c>
      <c r="D30" s="6">
        <v>2519.0149999999999</v>
      </c>
      <c r="E30" s="26">
        <f>SUM(B30:D30)</f>
        <v>7587.0249999999996</v>
      </c>
      <c r="F30" s="6">
        <v>2301.4009999999998</v>
      </c>
      <c r="G30" s="6">
        <v>0</v>
      </c>
      <c r="H30" s="6">
        <v>0</v>
      </c>
      <c r="I30" s="26">
        <f>SUM(F30:H30)</f>
        <v>2301.4009999999998</v>
      </c>
      <c r="J30" s="26">
        <f t="shared" si="14"/>
        <v>9888.4259999999995</v>
      </c>
      <c r="K30" s="6">
        <v>0</v>
      </c>
      <c r="L30" s="6">
        <v>0</v>
      </c>
      <c r="M30" s="6">
        <v>0</v>
      </c>
      <c r="N30" s="26">
        <v>0</v>
      </c>
      <c r="O30" s="26">
        <f>E30+I30+N30</f>
        <v>9888.4259999999995</v>
      </c>
      <c r="P30" s="6">
        <v>2479.7620000000002</v>
      </c>
      <c r="Q30" s="6">
        <v>2375.364</v>
      </c>
      <c r="R30" s="6">
        <v>2444.2919999999999</v>
      </c>
      <c r="S30" s="26">
        <f>SUM(P30:R30)</f>
        <v>7299.4179999999997</v>
      </c>
      <c r="T30" s="6">
        <v>2308.201</v>
      </c>
      <c r="U30" s="6">
        <v>0</v>
      </c>
      <c r="V30" s="6">
        <v>0</v>
      </c>
      <c r="W30" s="26">
        <f>SUM(T30:V30)</f>
        <v>2308.201</v>
      </c>
      <c r="X30" s="26">
        <f>S30+W30</f>
        <v>9607.6189999999988</v>
      </c>
      <c r="Y30" s="6">
        <v>0</v>
      </c>
      <c r="Z30" s="6">
        <v>0</v>
      </c>
      <c r="AA30" s="6">
        <v>0</v>
      </c>
      <c r="AB30" s="26">
        <f>SUM(Y30:AA30)</f>
        <v>0</v>
      </c>
      <c r="AC30" s="26">
        <f>S30+W30+AB30</f>
        <v>9607.6189999999988</v>
      </c>
    </row>
    <row r="31" spans="1:29" ht="15" thickBot="1" x14ac:dyDescent="0.35">
      <c r="A31" s="44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11"/>
      <c r="P31" s="35"/>
      <c r="Q31" s="35"/>
      <c r="R31" s="35"/>
      <c r="S31" s="35"/>
      <c r="T31" s="35"/>
      <c r="U31" s="35"/>
      <c r="V31" s="35"/>
      <c r="W31" s="166"/>
      <c r="X31" s="35"/>
      <c r="Y31" s="35"/>
      <c r="Z31" s="35"/>
      <c r="AA31" s="35"/>
      <c r="AB31" s="35"/>
      <c r="AC31" s="211"/>
    </row>
    <row r="32" spans="1:29" ht="16.2" thickBot="1" x14ac:dyDescent="0.35">
      <c r="A32" s="13" t="s">
        <v>84</v>
      </c>
      <c r="B32" s="36">
        <f t="shared" ref="B32:H32" si="19">B16+B22+B28</f>
        <v>3015746.1580000003</v>
      </c>
      <c r="C32" s="36">
        <f t="shared" si="19"/>
        <v>2525679.068</v>
      </c>
      <c r="D32" s="36">
        <f t="shared" si="19"/>
        <v>2821213.8209999995</v>
      </c>
      <c r="E32" s="27">
        <f t="shared" si="19"/>
        <v>8362639.0470000003</v>
      </c>
      <c r="F32" s="36">
        <f t="shared" si="19"/>
        <v>2445880.3139999998</v>
      </c>
      <c r="G32" s="36">
        <f t="shared" si="19"/>
        <v>2324638.71</v>
      </c>
      <c r="H32" s="36">
        <f t="shared" si="19"/>
        <v>1934734.5499999998</v>
      </c>
      <c r="I32" s="27">
        <f>SUM(F32:H32)</f>
        <v>6705253.574</v>
      </c>
      <c r="J32" s="27">
        <f>E32+I32</f>
        <v>15067892.620999999</v>
      </c>
      <c r="K32" s="36">
        <f>K16+K22+K28</f>
        <v>1799757.7209999999</v>
      </c>
      <c r="L32" s="36">
        <f>L16+L22+L28</f>
        <v>1704129.5349999999</v>
      </c>
      <c r="M32" s="36">
        <f>M16+M22+M28</f>
        <v>1781883.6609999998</v>
      </c>
      <c r="N32" s="27">
        <f>SUM(K32:M32)</f>
        <v>5285770.9169999994</v>
      </c>
      <c r="O32" s="27">
        <f>J32+N32</f>
        <v>20353663.537999999</v>
      </c>
      <c r="P32" s="36">
        <f t="shared" ref="P32:V32" si="20">P16+P22+P28</f>
        <v>2841743.628</v>
      </c>
      <c r="Q32" s="36">
        <f t="shared" si="20"/>
        <v>2567147.1429999997</v>
      </c>
      <c r="R32" s="36">
        <f t="shared" si="20"/>
        <v>2845991.6289999997</v>
      </c>
      <c r="S32" s="27">
        <f t="shared" si="20"/>
        <v>8254882.4000000004</v>
      </c>
      <c r="T32" s="36">
        <f t="shared" si="20"/>
        <v>2576241.943</v>
      </c>
      <c r="U32" s="36">
        <f t="shared" si="20"/>
        <v>2267662.3909999998</v>
      </c>
      <c r="V32" s="36">
        <f t="shared" si="20"/>
        <v>1929188.7179999999</v>
      </c>
      <c r="W32" s="27">
        <f>SUM(T32:V32)</f>
        <v>6773093.0519999992</v>
      </c>
      <c r="X32" s="27">
        <f>X16+X22+X28</f>
        <v>15027975.452</v>
      </c>
      <c r="Y32" s="36">
        <f>Y16+Y22+Y28</f>
        <v>1680980.368</v>
      </c>
      <c r="Z32" s="36">
        <f>Z16+Z22+Z28</f>
        <v>1627339.5440000002</v>
      </c>
      <c r="AA32" s="36">
        <f>AA16+AA22+AA28</f>
        <v>1766902.6340000001</v>
      </c>
      <c r="AB32" s="27">
        <f t="shared" ref="AB32:AB33" si="21">SUM(Y32:AA32)</f>
        <v>5075222.5460000001</v>
      </c>
      <c r="AC32" s="27">
        <f>X32+AB32</f>
        <v>20103197.998</v>
      </c>
    </row>
    <row r="33" spans="1:29" ht="16.2" thickBot="1" x14ac:dyDescent="0.35">
      <c r="A33" s="13" t="s">
        <v>85</v>
      </c>
      <c r="B33" s="37">
        <f>B32+B30</f>
        <v>3018380.8030000003</v>
      </c>
      <c r="C33" s="37">
        <f t="shared" ref="C33:N33" si="22">C32+C30</f>
        <v>2528112.4330000002</v>
      </c>
      <c r="D33" s="37">
        <f t="shared" si="22"/>
        <v>2823732.8359999997</v>
      </c>
      <c r="E33" s="27">
        <f t="shared" si="22"/>
        <v>8370226.0720000006</v>
      </c>
      <c r="F33" s="37">
        <f t="shared" si="22"/>
        <v>2448181.7149999999</v>
      </c>
      <c r="G33" s="37">
        <f t="shared" si="22"/>
        <v>2324638.71</v>
      </c>
      <c r="H33" s="37">
        <f t="shared" si="22"/>
        <v>1934734.5499999998</v>
      </c>
      <c r="I33" s="27">
        <f>I32+I30</f>
        <v>6707554.9749999996</v>
      </c>
      <c r="J33" s="27">
        <f>J32+J30</f>
        <v>15077781.047</v>
      </c>
      <c r="K33" s="37">
        <f t="shared" si="22"/>
        <v>1799757.7209999999</v>
      </c>
      <c r="L33" s="37">
        <f t="shared" si="22"/>
        <v>1704129.5349999999</v>
      </c>
      <c r="M33" s="37">
        <f t="shared" si="22"/>
        <v>1781883.6609999998</v>
      </c>
      <c r="N33" s="27">
        <f t="shared" si="22"/>
        <v>5285770.9169999994</v>
      </c>
      <c r="O33" s="27">
        <f>O32+O30</f>
        <v>20363551.963999998</v>
      </c>
      <c r="P33" s="37">
        <f>P32+P30</f>
        <v>2844223.39</v>
      </c>
      <c r="Q33" s="37">
        <f t="shared" ref="Q33:V33" si="23">Q32+Q30</f>
        <v>2569522.5069999998</v>
      </c>
      <c r="R33" s="37">
        <f t="shared" si="23"/>
        <v>2848435.9209999996</v>
      </c>
      <c r="S33" s="27">
        <f t="shared" si="23"/>
        <v>8262181.818</v>
      </c>
      <c r="T33" s="37">
        <f t="shared" si="23"/>
        <v>2578550.1439999999</v>
      </c>
      <c r="U33" s="37">
        <f t="shared" si="23"/>
        <v>2267662.3909999998</v>
      </c>
      <c r="V33" s="37">
        <f t="shared" si="23"/>
        <v>1929188.7179999999</v>
      </c>
      <c r="W33" s="27">
        <f>W32+W30</f>
        <v>6775401.2529999996</v>
      </c>
      <c r="X33" s="27">
        <f>X32+X30</f>
        <v>15037583.071</v>
      </c>
      <c r="Y33" s="37">
        <f>Y32+Y30</f>
        <v>1680980.368</v>
      </c>
      <c r="Z33" s="37">
        <f>Z32+Z30</f>
        <v>1627339.5440000002</v>
      </c>
      <c r="AA33" s="37">
        <f>AA32+AA30</f>
        <v>1766902.6340000001</v>
      </c>
      <c r="AB33" s="27">
        <f t="shared" si="21"/>
        <v>5075222.5460000001</v>
      </c>
      <c r="AC33" s="27">
        <f>AC32+AC30</f>
        <v>20112805.616999999</v>
      </c>
    </row>
    <row r="34" spans="1:29" ht="15.6" x14ac:dyDescent="0.3">
      <c r="A34" s="45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212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212"/>
    </row>
    <row r="35" spans="1:29" ht="15.6" x14ac:dyDescent="0.3">
      <c r="A35" s="14" t="s">
        <v>40</v>
      </c>
      <c r="B35" s="15">
        <f t="shared" ref="B35:J35" si="24">B5+B6+B7+B8+B9+B10+B11+B12+B18+B24+B30</f>
        <v>2144932.5649999999</v>
      </c>
      <c r="C35" s="15">
        <f t="shared" si="24"/>
        <v>1697436.2319999998</v>
      </c>
      <c r="D35" s="15">
        <f t="shared" si="24"/>
        <v>1829760.5989999997</v>
      </c>
      <c r="E35" s="50">
        <f t="shared" si="24"/>
        <v>5672129.3960000006</v>
      </c>
      <c r="F35" s="15">
        <f t="shared" si="24"/>
        <v>1482539.987</v>
      </c>
      <c r="G35" s="15">
        <f t="shared" si="24"/>
        <v>1217790.3620000002</v>
      </c>
      <c r="H35" s="49">
        <f t="shared" si="24"/>
        <v>850968.70199999993</v>
      </c>
      <c r="I35" s="50">
        <f t="shared" si="24"/>
        <v>3551299.051</v>
      </c>
      <c r="J35" s="50">
        <f t="shared" si="24"/>
        <v>9223428.4470000006</v>
      </c>
      <c r="K35" s="15">
        <f>K5+K6+K7+K8+K9+K10+K11+K12+K18+K24+K30</f>
        <v>701560.18500000006</v>
      </c>
      <c r="L35" s="15">
        <f>L5+L6+L7+L8+L9+L10+L11+L12+L18+L24+L30</f>
        <v>656634.723</v>
      </c>
      <c r="M35" s="49">
        <f>M5+M6+M7+M8+M9+M10+M11+M12+M18+M24+M30</f>
        <v>911301.66999999993</v>
      </c>
      <c r="N35" s="50">
        <f>N5+N6+N7+N8+N9+N10+N11+N12+N18+N24+N30</f>
        <v>2269496.5779999997</v>
      </c>
      <c r="O35" s="50">
        <f>O5+O6+O7+O8+O9+O10+O11+O12+O18+O24+O30</f>
        <v>11492925.025</v>
      </c>
      <c r="P35" s="15">
        <f t="shared" ref="P35:X35" si="25">P5+P6+P7+P8+P9+P10+P11+P12+P18+P24+P30</f>
        <v>1762177.0830000001</v>
      </c>
      <c r="Q35" s="15">
        <f t="shared" si="25"/>
        <v>1596065.294</v>
      </c>
      <c r="R35" s="15">
        <f t="shared" si="25"/>
        <v>1707466.5649999999</v>
      </c>
      <c r="S35" s="15">
        <f t="shared" si="25"/>
        <v>5065708.9419999998</v>
      </c>
      <c r="T35" s="15">
        <f t="shared" si="25"/>
        <v>1429264.1539999999</v>
      </c>
      <c r="U35" s="15">
        <f t="shared" si="25"/>
        <v>1062272.8810000001</v>
      </c>
      <c r="V35" s="49">
        <f t="shared" si="25"/>
        <v>582886.94299999997</v>
      </c>
      <c r="W35" s="50">
        <f t="shared" si="25"/>
        <v>3074423.9780000001</v>
      </c>
      <c r="X35" s="50">
        <f t="shared" si="25"/>
        <v>8140132.9199999999</v>
      </c>
      <c r="Y35" s="15">
        <f>Y5+Y6+Y7+Y8+Y9+Y10+Y11+Y12+Y18+Y24+Y30</f>
        <v>519183.31100000005</v>
      </c>
      <c r="Z35" s="15">
        <f>Z5+Z6+Z7+Z8+Z9+Z10+Z11+Z12+Z18+Z24+Z30</f>
        <v>602599.64199999999</v>
      </c>
      <c r="AA35" s="49">
        <f>AA5+AA6+AA7+AA8+AA9+AA10+AA11+AA12+AA18+AA24+AA30</f>
        <v>844540.99900000019</v>
      </c>
      <c r="AB35" s="50">
        <f>AB5+AB6+AB7+AB8+AB9+AB10+AB11+AB12+AB18+AB24+AB30</f>
        <v>1966323.9519999998</v>
      </c>
      <c r="AC35" s="217">
        <f>AC5+AC6+AC7+AC8+AC9+AC10+AC11+AC12+AC18+AC24+AC30</f>
        <v>10106456.872000001</v>
      </c>
    </row>
    <row r="36" spans="1:29" ht="15.6" x14ac:dyDescent="0.3">
      <c r="A36" s="51" t="s">
        <v>41</v>
      </c>
      <c r="B36" s="52">
        <f t="shared" ref="B36:O36" si="26">SUM(B13:B15,B19:B21,B25:B27)</f>
        <v>873448.23800000001</v>
      </c>
      <c r="C36" s="52">
        <f t="shared" si="26"/>
        <v>830676.201</v>
      </c>
      <c r="D36" s="52">
        <f t="shared" si="26"/>
        <v>993972.23699999996</v>
      </c>
      <c r="E36" s="54">
        <f t="shared" si="26"/>
        <v>2698096.676</v>
      </c>
      <c r="F36" s="52">
        <f t="shared" si="26"/>
        <v>965641.72800000012</v>
      </c>
      <c r="G36" s="52">
        <f t="shared" si="26"/>
        <v>1106848.348</v>
      </c>
      <c r="H36" s="53">
        <f t="shared" si="26"/>
        <v>1083765.8479999998</v>
      </c>
      <c r="I36" s="54">
        <f t="shared" si="26"/>
        <v>3156255.9239999996</v>
      </c>
      <c r="J36" s="54">
        <f t="shared" si="26"/>
        <v>5854352.5999999996</v>
      </c>
      <c r="K36" s="52">
        <f t="shared" si="26"/>
        <v>1098197.5360000001</v>
      </c>
      <c r="L36" s="52">
        <f t="shared" si="26"/>
        <v>1047494.812</v>
      </c>
      <c r="M36" s="53">
        <f t="shared" si="26"/>
        <v>870581.99099999992</v>
      </c>
      <c r="N36" s="54">
        <f t="shared" si="26"/>
        <v>3016274.3390000002</v>
      </c>
      <c r="O36" s="54">
        <f t="shared" si="26"/>
        <v>8870626.9389999993</v>
      </c>
      <c r="P36" s="52">
        <f t="shared" ref="P36:W36" si="27">SUM(P13:P15,P19:P21,P25:P27)</f>
        <v>1082046.307</v>
      </c>
      <c r="Q36" s="52">
        <f t="shared" si="27"/>
        <v>973457.21300000011</v>
      </c>
      <c r="R36" s="52">
        <f t="shared" si="27"/>
        <v>1140969.3560000001</v>
      </c>
      <c r="S36" s="52">
        <f t="shared" si="27"/>
        <v>3196472.8759999997</v>
      </c>
      <c r="T36" s="52">
        <f t="shared" si="27"/>
        <v>1149285.99</v>
      </c>
      <c r="U36" s="52">
        <f t="shared" si="27"/>
        <v>1205389.5099999998</v>
      </c>
      <c r="V36" s="53">
        <f t="shared" si="27"/>
        <v>1346301.7750000001</v>
      </c>
      <c r="W36" s="54">
        <f t="shared" si="27"/>
        <v>3700977.2749999999</v>
      </c>
      <c r="X36" s="54">
        <f>SUM(X13:X15,X19:X21,X25:X27)</f>
        <v>6897450.1509999987</v>
      </c>
      <c r="Y36" s="52">
        <f>SUM(Y13:Y15,Y19:Y21,Y25:Y27)</f>
        <v>1161797.0569999998</v>
      </c>
      <c r="Z36" s="52">
        <f>SUM(Z13:Z15,Z19:Z21,Z25:Z27)</f>
        <v>1024739.902</v>
      </c>
      <c r="AA36" s="53">
        <f>SUM(AA13:AA15,AA19:AA21,AA25:AA27)</f>
        <v>922361.63500000001</v>
      </c>
      <c r="AB36" s="54">
        <f>SUM(AB13:AB15,AB19:AB21,AB25:AB27)</f>
        <v>3108898.594</v>
      </c>
      <c r="AC36" s="218">
        <f>SUM(AC13:AC15,AC19:AC21,AC25:AC27)</f>
        <v>10006348.744999999</v>
      </c>
    </row>
    <row r="37" spans="1:29" x14ac:dyDescent="0.3">
      <c r="K37" s="46"/>
      <c r="L37" s="46"/>
      <c r="O37" s="46"/>
      <c r="Y37" s="46"/>
      <c r="Z37" s="46"/>
      <c r="AC37" s="46"/>
    </row>
    <row r="38" spans="1:29" x14ac:dyDescent="0.3">
      <c r="S38" s="46"/>
      <c r="T38" s="46"/>
    </row>
    <row r="41" spans="1:29" x14ac:dyDescent="0.3">
      <c r="G41" s="163"/>
      <c r="U41" s="163"/>
    </row>
    <row r="43" spans="1:29" x14ac:dyDescent="0.3">
      <c r="B43" s="41"/>
      <c r="G43" s="46"/>
      <c r="H43" s="161"/>
      <c r="P43" s="41"/>
      <c r="U43" s="46"/>
      <c r="V43" s="161"/>
    </row>
    <row r="44" spans="1:29" x14ac:dyDescent="0.3">
      <c r="G44" s="46"/>
      <c r="H44" s="161"/>
      <c r="U44" s="46"/>
      <c r="V44" s="161"/>
    </row>
    <row r="45" spans="1:29" x14ac:dyDescent="0.3">
      <c r="G45" s="46"/>
      <c r="H45" s="161"/>
      <c r="U45" s="46"/>
      <c r="V45" s="161"/>
    </row>
    <row r="46" spans="1:29" x14ac:dyDescent="0.3">
      <c r="G46" s="46"/>
      <c r="H46" s="161"/>
      <c r="U46" s="46"/>
      <c r="V46" s="161"/>
    </row>
    <row r="47" spans="1:29" x14ac:dyDescent="0.3">
      <c r="G47" s="46"/>
      <c r="H47" s="161"/>
      <c r="U47" s="46"/>
      <c r="V47" s="161"/>
    </row>
  </sheetData>
  <protectedRanges>
    <protectedRange password="CA04" sqref="U19:U34 V16:W34 A1:A28 B22:F34 G19:G34 H16:I34 W15 B2:I14 I15 B15:G15 B16:F20 G16:G17 B21:E21 K2:N2 F61:F62 A29:A36 T2:W14 U16:U17 P29:S34 Y2:AB2 T61:T62 T15:U15 T16:T20 T22:T34 P2:S28 B35:AC36" name="Диапазон1_3"/>
    <protectedRange password="CA04" sqref="X3:X34 K3:N3 J3:J34 Y3:AB3" name="Диапазон1_2_1"/>
  </protectedRanges>
  <mergeCells count="4">
    <mergeCell ref="B2:O2"/>
    <mergeCell ref="A2:A3"/>
    <mergeCell ref="P2:AC2"/>
    <mergeCell ref="A1:AC1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1"/>
  <sheetViews>
    <sheetView showGridLines="0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32" sqref="M32"/>
    </sheetView>
  </sheetViews>
  <sheetFormatPr defaultRowHeight="14.4" x14ac:dyDescent="0.3"/>
  <cols>
    <col min="1" max="1" width="50.33203125" customWidth="1"/>
    <col min="2" max="14" width="10.6640625" customWidth="1"/>
    <col min="15" max="15" width="13" customWidth="1"/>
    <col min="16" max="28" width="10.6640625" style="164" customWidth="1"/>
    <col min="29" max="29" width="13" style="164" customWidth="1"/>
    <col min="30" max="31" width="9.109375" customWidth="1"/>
    <col min="208" max="208" width="40.33203125" bestFit="1" customWidth="1"/>
    <col min="209" max="247" width="10.6640625" customWidth="1"/>
    <col min="248" max="248" width="11.44140625" bestFit="1" customWidth="1"/>
    <col min="249" max="249" width="9.5546875" bestFit="1" customWidth="1"/>
    <col min="250" max="250" width="12" bestFit="1" customWidth="1"/>
    <col min="464" max="464" width="40.33203125" bestFit="1" customWidth="1"/>
    <col min="465" max="503" width="10.6640625" customWidth="1"/>
    <col min="504" max="504" width="11.44140625" bestFit="1" customWidth="1"/>
    <col min="505" max="505" width="9.5546875" bestFit="1" customWidth="1"/>
    <col min="506" max="506" width="12" bestFit="1" customWidth="1"/>
    <col min="720" max="720" width="40.33203125" bestFit="1" customWidth="1"/>
    <col min="721" max="759" width="10.6640625" customWidth="1"/>
    <col min="760" max="760" width="11.44140625" bestFit="1" customWidth="1"/>
    <col min="761" max="761" width="9.5546875" bestFit="1" customWidth="1"/>
    <col min="762" max="762" width="12" bestFit="1" customWidth="1"/>
    <col min="976" max="976" width="40.33203125" bestFit="1" customWidth="1"/>
    <col min="977" max="1015" width="10.6640625" customWidth="1"/>
    <col min="1016" max="1016" width="11.44140625" bestFit="1" customWidth="1"/>
    <col min="1017" max="1017" width="9.5546875" bestFit="1" customWidth="1"/>
    <col min="1018" max="1018" width="12" bestFit="1" customWidth="1"/>
    <col min="1232" max="1232" width="40.33203125" bestFit="1" customWidth="1"/>
    <col min="1233" max="1271" width="10.6640625" customWidth="1"/>
    <col min="1272" max="1272" width="11.44140625" bestFit="1" customWidth="1"/>
    <col min="1273" max="1273" width="9.5546875" bestFit="1" customWidth="1"/>
    <col min="1274" max="1274" width="12" bestFit="1" customWidth="1"/>
    <col min="1488" max="1488" width="40.33203125" bestFit="1" customWidth="1"/>
    <col min="1489" max="1527" width="10.6640625" customWidth="1"/>
    <col min="1528" max="1528" width="11.44140625" bestFit="1" customWidth="1"/>
    <col min="1529" max="1529" width="9.5546875" bestFit="1" customWidth="1"/>
    <col min="1530" max="1530" width="12" bestFit="1" customWidth="1"/>
    <col min="1744" max="1744" width="40.33203125" bestFit="1" customWidth="1"/>
    <col min="1745" max="1783" width="10.6640625" customWidth="1"/>
    <col min="1784" max="1784" width="11.44140625" bestFit="1" customWidth="1"/>
    <col min="1785" max="1785" width="9.5546875" bestFit="1" customWidth="1"/>
    <col min="1786" max="1786" width="12" bestFit="1" customWidth="1"/>
    <col min="2000" max="2000" width="40.33203125" bestFit="1" customWidth="1"/>
    <col min="2001" max="2039" width="10.6640625" customWidth="1"/>
    <col min="2040" max="2040" width="11.44140625" bestFit="1" customWidth="1"/>
    <col min="2041" max="2041" width="9.5546875" bestFit="1" customWidth="1"/>
    <col min="2042" max="2042" width="12" bestFit="1" customWidth="1"/>
    <col min="2256" max="2256" width="40.33203125" bestFit="1" customWidth="1"/>
    <col min="2257" max="2295" width="10.6640625" customWidth="1"/>
    <col min="2296" max="2296" width="11.44140625" bestFit="1" customWidth="1"/>
    <col min="2297" max="2297" width="9.5546875" bestFit="1" customWidth="1"/>
    <col min="2298" max="2298" width="12" bestFit="1" customWidth="1"/>
    <col min="2512" max="2512" width="40.33203125" bestFit="1" customWidth="1"/>
    <col min="2513" max="2551" width="10.6640625" customWidth="1"/>
    <col min="2552" max="2552" width="11.44140625" bestFit="1" customWidth="1"/>
    <col min="2553" max="2553" width="9.5546875" bestFit="1" customWidth="1"/>
    <col min="2554" max="2554" width="12" bestFit="1" customWidth="1"/>
    <col min="2768" max="2768" width="40.33203125" bestFit="1" customWidth="1"/>
    <col min="2769" max="2807" width="10.6640625" customWidth="1"/>
    <col min="2808" max="2808" width="11.44140625" bestFit="1" customWidth="1"/>
    <col min="2809" max="2809" width="9.5546875" bestFit="1" customWidth="1"/>
    <col min="2810" max="2810" width="12" bestFit="1" customWidth="1"/>
    <col min="3024" max="3024" width="40.33203125" bestFit="1" customWidth="1"/>
    <col min="3025" max="3063" width="10.6640625" customWidth="1"/>
    <col min="3064" max="3064" width="11.44140625" bestFit="1" customWidth="1"/>
    <col min="3065" max="3065" width="9.5546875" bestFit="1" customWidth="1"/>
    <col min="3066" max="3066" width="12" bestFit="1" customWidth="1"/>
    <col min="3280" max="3280" width="40.33203125" bestFit="1" customWidth="1"/>
    <col min="3281" max="3319" width="10.6640625" customWidth="1"/>
    <col min="3320" max="3320" width="11.44140625" bestFit="1" customWidth="1"/>
    <col min="3321" max="3321" width="9.5546875" bestFit="1" customWidth="1"/>
    <col min="3322" max="3322" width="12" bestFit="1" customWidth="1"/>
    <col min="3536" max="3536" width="40.33203125" bestFit="1" customWidth="1"/>
    <col min="3537" max="3575" width="10.6640625" customWidth="1"/>
    <col min="3576" max="3576" width="11.44140625" bestFit="1" customWidth="1"/>
    <col min="3577" max="3577" width="9.5546875" bestFit="1" customWidth="1"/>
    <col min="3578" max="3578" width="12" bestFit="1" customWidth="1"/>
    <col min="3792" max="3792" width="40.33203125" bestFit="1" customWidth="1"/>
    <col min="3793" max="3831" width="10.6640625" customWidth="1"/>
    <col min="3832" max="3832" width="11.44140625" bestFit="1" customWidth="1"/>
    <col min="3833" max="3833" width="9.5546875" bestFit="1" customWidth="1"/>
    <col min="3834" max="3834" width="12" bestFit="1" customWidth="1"/>
    <col min="4048" max="4048" width="40.33203125" bestFit="1" customWidth="1"/>
    <col min="4049" max="4087" width="10.6640625" customWidth="1"/>
    <col min="4088" max="4088" width="11.44140625" bestFit="1" customWidth="1"/>
    <col min="4089" max="4089" width="9.5546875" bestFit="1" customWidth="1"/>
    <col min="4090" max="4090" width="12" bestFit="1" customWidth="1"/>
    <col min="4304" max="4304" width="40.33203125" bestFit="1" customWidth="1"/>
    <col min="4305" max="4343" width="10.6640625" customWidth="1"/>
    <col min="4344" max="4344" width="11.44140625" bestFit="1" customWidth="1"/>
    <col min="4345" max="4345" width="9.5546875" bestFit="1" customWidth="1"/>
    <col min="4346" max="4346" width="12" bestFit="1" customWidth="1"/>
    <col min="4560" max="4560" width="40.33203125" bestFit="1" customWidth="1"/>
    <col min="4561" max="4599" width="10.6640625" customWidth="1"/>
    <col min="4600" max="4600" width="11.44140625" bestFit="1" customWidth="1"/>
    <col min="4601" max="4601" width="9.5546875" bestFit="1" customWidth="1"/>
    <col min="4602" max="4602" width="12" bestFit="1" customWidth="1"/>
    <col min="4816" max="4816" width="40.33203125" bestFit="1" customWidth="1"/>
    <col min="4817" max="4855" width="10.6640625" customWidth="1"/>
    <col min="4856" max="4856" width="11.44140625" bestFit="1" customWidth="1"/>
    <col min="4857" max="4857" width="9.5546875" bestFit="1" customWidth="1"/>
    <col min="4858" max="4858" width="12" bestFit="1" customWidth="1"/>
    <col min="5072" max="5072" width="40.33203125" bestFit="1" customWidth="1"/>
    <col min="5073" max="5111" width="10.6640625" customWidth="1"/>
    <col min="5112" max="5112" width="11.44140625" bestFit="1" customWidth="1"/>
    <col min="5113" max="5113" width="9.5546875" bestFit="1" customWidth="1"/>
    <col min="5114" max="5114" width="12" bestFit="1" customWidth="1"/>
    <col min="5328" max="5328" width="40.33203125" bestFit="1" customWidth="1"/>
    <col min="5329" max="5367" width="10.6640625" customWidth="1"/>
    <col min="5368" max="5368" width="11.44140625" bestFit="1" customWidth="1"/>
    <col min="5369" max="5369" width="9.5546875" bestFit="1" customWidth="1"/>
    <col min="5370" max="5370" width="12" bestFit="1" customWidth="1"/>
    <col min="5584" max="5584" width="40.33203125" bestFit="1" customWidth="1"/>
    <col min="5585" max="5623" width="10.6640625" customWidth="1"/>
    <col min="5624" max="5624" width="11.44140625" bestFit="1" customWidth="1"/>
    <col min="5625" max="5625" width="9.5546875" bestFit="1" customWidth="1"/>
    <col min="5626" max="5626" width="12" bestFit="1" customWidth="1"/>
    <col min="5840" max="5840" width="40.33203125" bestFit="1" customWidth="1"/>
    <col min="5841" max="5879" width="10.6640625" customWidth="1"/>
    <col min="5880" max="5880" width="11.44140625" bestFit="1" customWidth="1"/>
    <col min="5881" max="5881" width="9.5546875" bestFit="1" customWidth="1"/>
    <col min="5882" max="5882" width="12" bestFit="1" customWidth="1"/>
    <col min="6096" max="6096" width="40.33203125" bestFit="1" customWidth="1"/>
    <col min="6097" max="6135" width="10.6640625" customWidth="1"/>
    <col min="6136" max="6136" width="11.44140625" bestFit="1" customWidth="1"/>
    <col min="6137" max="6137" width="9.5546875" bestFit="1" customWidth="1"/>
    <col min="6138" max="6138" width="12" bestFit="1" customWidth="1"/>
    <col min="6352" max="6352" width="40.33203125" bestFit="1" customWidth="1"/>
    <col min="6353" max="6391" width="10.6640625" customWidth="1"/>
    <col min="6392" max="6392" width="11.44140625" bestFit="1" customWidth="1"/>
    <col min="6393" max="6393" width="9.5546875" bestFit="1" customWidth="1"/>
    <col min="6394" max="6394" width="12" bestFit="1" customWidth="1"/>
    <col min="6608" max="6608" width="40.33203125" bestFit="1" customWidth="1"/>
    <col min="6609" max="6647" width="10.6640625" customWidth="1"/>
    <col min="6648" max="6648" width="11.44140625" bestFit="1" customWidth="1"/>
    <col min="6649" max="6649" width="9.5546875" bestFit="1" customWidth="1"/>
    <col min="6650" max="6650" width="12" bestFit="1" customWidth="1"/>
    <col min="6864" max="6864" width="40.33203125" bestFit="1" customWidth="1"/>
    <col min="6865" max="6903" width="10.6640625" customWidth="1"/>
    <col min="6904" max="6904" width="11.44140625" bestFit="1" customWidth="1"/>
    <col min="6905" max="6905" width="9.5546875" bestFit="1" customWidth="1"/>
    <col min="6906" max="6906" width="12" bestFit="1" customWidth="1"/>
    <col min="7120" max="7120" width="40.33203125" bestFit="1" customWidth="1"/>
    <col min="7121" max="7159" width="10.6640625" customWidth="1"/>
    <col min="7160" max="7160" width="11.44140625" bestFit="1" customWidth="1"/>
    <col min="7161" max="7161" width="9.5546875" bestFit="1" customWidth="1"/>
    <col min="7162" max="7162" width="12" bestFit="1" customWidth="1"/>
    <col min="7376" max="7376" width="40.33203125" bestFit="1" customWidth="1"/>
    <col min="7377" max="7415" width="10.6640625" customWidth="1"/>
    <col min="7416" max="7416" width="11.44140625" bestFit="1" customWidth="1"/>
    <col min="7417" max="7417" width="9.5546875" bestFit="1" customWidth="1"/>
    <col min="7418" max="7418" width="12" bestFit="1" customWidth="1"/>
    <col min="7632" max="7632" width="40.33203125" bestFit="1" customWidth="1"/>
    <col min="7633" max="7671" width="10.6640625" customWidth="1"/>
    <col min="7672" max="7672" width="11.44140625" bestFit="1" customWidth="1"/>
    <col min="7673" max="7673" width="9.5546875" bestFit="1" customWidth="1"/>
    <col min="7674" max="7674" width="12" bestFit="1" customWidth="1"/>
    <col min="7888" max="7888" width="40.33203125" bestFit="1" customWidth="1"/>
    <col min="7889" max="7927" width="10.6640625" customWidth="1"/>
    <col min="7928" max="7928" width="11.44140625" bestFit="1" customWidth="1"/>
    <col min="7929" max="7929" width="9.5546875" bestFit="1" customWidth="1"/>
    <col min="7930" max="7930" width="12" bestFit="1" customWidth="1"/>
    <col min="8144" max="8144" width="40.33203125" bestFit="1" customWidth="1"/>
    <col min="8145" max="8183" width="10.6640625" customWidth="1"/>
    <col min="8184" max="8184" width="11.44140625" bestFit="1" customWidth="1"/>
    <col min="8185" max="8185" width="9.5546875" bestFit="1" customWidth="1"/>
    <col min="8186" max="8186" width="12" bestFit="1" customWidth="1"/>
    <col min="8400" max="8400" width="40.33203125" bestFit="1" customWidth="1"/>
    <col min="8401" max="8439" width="10.6640625" customWidth="1"/>
    <col min="8440" max="8440" width="11.44140625" bestFit="1" customWidth="1"/>
    <col min="8441" max="8441" width="9.5546875" bestFit="1" customWidth="1"/>
    <col min="8442" max="8442" width="12" bestFit="1" customWidth="1"/>
    <col min="8656" max="8656" width="40.33203125" bestFit="1" customWidth="1"/>
    <col min="8657" max="8695" width="10.6640625" customWidth="1"/>
    <col min="8696" max="8696" width="11.44140625" bestFit="1" customWidth="1"/>
    <col min="8697" max="8697" width="9.5546875" bestFit="1" customWidth="1"/>
    <col min="8698" max="8698" width="12" bestFit="1" customWidth="1"/>
    <col min="8912" max="8912" width="40.33203125" bestFit="1" customWidth="1"/>
    <col min="8913" max="8951" width="10.6640625" customWidth="1"/>
    <col min="8952" max="8952" width="11.44140625" bestFit="1" customWidth="1"/>
    <col min="8953" max="8953" width="9.5546875" bestFit="1" customWidth="1"/>
    <col min="8954" max="8954" width="12" bestFit="1" customWidth="1"/>
    <col min="9168" max="9168" width="40.33203125" bestFit="1" customWidth="1"/>
    <col min="9169" max="9207" width="10.6640625" customWidth="1"/>
    <col min="9208" max="9208" width="11.44140625" bestFit="1" customWidth="1"/>
    <col min="9209" max="9209" width="9.5546875" bestFit="1" customWidth="1"/>
    <col min="9210" max="9210" width="12" bestFit="1" customWidth="1"/>
    <col min="9424" max="9424" width="40.33203125" bestFit="1" customWidth="1"/>
    <col min="9425" max="9463" width="10.6640625" customWidth="1"/>
    <col min="9464" max="9464" width="11.44140625" bestFit="1" customWidth="1"/>
    <col min="9465" max="9465" width="9.5546875" bestFit="1" customWidth="1"/>
    <col min="9466" max="9466" width="12" bestFit="1" customWidth="1"/>
    <col min="9680" max="9680" width="40.33203125" bestFit="1" customWidth="1"/>
    <col min="9681" max="9719" width="10.6640625" customWidth="1"/>
    <col min="9720" max="9720" width="11.44140625" bestFit="1" customWidth="1"/>
    <col min="9721" max="9721" width="9.5546875" bestFit="1" customWidth="1"/>
    <col min="9722" max="9722" width="12" bestFit="1" customWidth="1"/>
    <col min="9936" max="9936" width="40.33203125" bestFit="1" customWidth="1"/>
    <col min="9937" max="9975" width="10.6640625" customWidth="1"/>
    <col min="9976" max="9976" width="11.44140625" bestFit="1" customWidth="1"/>
    <col min="9977" max="9977" width="9.5546875" bestFit="1" customWidth="1"/>
    <col min="9978" max="9978" width="12" bestFit="1" customWidth="1"/>
    <col min="10192" max="10192" width="40.33203125" bestFit="1" customWidth="1"/>
    <col min="10193" max="10231" width="10.6640625" customWidth="1"/>
    <col min="10232" max="10232" width="11.44140625" bestFit="1" customWidth="1"/>
    <col min="10233" max="10233" width="9.5546875" bestFit="1" customWidth="1"/>
    <col min="10234" max="10234" width="12" bestFit="1" customWidth="1"/>
    <col min="10448" max="10448" width="40.33203125" bestFit="1" customWidth="1"/>
    <col min="10449" max="10487" width="10.6640625" customWidth="1"/>
    <col min="10488" max="10488" width="11.44140625" bestFit="1" customWidth="1"/>
    <col min="10489" max="10489" width="9.5546875" bestFit="1" customWidth="1"/>
    <col min="10490" max="10490" width="12" bestFit="1" customWidth="1"/>
    <col min="10704" max="10704" width="40.33203125" bestFit="1" customWidth="1"/>
    <col min="10705" max="10743" width="10.6640625" customWidth="1"/>
    <col min="10744" max="10744" width="11.44140625" bestFit="1" customWidth="1"/>
    <col min="10745" max="10745" width="9.5546875" bestFit="1" customWidth="1"/>
    <col min="10746" max="10746" width="12" bestFit="1" customWidth="1"/>
    <col min="10960" max="10960" width="40.33203125" bestFit="1" customWidth="1"/>
    <col min="10961" max="10999" width="10.6640625" customWidth="1"/>
    <col min="11000" max="11000" width="11.44140625" bestFit="1" customWidth="1"/>
    <col min="11001" max="11001" width="9.5546875" bestFit="1" customWidth="1"/>
    <col min="11002" max="11002" width="12" bestFit="1" customWidth="1"/>
    <col min="11216" max="11216" width="40.33203125" bestFit="1" customWidth="1"/>
    <col min="11217" max="11255" width="10.6640625" customWidth="1"/>
    <col min="11256" max="11256" width="11.44140625" bestFit="1" customWidth="1"/>
    <col min="11257" max="11257" width="9.5546875" bestFit="1" customWidth="1"/>
    <col min="11258" max="11258" width="12" bestFit="1" customWidth="1"/>
    <col min="11472" max="11472" width="40.33203125" bestFit="1" customWidth="1"/>
    <col min="11473" max="11511" width="10.6640625" customWidth="1"/>
    <col min="11512" max="11512" width="11.44140625" bestFit="1" customWidth="1"/>
    <col min="11513" max="11513" width="9.5546875" bestFit="1" customWidth="1"/>
    <col min="11514" max="11514" width="12" bestFit="1" customWidth="1"/>
    <col min="11728" max="11728" width="40.33203125" bestFit="1" customWidth="1"/>
    <col min="11729" max="11767" width="10.6640625" customWidth="1"/>
    <col min="11768" max="11768" width="11.44140625" bestFit="1" customWidth="1"/>
    <col min="11769" max="11769" width="9.5546875" bestFit="1" customWidth="1"/>
    <col min="11770" max="11770" width="12" bestFit="1" customWidth="1"/>
    <col min="11984" max="11984" width="40.33203125" bestFit="1" customWidth="1"/>
    <col min="11985" max="12023" width="10.6640625" customWidth="1"/>
    <col min="12024" max="12024" width="11.44140625" bestFit="1" customWidth="1"/>
    <col min="12025" max="12025" width="9.5546875" bestFit="1" customWidth="1"/>
    <col min="12026" max="12026" width="12" bestFit="1" customWidth="1"/>
    <col min="12240" max="12240" width="40.33203125" bestFit="1" customWidth="1"/>
    <col min="12241" max="12279" width="10.6640625" customWidth="1"/>
    <col min="12280" max="12280" width="11.44140625" bestFit="1" customWidth="1"/>
    <col min="12281" max="12281" width="9.5546875" bestFit="1" customWidth="1"/>
    <col min="12282" max="12282" width="12" bestFit="1" customWidth="1"/>
    <col min="12496" max="12496" width="40.33203125" bestFit="1" customWidth="1"/>
    <col min="12497" max="12535" width="10.6640625" customWidth="1"/>
    <col min="12536" max="12536" width="11.44140625" bestFit="1" customWidth="1"/>
    <col min="12537" max="12537" width="9.5546875" bestFit="1" customWidth="1"/>
    <col min="12538" max="12538" width="12" bestFit="1" customWidth="1"/>
    <col min="12752" max="12752" width="40.33203125" bestFit="1" customWidth="1"/>
    <col min="12753" max="12791" width="10.6640625" customWidth="1"/>
    <col min="12792" max="12792" width="11.44140625" bestFit="1" customWidth="1"/>
    <col min="12793" max="12793" width="9.5546875" bestFit="1" customWidth="1"/>
    <col min="12794" max="12794" width="12" bestFit="1" customWidth="1"/>
    <col min="13008" max="13008" width="40.33203125" bestFit="1" customWidth="1"/>
    <col min="13009" max="13047" width="10.6640625" customWidth="1"/>
    <col min="13048" max="13048" width="11.44140625" bestFit="1" customWidth="1"/>
    <col min="13049" max="13049" width="9.5546875" bestFit="1" customWidth="1"/>
    <col min="13050" max="13050" width="12" bestFit="1" customWidth="1"/>
    <col min="13264" max="13264" width="40.33203125" bestFit="1" customWidth="1"/>
    <col min="13265" max="13303" width="10.6640625" customWidth="1"/>
    <col min="13304" max="13304" width="11.44140625" bestFit="1" customWidth="1"/>
    <col min="13305" max="13305" width="9.5546875" bestFit="1" customWidth="1"/>
    <col min="13306" max="13306" width="12" bestFit="1" customWidth="1"/>
    <col min="13520" max="13520" width="40.33203125" bestFit="1" customWidth="1"/>
    <col min="13521" max="13559" width="10.6640625" customWidth="1"/>
    <col min="13560" max="13560" width="11.44140625" bestFit="1" customWidth="1"/>
    <col min="13561" max="13561" width="9.5546875" bestFit="1" customWidth="1"/>
    <col min="13562" max="13562" width="12" bestFit="1" customWidth="1"/>
    <col min="13776" max="13776" width="40.33203125" bestFit="1" customWidth="1"/>
    <col min="13777" max="13815" width="10.6640625" customWidth="1"/>
    <col min="13816" max="13816" width="11.44140625" bestFit="1" customWidth="1"/>
    <col min="13817" max="13817" width="9.5546875" bestFit="1" customWidth="1"/>
    <col min="13818" max="13818" width="12" bestFit="1" customWidth="1"/>
    <col min="14032" max="14032" width="40.33203125" bestFit="1" customWidth="1"/>
    <col min="14033" max="14071" width="10.6640625" customWidth="1"/>
    <col min="14072" max="14072" width="11.44140625" bestFit="1" customWidth="1"/>
    <col min="14073" max="14073" width="9.5546875" bestFit="1" customWidth="1"/>
    <col min="14074" max="14074" width="12" bestFit="1" customWidth="1"/>
    <col min="14288" max="14288" width="40.33203125" bestFit="1" customWidth="1"/>
    <col min="14289" max="14327" width="10.6640625" customWidth="1"/>
    <col min="14328" max="14328" width="11.44140625" bestFit="1" customWidth="1"/>
    <col min="14329" max="14329" width="9.5546875" bestFit="1" customWidth="1"/>
    <col min="14330" max="14330" width="12" bestFit="1" customWidth="1"/>
    <col min="14544" max="14544" width="40.33203125" bestFit="1" customWidth="1"/>
    <col min="14545" max="14583" width="10.6640625" customWidth="1"/>
    <col min="14584" max="14584" width="11.44140625" bestFit="1" customWidth="1"/>
    <col min="14585" max="14585" width="9.5546875" bestFit="1" customWidth="1"/>
    <col min="14586" max="14586" width="12" bestFit="1" customWidth="1"/>
    <col min="14800" max="14800" width="40.33203125" bestFit="1" customWidth="1"/>
    <col min="14801" max="14839" width="10.6640625" customWidth="1"/>
    <col min="14840" max="14840" width="11.44140625" bestFit="1" customWidth="1"/>
    <col min="14841" max="14841" width="9.5546875" bestFit="1" customWidth="1"/>
    <col min="14842" max="14842" width="12" bestFit="1" customWidth="1"/>
    <col min="15056" max="15056" width="40.33203125" bestFit="1" customWidth="1"/>
    <col min="15057" max="15095" width="10.6640625" customWidth="1"/>
    <col min="15096" max="15096" width="11.44140625" bestFit="1" customWidth="1"/>
    <col min="15097" max="15097" width="9.5546875" bestFit="1" customWidth="1"/>
    <col min="15098" max="15098" width="12" bestFit="1" customWidth="1"/>
    <col min="15312" max="15312" width="40.33203125" bestFit="1" customWidth="1"/>
    <col min="15313" max="15351" width="10.6640625" customWidth="1"/>
    <col min="15352" max="15352" width="11.44140625" bestFit="1" customWidth="1"/>
    <col min="15353" max="15353" width="9.5546875" bestFit="1" customWidth="1"/>
    <col min="15354" max="15354" width="12" bestFit="1" customWidth="1"/>
    <col min="15568" max="15568" width="40.33203125" bestFit="1" customWidth="1"/>
    <col min="15569" max="15607" width="10.6640625" customWidth="1"/>
    <col min="15608" max="15608" width="11.44140625" bestFit="1" customWidth="1"/>
    <col min="15609" max="15609" width="9.5546875" bestFit="1" customWidth="1"/>
    <col min="15610" max="15610" width="12" bestFit="1" customWidth="1"/>
    <col min="15824" max="15824" width="40.33203125" bestFit="1" customWidth="1"/>
    <col min="15825" max="15863" width="10.6640625" customWidth="1"/>
    <col min="15864" max="15864" width="11.44140625" bestFit="1" customWidth="1"/>
    <col min="15865" max="15865" width="9.5546875" bestFit="1" customWidth="1"/>
    <col min="15866" max="15866" width="12" bestFit="1" customWidth="1"/>
    <col min="16080" max="16080" width="40.33203125" bestFit="1" customWidth="1"/>
    <col min="16081" max="16119" width="10.6640625" customWidth="1"/>
    <col min="16120" max="16120" width="11.44140625" bestFit="1" customWidth="1"/>
    <col min="16121" max="16121" width="9.5546875" bestFit="1" customWidth="1"/>
    <col min="16122" max="16122" width="12" bestFit="1" customWidth="1"/>
  </cols>
  <sheetData>
    <row r="1" spans="1:34" ht="21" x14ac:dyDescent="0.3">
      <c r="A1" s="207" t="s">
        <v>44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8"/>
    </row>
    <row r="2" spans="1:34" ht="21" x14ac:dyDescent="0.3">
      <c r="A2" s="178"/>
      <c r="B2" s="176">
        <v>2019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6">
        <v>2020</v>
      </c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98"/>
    </row>
    <row r="3" spans="1:34" ht="15.75" customHeight="1" x14ac:dyDescent="0.3">
      <c r="A3" s="179"/>
      <c r="B3" s="132" t="s">
        <v>1</v>
      </c>
      <c r="C3" s="132" t="s">
        <v>2</v>
      </c>
      <c r="D3" s="132" t="s">
        <v>3</v>
      </c>
      <c r="E3" s="132" t="s">
        <v>4</v>
      </c>
      <c r="F3" s="132" t="s">
        <v>5</v>
      </c>
      <c r="G3" s="132" t="s">
        <v>6</v>
      </c>
      <c r="H3" s="132" t="s">
        <v>7</v>
      </c>
      <c r="I3" s="132" t="s">
        <v>8</v>
      </c>
      <c r="J3" s="132" t="s">
        <v>45</v>
      </c>
      <c r="K3" s="132" t="s">
        <v>10</v>
      </c>
      <c r="L3" s="132" t="s">
        <v>11</v>
      </c>
      <c r="M3" s="132" t="s">
        <v>12</v>
      </c>
      <c r="N3" s="132" t="s">
        <v>13</v>
      </c>
      <c r="O3" s="132" t="s">
        <v>14</v>
      </c>
      <c r="P3" s="171" t="s">
        <v>1</v>
      </c>
      <c r="Q3" s="171" t="s">
        <v>2</v>
      </c>
      <c r="R3" s="171" t="s">
        <v>3</v>
      </c>
      <c r="S3" s="171" t="s">
        <v>4</v>
      </c>
      <c r="T3" s="171" t="s">
        <v>5</v>
      </c>
      <c r="U3" s="171" t="s">
        <v>6</v>
      </c>
      <c r="V3" s="171" t="s">
        <v>7</v>
      </c>
      <c r="W3" s="171" t="s">
        <v>8</v>
      </c>
      <c r="X3" s="171" t="s">
        <v>45</v>
      </c>
      <c r="Y3" s="171" t="s">
        <v>10</v>
      </c>
      <c r="Z3" s="171" t="s">
        <v>11</v>
      </c>
      <c r="AA3" s="171" t="s">
        <v>12</v>
      </c>
      <c r="AB3" s="171" t="s">
        <v>13</v>
      </c>
      <c r="AC3" s="199" t="s">
        <v>14</v>
      </c>
    </row>
    <row r="4" spans="1:34" ht="18" x14ac:dyDescent="0.35">
      <c r="A4" s="55" t="s">
        <v>15</v>
      </c>
      <c r="B4" s="56"/>
      <c r="C4" s="56"/>
      <c r="D4" s="56"/>
      <c r="E4" s="56"/>
      <c r="F4" s="60"/>
      <c r="G4" s="60"/>
      <c r="H4" s="60"/>
      <c r="I4" s="60"/>
      <c r="J4" s="60"/>
      <c r="K4" s="1"/>
      <c r="O4" s="205"/>
      <c r="P4" s="56"/>
      <c r="Q4" s="56"/>
      <c r="R4" s="56"/>
      <c r="S4" s="56"/>
      <c r="T4" s="60"/>
      <c r="U4" s="60"/>
      <c r="V4" s="60"/>
      <c r="W4" s="60"/>
      <c r="X4" s="60"/>
      <c r="Y4" s="1"/>
      <c r="Z4" s="200"/>
      <c r="AA4" s="200"/>
      <c r="AB4" s="200"/>
      <c r="AC4" s="201"/>
    </row>
    <row r="5" spans="1:34" ht="15.6" x14ac:dyDescent="0.3">
      <c r="A5" s="63" t="s">
        <v>16</v>
      </c>
      <c r="B5" s="57">
        <v>382549</v>
      </c>
      <c r="C5" s="57">
        <v>300964</v>
      </c>
      <c r="D5" s="57">
        <v>301462</v>
      </c>
      <c r="E5" s="80">
        <f>SUM(B5:D5)</f>
        <v>984975</v>
      </c>
      <c r="F5" s="1">
        <v>203346</v>
      </c>
      <c r="G5" s="2">
        <v>86873</v>
      </c>
      <c r="H5" s="1">
        <v>36076</v>
      </c>
      <c r="I5" s="80">
        <f t="shared" ref="I5:I13" si="0">SUM(F5:H5)</f>
        <v>326295</v>
      </c>
      <c r="J5" s="80">
        <f>E5+I5</f>
        <v>1311270</v>
      </c>
      <c r="K5" s="1">
        <v>28143</v>
      </c>
      <c r="L5" s="2">
        <v>40355</v>
      </c>
      <c r="M5" s="1">
        <v>97020</v>
      </c>
      <c r="N5" s="80">
        <f t="shared" ref="N5:N13" si="1">SUM(K5:M5)</f>
        <v>165518</v>
      </c>
      <c r="O5" s="80">
        <f>E5+I5+N5</f>
        <v>1476788</v>
      </c>
      <c r="P5" s="57">
        <v>287991</v>
      </c>
      <c r="Q5" s="57">
        <v>285052</v>
      </c>
      <c r="R5" s="57">
        <v>277906</v>
      </c>
      <c r="S5" s="80">
        <f>SUM(P5:R5)</f>
        <v>850949</v>
      </c>
      <c r="T5" s="1">
        <v>229438</v>
      </c>
      <c r="U5" s="2">
        <v>143226</v>
      </c>
      <c r="V5" s="1">
        <v>30914</v>
      </c>
      <c r="W5" s="80">
        <f t="shared" ref="W5:W13" si="2">SUM(T5:V5)</f>
        <v>403578</v>
      </c>
      <c r="X5" s="80">
        <f>S5+W5</f>
        <v>1254527</v>
      </c>
      <c r="Y5" s="1">
        <v>40521</v>
      </c>
      <c r="Z5" s="2">
        <v>33099</v>
      </c>
      <c r="AA5" s="1">
        <v>64904</v>
      </c>
      <c r="AB5" s="80">
        <f t="shared" ref="AB5:AB13" si="3">SUM(Y5:AA5)</f>
        <v>138524</v>
      </c>
      <c r="AC5" s="80">
        <f>S5+W5+AB5</f>
        <v>1393051</v>
      </c>
      <c r="AE5" s="162"/>
      <c r="AF5" s="162"/>
      <c r="AG5" s="162"/>
    </row>
    <row r="6" spans="1:34" ht="15.6" x14ac:dyDescent="0.3">
      <c r="A6" s="64" t="s">
        <v>17</v>
      </c>
      <c r="B6" s="58">
        <v>353403</v>
      </c>
      <c r="C6" s="58">
        <v>275974</v>
      </c>
      <c r="D6" s="58">
        <v>275514</v>
      </c>
      <c r="E6" s="81">
        <f t="shared" ref="E6:E13" si="4">SUM(B6:D6)</f>
        <v>904891</v>
      </c>
      <c r="F6" s="4">
        <v>203548</v>
      </c>
      <c r="G6" s="4">
        <v>119128</v>
      </c>
      <c r="H6" s="4">
        <v>47957</v>
      </c>
      <c r="I6" s="81">
        <f t="shared" si="0"/>
        <v>370633</v>
      </c>
      <c r="J6" s="81">
        <f>E6+I6</f>
        <v>1275524</v>
      </c>
      <c r="K6" s="4">
        <v>70373</v>
      </c>
      <c r="L6" s="4">
        <v>60978</v>
      </c>
      <c r="M6" s="4">
        <v>117872</v>
      </c>
      <c r="N6" s="81">
        <f t="shared" si="1"/>
        <v>249223</v>
      </c>
      <c r="O6" s="81">
        <f t="shared" ref="O6:O13" si="5">E6+I6+N6</f>
        <v>1524747</v>
      </c>
      <c r="P6" s="58">
        <v>283336</v>
      </c>
      <c r="Q6" s="58">
        <v>275801</v>
      </c>
      <c r="R6" s="58">
        <v>275033</v>
      </c>
      <c r="S6" s="81">
        <f t="shared" ref="S6:S13" si="6">SUM(P6:R6)</f>
        <v>834170</v>
      </c>
      <c r="T6" s="4">
        <v>236065</v>
      </c>
      <c r="U6" s="4">
        <v>158916</v>
      </c>
      <c r="V6" s="4">
        <v>50117</v>
      </c>
      <c r="W6" s="81">
        <f t="shared" si="2"/>
        <v>445098</v>
      </c>
      <c r="X6" s="81">
        <f>S6+W6</f>
        <v>1279268</v>
      </c>
      <c r="Y6" s="4">
        <v>67165</v>
      </c>
      <c r="Z6" s="4">
        <v>53785</v>
      </c>
      <c r="AA6" s="4">
        <v>78617</v>
      </c>
      <c r="AB6" s="81">
        <f t="shared" si="3"/>
        <v>199567</v>
      </c>
      <c r="AC6" s="81">
        <f>S6+W6+AB6</f>
        <v>1478835</v>
      </c>
      <c r="AE6" s="162"/>
      <c r="AF6" s="164"/>
      <c r="AG6" s="162"/>
      <c r="AH6" s="7"/>
    </row>
    <row r="7" spans="1:34" ht="15.6" x14ac:dyDescent="0.3">
      <c r="A7" s="64" t="s">
        <v>18</v>
      </c>
      <c r="B7" s="58">
        <v>289468</v>
      </c>
      <c r="C7" s="58">
        <v>229640</v>
      </c>
      <c r="D7" s="58">
        <v>232250</v>
      </c>
      <c r="E7" s="81">
        <f t="shared" si="4"/>
        <v>751358</v>
      </c>
      <c r="F7" s="3">
        <v>154263</v>
      </c>
      <c r="G7" s="4">
        <v>79186</v>
      </c>
      <c r="H7" s="3">
        <v>35091</v>
      </c>
      <c r="I7" s="81">
        <f t="shared" si="0"/>
        <v>268540</v>
      </c>
      <c r="J7" s="81">
        <f t="shared" ref="J7:J13" si="7">E7+I7</f>
        <v>1019898</v>
      </c>
      <c r="K7" s="3">
        <v>23104</v>
      </c>
      <c r="L7" s="4">
        <v>28101</v>
      </c>
      <c r="M7" s="3">
        <v>81539</v>
      </c>
      <c r="N7" s="81">
        <f t="shared" si="1"/>
        <v>132744</v>
      </c>
      <c r="O7" s="81">
        <f t="shared" si="5"/>
        <v>1152642</v>
      </c>
      <c r="P7" s="58">
        <v>229711</v>
      </c>
      <c r="Q7" s="58">
        <v>224516</v>
      </c>
      <c r="R7" s="58">
        <v>219706</v>
      </c>
      <c r="S7" s="81">
        <f t="shared" si="6"/>
        <v>673933</v>
      </c>
      <c r="T7" s="3">
        <v>183177</v>
      </c>
      <c r="U7" s="4">
        <v>121380</v>
      </c>
      <c r="V7" s="3">
        <v>36219</v>
      </c>
      <c r="W7" s="81">
        <f t="shared" si="2"/>
        <v>340776</v>
      </c>
      <c r="X7" s="81">
        <f>S7+W7</f>
        <v>1014709</v>
      </c>
      <c r="Y7" s="3">
        <v>31109</v>
      </c>
      <c r="Z7" s="4">
        <v>25020</v>
      </c>
      <c r="AA7" s="3">
        <v>57684</v>
      </c>
      <c r="AB7" s="81">
        <f t="shared" si="3"/>
        <v>113813</v>
      </c>
      <c r="AC7" s="81">
        <f>S7+W7+AB7</f>
        <v>1128522</v>
      </c>
      <c r="AE7" s="162"/>
      <c r="AF7" s="164"/>
      <c r="AG7" s="162"/>
    </row>
    <row r="8" spans="1:34" ht="15.6" x14ac:dyDescent="0.3">
      <c r="A8" s="64" t="s">
        <v>19</v>
      </c>
      <c r="B8" s="58">
        <v>276645</v>
      </c>
      <c r="C8" s="58">
        <v>206827</v>
      </c>
      <c r="D8" s="58">
        <v>213636</v>
      </c>
      <c r="E8" s="81">
        <f t="shared" si="4"/>
        <v>697108</v>
      </c>
      <c r="F8" s="3">
        <v>141676</v>
      </c>
      <c r="G8" s="4">
        <v>58186</v>
      </c>
      <c r="H8" s="3">
        <v>25733</v>
      </c>
      <c r="I8" s="81">
        <f t="shared" si="0"/>
        <v>225595</v>
      </c>
      <c r="J8" s="81">
        <f t="shared" si="7"/>
        <v>922703</v>
      </c>
      <c r="K8" s="3">
        <v>34493</v>
      </c>
      <c r="L8" s="4">
        <v>25285</v>
      </c>
      <c r="M8" s="3">
        <v>71429</v>
      </c>
      <c r="N8" s="81">
        <f t="shared" si="1"/>
        <v>131207</v>
      </c>
      <c r="O8" s="81">
        <f t="shared" si="5"/>
        <v>1053910</v>
      </c>
      <c r="P8" s="58">
        <v>201471</v>
      </c>
      <c r="Q8" s="58">
        <v>200783</v>
      </c>
      <c r="R8" s="58">
        <v>187421</v>
      </c>
      <c r="S8" s="81">
        <f t="shared" si="6"/>
        <v>589675</v>
      </c>
      <c r="T8" s="3">
        <v>165106</v>
      </c>
      <c r="U8" s="4">
        <v>104767</v>
      </c>
      <c r="V8" s="3">
        <v>26024</v>
      </c>
      <c r="W8" s="81">
        <f t="shared" si="2"/>
        <v>295897</v>
      </c>
      <c r="X8" s="81">
        <f>S8+W8</f>
        <v>885572</v>
      </c>
      <c r="Y8" s="3">
        <v>12408</v>
      </c>
      <c r="Z8" s="4">
        <v>33653</v>
      </c>
      <c r="AA8" s="3">
        <v>48408</v>
      </c>
      <c r="AB8" s="81">
        <f t="shared" si="3"/>
        <v>94469</v>
      </c>
      <c r="AC8" s="81">
        <f>S8+W8+AB8</f>
        <v>980041</v>
      </c>
      <c r="AE8" s="162"/>
      <c r="AF8" s="164"/>
      <c r="AG8" s="162"/>
    </row>
    <row r="9" spans="1:34" ht="15.6" x14ac:dyDescent="0.3">
      <c r="A9" s="64" t="s">
        <v>20</v>
      </c>
      <c r="B9" s="58">
        <v>461921</v>
      </c>
      <c r="C9" s="58">
        <v>369572</v>
      </c>
      <c r="D9" s="58">
        <v>374863</v>
      </c>
      <c r="E9" s="81">
        <f t="shared" si="4"/>
        <v>1206356</v>
      </c>
      <c r="F9" s="3">
        <v>256189</v>
      </c>
      <c r="G9" s="4">
        <v>158228</v>
      </c>
      <c r="H9" s="3">
        <v>80254</v>
      </c>
      <c r="I9" s="81">
        <f t="shared" si="0"/>
        <v>494671</v>
      </c>
      <c r="J9" s="81">
        <f t="shared" si="7"/>
        <v>1701027</v>
      </c>
      <c r="K9" s="3">
        <v>70298</v>
      </c>
      <c r="L9" s="4">
        <v>87848</v>
      </c>
      <c r="M9" s="3">
        <v>158284</v>
      </c>
      <c r="N9" s="81">
        <f t="shared" si="1"/>
        <v>316430</v>
      </c>
      <c r="O9" s="81">
        <f t="shared" si="5"/>
        <v>2017457</v>
      </c>
      <c r="P9" s="58">
        <v>362516</v>
      </c>
      <c r="Q9" s="58">
        <v>360864</v>
      </c>
      <c r="R9" s="58">
        <v>355954</v>
      </c>
      <c r="S9" s="81">
        <f t="shared" si="6"/>
        <v>1079334</v>
      </c>
      <c r="T9" s="3">
        <v>293191</v>
      </c>
      <c r="U9" s="4">
        <v>205766</v>
      </c>
      <c r="V9" s="3">
        <v>66594</v>
      </c>
      <c r="W9" s="81">
        <f t="shared" si="2"/>
        <v>565551</v>
      </c>
      <c r="X9" s="81">
        <f>S9+W9</f>
        <v>1644885</v>
      </c>
      <c r="Y9" s="3">
        <v>87180</v>
      </c>
      <c r="Z9" s="4">
        <v>54524</v>
      </c>
      <c r="AA9" s="3">
        <v>123484</v>
      </c>
      <c r="AB9" s="81">
        <f t="shared" si="3"/>
        <v>265188</v>
      </c>
      <c r="AC9" s="81">
        <f>S9+W9+AB9</f>
        <v>1910073</v>
      </c>
      <c r="AE9" s="162"/>
      <c r="AF9" s="164"/>
      <c r="AG9" s="162"/>
    </row>
    <row r="10" spans="1:34" ht="15.6" x14ac:dyDescent="0.3">
      <c r="A10" s="64" t="s">
        <v>21</v>
      </c>
      <c r="B10" s="58">
        <v>190654</v>
      </c>
      <c r="C10" s="58">
        <v>144972</v>
      </c>
      <c r="D10" s="58">
        <v>153368</v>
      </c>
      <c r="E10" s="81">
        <f t="shared" si="4"/>
        <v>488994</v>
      </c>
      <c r="F10" s="3">
        <v>103836</v>
      </c>
      <c r="G10" s="4">
        <v>52319</v>
      </c>
      <c r="H10" s="3">
        <v>27488</v>
      </c>
      <c r="I10" s="81">
        <f t="shared" si="0"/>
        <v>183643</v>
      </c>
      <c r="J10" s="81">
        <f t="shared" si="7"/>
        <v>672637</v>
      </c>
      <c r="K10" s="3">
        <v>17307</v>
      </c>
      <c r="L10" s="4">
        <v>27572</v>
      </c>
      <c r="M10" s="3">
        <v>56090</v>
      </c>
      <c r="N10" s="81">
        <f t="shared" si="1"/>
        <v>100969</v>
      </c>
      <c r="O10" s="81">
        <f t="shared" si="5"/>
        <v>773606</v>
      </c>
      <c r="P10" s="58">
        <v>140153</v>
      </c>
      <c r="Q10" s="58">
        <v>141116</v>
      </c>
      <c r="R10" s="58">
        <v>134712</v>
      </c>
      <c r="S10" s="81">
        <f t="shared" si="6"/>
        <v>415981</v>
      </c>
      <c r="T10" s="3">
        <v>112165</v>
      </c>
      <c r="U10" s="4">
        <v>69767</v>
      </c>
      <c r="V10" s="3">
        <v>24895</v>
      </c>
      <c r="W10" s="81">
        <f t="shared" si="2"/>
        <v>206827</v>
      </c>
      <c r="X10" s="81">
        <f>S10+W10</f>
        <v>622808</v>
      </c>
      <c r="Y10" s="3">
        <v>14618</v>
      </c>
      <c r="Z10" s="4">
        <v>24853</v>
      </c>
      <c r="AA10" s="3">
        <v>37895</v>
      </c>
      <c r="AB10" s="81">
        <f t="shared" si="3"/>
        <v>77366</v>
      </c>
      <c r="AC10" s="81">
        <f>S10+W10+AB10</f>
        <v>700174</v>
      </c>
      <c r="AE10" s="162"/>
      <c r="AF10" s="164"/>
      <c r="AG10" s="162"/>
    </row>
    <row r="11" spans="1:34" ht="15.6" x14ac:dyDescent="0.3">
      <c r="A11" s="64" t="s">
        <v>22</v>
      </c>
      <c r="B11" s="58">
        <v>447955</v>
      </c>
      <c r="C11" s="58">
        <v>350646</v>
      </c>
      <c r="D11" s="58">
        <v>361286</v>
      </c>
      <c r="E11" s="81">
        <f t="shared" si="4"/>
        <v>1159887</v>
      </c>
      <c r="F11" s="3">
        <v>269380</v>
      </c>
      <c r="G11" s="4">
        <v>160593</v>
      </c>
      <c r="H11" s="3">
        <v>109514</v>
      </c>
      <c r="I11" s="81">
        <f t="shared" si="0"/>
        <v>539487</v>
      </c>
      <c r="J11" s="81">
        <f t="shared" si="7"/>
        <v>1699374</v>
      </c>
      <c r="K11" s="3">
        <v>59829</v>
      </c>
      <c r="L11" s="4">
        <v>120984</v>
      </c>
      <c r="M11" s="3">
        <v>133239</v>
      </c>
      <c r="N11" s="81">
        <f t="shared" si="1"/>
        <v>314052</v>
      </c>
      <c r="O11" s="81">
        <f t="shared" si="5"/>
        <v>2013426</v>
      </c>
      <c r="P11" s="58">
        <v>361125</v>
      </c>
      <c r="Q11" s="58">
        <v>349504</v>
      </c>
      <c r="R11" s="58">
        <v>344314</v>
      </c>
      <c r="S11" s="81">
        <f t="shared" si="6"/>
        <v>1054943</v>
      </c>
      <c r="T11" s="3">
        <v>299670</v>
      </c>
      <c r="U11" s="4">
        <v>209670</v>
      </c>
      <c r="V11" s="3">
        <v>95027</v>
      </c>
      <c r="W11" s="81">
        <f t="shared" si="2"/>
        <v>604367</v>
      </c>
      <c r="X11" s="81">
        <f>S11+W11</f>
        <v>1659310</v>
      </c>
      <c r="Y11" s="3">
        <v>102531</v>
      </c>
      <c r="Z11" s="4">
        <v>41787</v>
      </c>
      <c r="AA11" s="3">
        <v>112377</v>
      </c>
      <c r="AB11" s="81">
        <f t="shared" si="3"/>
        <v>256695</v>
      </c>
      <c r="AC11" s="81">
        <f>S11+W11+AB11</f>
        <v>1916005</v>
      </c>
      <c r="AE11" s="162"/>
      <c r="AF11" s="164"/>
      <c r="AG11" s="162"/>
    </row>
    <row r="12" spans="1:34" ht="15.6" x14ac:dyDescent="0.3">
      <c r="A12" s="64" t="s">
        <v>23</v>
      </c>
      <c r="B12" s="58">
        <v>588758</v>
      </c>
      <c r="C12" s="58">
        <v>459301</v>
      </c>
      <c r="D12" s="58">
        <v>466436</v>
      </c>
      <c r="E12" s="81">
        <f t="shared" si="4"/>
        <v>1514495</v>
      </c>
      <c r="F12" s="3">
        <v>323027</v>
      </c>
      <c r="G12" s="4">
        <v>187717</v>
      </c>
      <c r="H12" s="3">
        <v>59125</v>
      </c>
      <c r="I12" s="81">
        <f t="shared" si="0"/>
        <v>569869</v>
      </c>
      <c r="J12" s="81">
        <f t="shared" si="7"/>
        <v>2084364</v>
      </c>
      <c r="K12" s="3">
        <v>94651</v>
      </c>
      <c r="L12" s="4">
        <v>109335</v>
      </c>
      <c r="M12" s="3">
        <v>189028</v>
      </c>
      <c r="N12" s="81">
        <f t="shared" si="1"/>
        <v>393014</v>
      </c>
      <c r="O12" s="81">
        <f t="shared" si="5"/>
        <v>2477378</v>
      </c>
      <c r="P12" s="58">
        <v>460509</v>
      </c>
      <c r="Q12" s="58">
        <v>444983</v>
      </c>
      <c r="R12" s="58">
        <v>437428</v>
      </c>
      <c r="S12" s="81">
        <f t="shared" si="6"/>
        <v>1342920</v>
      </c>
      <c r="T12" s="3">
        <v>368558</v>
      </c>
      <c r="U12" s="4">
        <v>259156</v>
      </c>
      <c r="V12" s="3">
        <v>109141</v>
      </c>
      <c r="W12" s="81">
        <f t="shared" si="2"/>
        <v>736855</v>
      </c>
      <c r="X12" s="81">
        <f>S12+W12</f>
        <v>2079775</v>
      </c>
      <c r="Y12" s="3">
        <v>60769</v>
      </c>
      <c r="Z12" s="4">
        <v>113319</v>
      </c>
      <c r="AA12" s="3">
        <v>144609</v>
      </c>
      <c r="AB12" s="81">
        <f t="shared" si="3"/>
        <v>318697</v>
      </c>
      <c r="AC12" s="81">
        <f>S12+W12+AB12</f>
        <v>2398472</v>
      </c>
      <c r="AE12" s="162"/>
      <c r="AF12" s="164"/>
      <c r="AG12" s="162"/>
    </row>
    <row r="13" spans="1:34" ht="16.2" thickBot="1" x14ac:dyDescent="0.35">
      <c r="A13" s="64" t="s">
        <v>42</v>
      </c>
      <c r="B13" s="65">
        <v>428</v>
      </c>
      <c r="C13" s="65">
        <v>467</v>
      </c>
      <c r="D13" s="65">
        <v>442</v>
      </c>
      <c r="E13" s="82">
        <f t="shared" si="4"/>
        <v>1337</v>
      </c>
      <c r="F13" s="65">
        <v>345</v>
      </c>
      <c r="G13" s="65">
        <v>194</v>
      </c>
      <c r="H13" s="65">
        <v>0</v>
      </c>
      <c r="I13" s="82">
        <f t="shared" si="0"/>
        <v>539</v>
      </c>
      <c r="J13" s="82">
        <f t="shared" si="7"/>
        <v>1876</v>
      </c>
      <c r="K13" s="65">
        <v>0</v>
      </c>
      <c r="L13" s="65">
        <v>0</v>
      </c>
      <c r="M13" s="65">
        <v>60</v>
      </c>
      <c r="N13" s="82">
        <f t="shared" si="1"/>
        <v>60</v>
      </c>
      <c r="O13" s="82">
        <f t="shared" si="5"/>
        <v>1936</v>
      </c>
      <c r="P13" s="65">
        <v>436</v>
      </c>
      <c r="Q13" s="65">
        <v>423</v>
      </c>
      <c r="R13" s="65">
        <v>409</v>
      </c>
      <c r="S13" s="82">
        <f t="shared" si="6"/>
        <v>1268</v>
      </c>
      <c r="T13" s="65">
        <v>373</v>
      </c>
      <c r="U13" s="65">
        <v>287</v>
      </c>
      <c r="V13" s="65">
        <v>0</v>
      </c>
      <c r="W13" s="82">
        <f t="shared" si="2"/>
        <v>660</v>
      </c>
      <c r="X13" s="82">
        <f>S13+W13</f>
        <v>1928</v>
      </c>
      <c r="Y13" s="65">
        <v>0</v>
      </c>
      <c r="Z13" s="65">
        <v>0</v>
      </c>
      <c r="AA13" s="65">
        <v>42</v>
      </c>
      <c r="AB13" s="82">
        <f t="shared" si="3"/>
        <v>42</v>
      </c>
      <c r="AC13" s="82">
        <f>S13+W13+AB13</f>
        <v>1970</v>
      </c>
      <c r="AE13" s="162"/>
      <c r="AF13" s="164"/>
      <c r="AG13" s="162"/>
    </row>
    <row r="14" spans="1:34" ht="16.2" thickBot="1" x14ac:dyDescent="0.35">
      <c r="A14" s="75" t="s">
        <v>27</v>
      </c>
      <c r="B14" s="59">
        <f>SUM(B5:B13)</f>
        <v>2991781</v>
      </c>
      <c r="C14" s="59">
        <f>SUM(C5:C13)</f>
        <v>2338363</v>
      </c>
      <c r="D14" s="59">
        <f>SUM(D5:D13)</f>
        <v>2379257</v>
      </c>
      <c r="E14" s="83">
        <f>SUM(E5:E13)</f>
        <v>7709401</v>
      </c>
      <c r="F14" s="5">
        <f t="shared" ref="F14:O14" si="8">SUM(F5:F13)</f>
        <v>1655610</v>
      </c>
      <c r="G14" s="5">
        <f t="shared" si="8"/>
        <v>902424</v>
      </c>
      <c r="H14" s="5">
        <f t="shared" si="8"/>
        <v>421238</v>
      </c>
      <c r="I14" s="83">
        <f t="shared" si="8"/>
        <v>2979272</v>
      </c>
      <c r="J14" s="83">
        <f t="shared" si="8"/>
        <v>10688673</v>
      </c>
      <c r="K14" s="5">
        <f t="shared" si="8"/>
        <v>398198</v>
      </c>
      <c r="L14" s="5">
        <f t="shared" si="8"/>
        <v>500458</v>
      </c>
      <c r="M14" s="5">
        <f t="shared" si="8"/>
        <v>904561</v>
      </c>
      <c r="N14" s="83">
        <f t="shared" si="8"/>
        <v>1803217</v>
      </c>
      <c r="O14" s="83">
        <f t="shared" si="8"/>
        <v>12491890</v>
      </c>
      <c r="P14" s="59">
        <f>SUM(P5:P13)</f>
        <v>2327248</v>
      </c>
      <c r="Q14" s="59">
        <f>SUM(Q5:Q13)</f>
        <v>2283042</v>
      </c>
      <c r="R14" s="59">
        <f>SUM(R5:R13)</f>
        <v>2232883</v>
      </c>
      <c r="S14" s="83">
        <f>SUM(S5:S13)</f>
        <v>6843173</v>
      </c>
      <c r="T14" s="5">
        <f t="shared" ref="T14:AC14" si="9">SUM(T5:T13)</f>
        <v>1887743</v>
      </c>
      <c r="U14" s="5">
        <f t="shared" si="9"/>
        <v>1272935</v>
      </c>
      <c r="V14" s="5">
        <f t="shared" si="9"/>
        <v>438931</v>
      </c>
      <c r="W14" s="83">
        <f t="shared" si="9"/>
        <v>3599609</v>
      </c>
      <c r="X14" s="83">
        <f t="shared" si="9"/>
        <v>10442782</v>
      </c>
      <c r="Y14" s="5">
        <f t="shared" si="9"/>
        <v>416301</v>
      </c>
      <c r="Z14" s="5">
        <f t="shared" si="9"/>
        <v>380040</v>
      </c>
      <c r="AA14" s="5">
        <f t="shared" si="9"/>
        <v>668020</v>
      </c>
      <c r="AB14" s="83">
        <f t="shared" si="9"/>
        <v>1464361</v>
      </c>
      <c r="AC14" s="83">
        <f t="shared" si="9"/>
        <v>11907143</v>
      </c>
      <c r="AF14" s="164"/>
      <c r="AG14" s="162"/>
    </row>
    <row r="15" spans="1:34" ht="18" x14ac:dyDescent="0.35">
      <c r="A15" s="66" t="s">
        <v>28</v>
      </c>
      <c r="B15" s="67"/>
      <c r="C15" s="67"/>
      <c r="D15" s="67"/>
      <c r="E15" s="67"/>
      <c r="F15" s="60"/>
      <c r="G15" s="68"/>
      <c r="H15" s="60"/>
      <c r="I15" s="60"/>
      <c r="J15" s="60"/>
      <c r="K15" s="60"/>
      <c r="L15" s="68"/>
      <c r="M15" s="60"/>
      <c r="N15" s="60"/>
      <c r="O15" s="202"/>
      <c r="P15" s="67"/>
      <c r="Q15" s="67"/>
      <c r="R15" s="67"/>
      <c r="S15" s="67"/>
      <c r="T15" s="60"/>
      <c r="U15" s="68"/>
      <c r="V15" s="60"/>
      <c r="W15" s="60"/>
      <c r="X15" s="60"/>
      <c r="Y15" s="60"/>
      <c r="Z15" s="68"/>
      <c r="AA15" s="60"/>
      <c r="AB15" s="60"/>
      <c r="AC15" s="202"/>
      <c r="AF15" s="164"/>
      <c r="AG15" s="162"/>
    </row>
    <row r="16" spans="1:34" ht="15.6" x14ac:dyDescent="0.3">
      <c r="A16" s="63" t="s">
        <v>29</v>
      </c>
      <c r="B16" s="68">
        <v>260032</v>
      </c>
      <c r="C16" s="68">
        <v>203244</v>
      </c>
      <c r="D16" s="69">
        <v>206324</v>
      </c>
      <c r="E16" s="80">
        <f>SUM(B16:D16)</f>
        <v>669600</v>
      </c>
      <c r="F16" s="68">
        <v>159707</v>
      </c>
      <c r="G16" s="68">
        <v>89004</v>
      </c>
      <c r="H16" s="69">
        <v>26850</v>
      </c>
      <c r="I16" s="80">
        <f>SUM(F16:H16)</f>
        <v>275561</v>
      </c>
      <c r="J16" s="80">
        <f>E16+I16</f>
        <v>945161</v>
      </c>
      <c r="K16" s="68">
        <v>41129</v>
      </c>
      <c r="L16" s="68">
        <v>37974</v>
      </c>
      <c r="M16" s="69">
        <v>75260</v>
      </c>
      <c r="N16" s="80">
        <f>SUM(K16:M16)</f>
        <v>154363</v>
      </c>
      <c r="O16" s="80">
        <f>E16+I16+N16</f>
        <v>1099524</v>
      </c>
      <c r="P16" s="68">
        <v>207822</v>
      </c>
      <c r="Q16" s="68">
        <v>196814</v>
      </c>
      <c r="R16" s="69">
        <v>188054</v>
      </c>
      <c r="S16" s="80">
        <f>SUM(P16:R16)</f>
        <v>592690</v>
      </c>
      <c r="T16" s="68">
        <v>157312</v>
      </c>
      <c r="U16" s="68">
        <v>117222</v>
      </c>
      <c r="V16" s="69">
        <v>31595</v>
      </c>
      <c r="W16" s="80">
        <f>SUM(T16:V16)</f>
        <v>306129</v>
      </c>
      <c r="X16" s="80">
        <f>S16+W16</f>
        <v>898819</v>
      </c>
      <c r="Y16" s="68">
        <v>35231</v>
      </c>
      <c r="Z16" s="68">
        <v>41341</v>
      </c>
      <c r="AA16" s="69">
        <v>81315</v>
      </c>
      <c r="AB16" s="80">
        <f>SUM(Y16:AA16)</f>
        <v>157887</v>
      </c>
      <c r="AC16" s="80">
        <f>S16+W16+AB16</f>
        <v>1056706</v>
      </c>
      <c r="AF16" s="164"/>
      <c r="AG16" s="162"/>
    </row>
    <row r="17" spans="1:33" ht="15.6" x14ac:dyDescent="0.3">
      <c r="A17" s="64" t="s">
        <v>42</v>
      </c>
      <c r="B17" s="58">
        <v>6517</v>
      </c>
      <c r="C17" s="58">
        <v>5588.5</v>
      </c>
      <c r="D17" s="58">
        <v>5490.5</v>
      </c>
      <c r="E17" s="81">
        <f>SUM(B17:D17)</f>
        <v>17596</v>
      </c>
      <c r="F17" s="58">
        <v>3250.9</v>
      </c>
      <c r="G17" s="58">
        <v>977.1</v>
      </c>
      <c r="H17" s="58">
        <v>0</v>
      </c>
      <c r="I17" s="81">
        <f>SUM(F17:H17)</f>
        <v>4228</v>
      </c>
      <c r="J17" s="81">
        <f>E17+I17</f>
        <v>21824</v>
      </c>
      <c r="K17" s="58">
        <v>0</v>
      </c>
      <c r="L17" s="58">
        <v>0</v>
      </c>
      <c r="M17" s="58">
        <v>982.1</v>
      </c>
      <c r="N17" s="81">
        <f>SUM(K17:M17)</f>
        <v>982.1</v>
      </c>
      <c r="O17" s="81">
        <f>E17+I17+N17</f>
        <v>22806.1</v>
      </c>
      <c r="P17" s="58">
        <v>5079.3</v>
      </c>
      <c r="Q17" s="58">
        <v>4959.6000000000004</v>
      </c>
      <c r="R17" s="58">
        <v>4718.6000000000004</v>
      </c>
      <c r="S17" s="81">
        <f>SUM(P17:R17)</f>
        <v>14757.500000000002</v>
      </c>
      <c r="T17" s="58">
        <v>4065</v>
      </c>
      <c r="U17" s="58">
        <v>2757.02</v>
      </c>
      <c r="V17" s="58">
        <v>0</v>
      </c>
      <c r="W17" s="81">
        <f>SUM(T17:V17)</f>
        <v>6822.02</v>
      </c>
      <c r="X17" s="81">
        <f>S17+W17</f>
        <v>21579.520000000004</v>
      </c>
      <c r="Y17" s="170">
        <v>0</v>
      </c>
      <c r="Z17" s="170">
        <v>0</v>
      </c>
      <c r="AA17" s="170">
        <v>846.71</v>
      </c>
      <c r="AB17" s="81">
        <f>SUM(Y17:AA17)</f>
        <v>846.71</v>
      </c>
      <c r="AC17" s="81">
        <f>S17+W17+AB17</f>
        <v>22426.230000000003</v>
      </c>
      <c r="AF17" s="164"/>
      <c r="AG17" s="162"/>
    </row>
    <row r="18" spans="1:33" ht="16.2" thickBot="1" x14ac:dyDescent="0.35">
      <c r="A18" s="76" t="s">
        <v>43</v>
      </c>
      <c r="B18" s="58">
        <v>108.5</v>
      </c>
      <c r="C18" s="58">
        <v>86.2</v>
      </c>
      <c r="D18" s="58">
        <v>84.4</v>
      </c>
      <c r="E18" s="81">
        <f>SUM(B18:D18)</f>
        <v>279.10000000000002</v>
      </c>
      <c r="F18" s="58">
        <v>63.3</v>
      </c>
      <c r="G18" s="58">
        <v>25.1</v>
      </c>
      <c r="H18" s="58">
        <v>0</v>
      </c>
      <c r="I18" s="81">
        <f>SUM(F18:H18)</f>
        <v>88.4</v>
      </c>
      <c r="J18" s="81">
        <f>E18+I18</f>
        <v>367.5</v>
      </c>
      <c r="K18" s="58">
        <v>0</v>
      </c>
      <c r="L18" s="58">
        <v>0</v>
      </c>
      <c r="M18" s="58">
        <v>19.399999999999999</v>
      </c>
      <c r="N18" s="81">
        <f>SUM(K18:M18)</f>
        <v>19.399999999999999</v>
      </c>
      <c r="O18" s="81">
        <f>E18+I18+N18</f>
        <v>386.9</v>
      </c>
      <c r="P18" s="58">
        <v>91.5</v>
      </c>
      <c r="Q18" s="58">
        <v>87.3</v>
      </c>
      <c r="R18" s="58">
        <v>85.2</v>
      </c>
      <c r="S18" s="81">
        <f>SUM(P18:R18)</f>
        <v>264</v>
      </c>
      <c r="T18" s="58">
        <v>69</v>
      </c>
      <c r="U18" s="58">
        <v>46.5</v>
      </c>
      <c r="V18" s="58">
        <v>0</v>
      </c>
      <c r="W18" s="81">
        <f>SUM(T18:V18)</f>
        <v>115.5</v>
      </c>
      <c r="X18" s="81">
        <f>S18+W18</f>
        <v>379.5</v>
      </c>
      <c r="Y18" s="170">
        <v>0</v>
      </c>
      <c r="Z18" s="170">
        <v>0</v>
      </c>
      <c r="AA18" s="170">
        <v>8.1</v>
      </c>
      <c r="AB18" s="81">
        <f>SUM(Y18:AA18)</f>
        <v>8.1</v>
      </c>
      <c r="AC18" s="81">
        <f>S18+W18+AB18</f>
        <v>387.6</v>
      </c>
      <c r="AF18" s="164"/>
      <c r="AG18" s="162"/>
    </row>
    <row r="19" spans="1:33" ht="16.2" thickBot="1" x14ac:dyDescent="0.35">
      <c r="A19" s="75" t="s">
        <v>33</v>
      </c>
      <c r="B19" s="59">
        <f t="shared" ref="B19:O19" si="10">SUM(B16:B18)</f>
        <v>266657.5</v>
      </c>
      <c r="C19" s="59">
        <f t="shared" si="10"/>
        <v>208918.7</v>
      </c>
      <c r="D19" s="70">
        <f t="shared" si="10"/>
        <v>211898.9</v>
      </c>
      <c r="E19" s="83">
        <f t="shared" si="10"/>
        <v>687475.1</v>
      </c>
      <c r="F19" s="70">
        <f t="shared" si="10"/>
        <v>163021.19999999998</v>
      </c>
      <c r="G19" s="70">
        <f t="shared" si="10"/>
        <v>90006.200000000012</v>
      </c>
      <c r="H19" s="70">
        <f t="shared" si="10"/>
        <v>26850</v>
      </c>
      <c r="I19" s="83">
        <f t="shared" si="10"/>
        <v>279877.40000000002</v>
      </c>
      <c r="J19" s="83">
        <f t="shared" si="10"/>
        <v>967352.5</v>
      </c>
      <c r="K19" s="70">
        <f t="shared" si="10"/>
        <v>41129</v>
      </c>
      <c r="L19" s="70">
        <f t="shared" si="10"/>
        <v>37974</v>
      </c>
      <c r="M19" s="70">
        <f t="shared" si="10"/>
        <v>76261.5</v>
      </c>
      <c r="N19" s="83">
        <f t="shared" si="10"/>
        <v>155364.5</v>
      </c>
      <c r="O19" s="83">
        <f t="shared" si="10"/>
        <v>1122717</v>
      </c>
      <c r="P19" s="59">
        <f>SUM(P16:P18)</f>
        <v>212992.8</v>
      </c>
      <c r="Q19" s="59">
        <f>SUM(Q16:Q18)</f>
        <v>201860.9</v>
      </c>
      <c r="R19" s="70">
        <f>SUM(R16:R18)</f>
        <v>192857.80000000002</v>
      </c>
      <c r="S19" s="83">
        <f>SUM(S16:S18)</f>
        <v>607711.5</v>
      </c>
      <c r="T19" s="70">
        <f t="shared" ref="T19:AC19" si="11">SUM(T16:T18)</f>
        <v>161446</v>
      </c>
      <c r="U19" s="70">
        <f t="shared" si="11"/>
        <v>120025.52</v>
      </c>
      <c r="V19" s="70">
        <f t="shared" si="11"/>
        <v>31595</v>
      </c>
      <c r="W19" s="83">
        <f t="shared" si="11"/>
        <v>313066.52</v>
      </c>
      <c r="X19" s="83">
        <f t="shared" si="11"/>
        <v>920778.02</v>
      </c>
      <c r="Y19" s="70">
        <f t="shared" si="11"/>
        <v>35231</v>
      </c>
      <c r="Z19" s="70">
        <f t="shared" si="11"/>
        <v>41341</v>
      </c>
      <c r="AA19" s="70">
        <f t="shared" si="11"/>
        <v>82169.810000000012</v>
      </c>
      <c r="AB19" s="83">
        <f t="shared" si="11"/>
        <v>158741.81</v>
      </c>
      <c r="AC19" s="83">
        <f t="shared" si="11"/>
        <v>1079519.83</v>
      </c>
      <c r="AF19" s="164"/>
      <c r="AG19" s="162"/>
    </row>
    <row r="20" spans="1:33" ht="18" x14ac:dyDescent="0.35">
      <c r="A20" s="66" t="s">
        <v>34</v>
      </c>
      <c r="B20" s="67"/>
      <c r="C20" s="67"/>
      <c r="D20" s="67"/>
      <c r="E20" s="67"/>
      <c r="F20" s="60"/>
      <c r="G20" s="60"/>
      <c r="H20" s="60"/>
      <c r="I20" s="60"/>
      <c r="J20" s="60"/>
      <c r="K20" s="60"/>
      <c r="L20" s="60"/>
      <c r="M20" s="60"/>
      <c r="N20" s="60"/>
      <c r="O20" s="202"/>
      <c r="P20" s="67"/>
      <c r="Q20" s="67"/>
      <c r="R20" s="67"/>
      <c r="S20" s="67"/>
      <c r="T20" s="60"/>
      <c r="U20" s="60"/>
      <c r="V20" s="60"/>
      <c r="W20" s="60"/>
      <c r="X20" s="60"/>
      <c r="Y20" s="60"/>
      <c r="Z20" s="60"/>
      <c r="AA20" s="60"/>
      <c r="AB20" s="60"/>
      <c r="AC20" s="202"/>
      <c r="AF20" s="164"/>
      <c r="AG20" s="162"/>
    </row>
    <row r="21" spans="1:33" ht="15.6" x14ac:dyDescent="0.3">
      <c r="A21" s="63" t="s">
        <v>35</v>
      </c>
      <c r="B21" s="57">
        <v>206337</v>
      </c>
      <c r="C21" s="57">
        <v>174042</v>
      </c>
      <c r="D21" s="57">
        <v>168523</v>
      </c>
      <c r="E21" s="80">
        <f>SUM(B21:D21)</f>
        <v>548902</v>
      </c>
      <c r="F21" s="57">
        <v>125119</v>
      </c>
      <c r="G21" s="57">
        <v>114885</v>
      </c>
      <c r="H21" s="57">
        <v>52524</v>
      </c>
      <c r="I21" s="80">
        <f>SUM(F21:H21)</f>
        <v>292528</v>
      </c>
      <c r="J21" s="80">
        <f>E21+I21</f>
        <v>841430</v>
      </c>
      <c r="K21" s="57">
        <v>40769</v>
      </c>
      <c r="L21" s="57">
        <v>42325</v>
      </c>
      <c r="M21" s="57">
        <v>89025</v>
      </c>
      <c r="N21" s="80">
        <f>SUM(K21:M21)</f>
        <v>172119</v>
      </c>
      <c r="O21" s="80">
        <f>E21+I21+N21</f>
        <v>1013549</v>
      </c>
      <c r="P21" s="57">
        <v>187413</v>
      </c>
      <c r="Q21" s="57">
        <v>161805</v>
      </c>
      <c r="R21" s="57">
        <v>156672</v>
      </c>
      <c r="S21" s="80">
        <f>SUM(P21:R21)</f>
        <v>505890</v>
      </c>
      <c r="T21" s="57">
        <v>140722</v>
      </c>
      <c r="U21" s="57">
        <v>109208</v>
      </c>
      <c r="V21" s="57">
        <v>37646</v>
      </c>
      <c r="W21" s="80">
        <f>SUM(T21:V21)</f>
        <v>287576</v>
      </c>
      <c r="X21" s="80">
        <f>S21+W21</f>
        <v>793466</v>
      </c>
      <c r="Y21" s="57">
        <v>34548</v>
      </c>
      <c r="Z21" s="57">
        <v>35872</v>
      </c>
      <c r="AA21" s="57">
        <v>77922</v>
      </c>
      <c r="AB21" s="80">
        <f>SUM(Y21:AA21)</f>
        <v>148342</v>
      </c>
      <c r="AC21" s="80">
        <f>S21+W21+AB21</f>
        <v>941808</v>
      </c>
      <c r="AF21" s="164"/>
      <c r="AG21" s="162"/>
    </row>
    <row r="22" spans="1:33" ht="16.2" thickBot="1" x14ac:dyDescent="0.35">
      <c r="A22" s="77" t="s">
        <v>43</v>
      </c>
      <c r="B22" s="65">
        <v>407.07</v>
      </c>
      <c r="C22" s="65">
        <v>272.19</v>
      </c>
      <c r="D22" s="65">
        <v>338.8</v>
      </c>
      <c r="E22" s="82">
        <f>SUM(B22:D22)</f>
        <v>1018.06</v>
      </c>
      <c r="F22" s="65">
        <v>276.11</v>
      </c>
      <c r="G22" s="65">
        <v>293.74</v>
      </c>
      <c r="H22" s="65">
        <v>181.6</v>
      </c>
      <c r="I22" s="82">
        <f>SUM(F22:H22)</f>
        <v>751.45</v>
      </c>
      <c r="J22" s="82">
        <f>E22+I22</f>
        <v>1769.51</v>
      </c>
      <c r="K22" s="65">
        <v>153.11000000000001</v>
      </c>
      <c r="L22" s="65">
        <v>154.32</v>
      </c>
      <c r="M22" s="65">
        <v>178.84</v>
      </c>
      <c r="N22" s="82">
        <f>SUM(K22:M22)</f>
        <v>486.27</v>
      </c>
      <c r="O22" s="82">
        <f>E22+I22+N22</f>
        <v>2255.7799999999997</v>
      </c>
      <c r="P22" s="65">
        <v>369.17</v>
      </c>
      <c r="Q22" s="65">
        <v>339.49</v>
      </c>
      <c r="R22" s="65">
        <v>301.8</v>
      </c>
      <c r="S22" s="82">
        <f>SUM(P22:R22)</f>
        <v>1010.46</v>
      </c>
      <c r="T22" s="65">
        <v>337.58</v>
      </c>
      <c r="U22" s="65">
        <v>253.63</v>
      </c>
      <c r="V22" s="65">
        <v>159.31</v>
      </c>
      <c r="W22" s="82">
        <f>SUM(T22:V22)</f>
        <v>750.52</v>
      </c>
      <c r="X22" s="82">
        <f>S22+W22</f>
        <v>1760.98</v>
      </c>
      <c r="Y22" s="65">
        <v>125.8</v>
      </c>
      <c r="Z22" s="65">
        <v>135.38999999999999</v>
      </c>
      <c r="AA22" s="65">
        <v>210.39</v>
      </c>
      <c r="AB22" s="82">
        <f>SUM(Y22:AA22)</f>
        <v>471.58</v>
      </c>
      <c r="AC22" s="82">
        <f>S22+W22+AB22</f>
        <v>2232.56</v>
      </c>
      <c r="AF22" s="164"/>
      <c r="AG22" s="162"/>
    </row>
    <row r="23" spans="1:33" ht="16.2" thickBot="1" x14ac:dyDescent="0.35">
      <c r="A23" s="75" t="s">
        <v>39</v>
      </c>
      <c r="B23" s="59">
        <f>SUM(B21:B22)</f>
        <v>206744.07</v>
      </c>
      <c r="C23" s="59">
        <f>C21+C22</f>
        <v>174314.19</v>
      </c>
      <c r="D23" s="59">
        <f>SUM(D21:D22)</f>
        <v>168861.8</v>
      </c>
      <c r="E23" s="83">
        <f>E21+E22</f>
        <v>549920.06000000006</v>
      </c>
      <c r="F23" s="70">
        <f>SUM(F21:F22)</f>
        <v>125395.11</v>
      </c>
      <c r="G23" s="59">
        <f>G21+G22</f>
        <v>115178.74</v>
      </c>
      <c r="H23" s="59">
        <f>SUM(H21:H22)</f>
        <v>52705.599999999999</v>
      </c>
      <c r="I23" s="83">
        <f>SUM(I21:I22)</f>
        <v>293279.45</v>
      </c>
      <c r="J23" s="83">
        <f>J21+J22</f>
        <v>843199.51</v>
      </c>
      <c r="K23" s="70">
        <f>SUM(K21:K22)</f>
        <v>40922.11</v>
      </c>
      <c r="L23" s="59">
        <f>SUM(L21:L22)</f>
        <v>42479.32</v>
      </c>
      <c r="M23" s="59">
        <f>M21+M22</f>
        <v>89203.839999999997</v>
      </c>
      <c r="N23" s="83">
        <f>SUM(N21:N22)</f>
        <v>172605.27</v>
      </c>
      <c r="O23" s="83">
        <f>SUM(O21:O22)</f>
        <v>1015804.78</v>
      </c>
      <c r="P23" s="59">
        <f>SUM(P21:P22)</f>
        <v>187782.17</v>
      </c>
      <c r="Q23" s="59">
        <f>Q21+Q22</f>
        <v>162144.49</v>
      </c>
      <c r="R23" s="59">
        <f>SUM(R21:R22)</f>
        <v>156973.79999999999</v>
      </c>
      <c r="S23" s="83">
        <f>S21+S22</f>
        <v>506900.46</v>
      </c>
      <c r="T23" s="70">
        <f>SUM(T21:T22)</f>
        <v>141059.57999999999</v>
      </c>
      <c r="U23" s="59">
        <f>U21+U22</f>
        <v>109461.63</v>
      </c>
      <c r="V23" s="59">
        <f>SUM(V21:V22)</f>
        <v>37805.31</v>
      </c>
      <c r="W23" s="83">
        <f>SUM(W21:W22)</f>
        <v>288326.52</v>
      </c>
      <c r="X23" s="83">
        <f>X21+X22</f>
        <v>795226.98</v>
      </c>
      <c r="Y23" s="70">
        <f>SUM(Y21:Y22)</f>
        <v>34673.800000000003</v>
      </c>
      <c r="Z23" s="59">
        <f>SUM(Z21:Z22)</f>
        <v>36007.39</v>
      </c>
      <c r="AA23" s="59">
        <f>AA21+AA22</f>
        <v>78132.39</v>
      </c>
      <c r="AB23" s="83">
        <f>SUM(AB21:AB22)</f>
        <v>148813.57999999999</v>
      </c>
      <c r="AC23" s="83">
        <f>SUM(AC21:AC22)</f>
        <v>944040.56</v>
      </c>
      <c r="AF23" s="164"/>
      <c r="AG23" s="162"/>
    </row>
    <row r="24" spans="1:33" x14ac:dyDescent="0.3">
      <c r="A24" s="71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203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203"/>
      <c r="AF24" s="164"/>
      <c r="AG24" s="162"/>
    </row>
    <row r="25" spans="1:33" ht="15.6" x14ac:dyDescent="0.3">
      <c r="A25" s="78" t="s">
        <v>83</v>
      </c>
      <c r="B25" s="61">
        <v>289024</v>
      </c>
      <c r="C25" s="61">
        <v>253980</v>
      </c>
      <c r="D25" s="61">
        <v>250428</v>
      </c>
      <c r="E25" s="84">
        <f>SUM(B25:D25)</f>
        <v>793432</v>
      </c>
      <c r="F25" s="61">
        <v>197928.00000000003</v>
      </c>
      <c r="G25" s="61">
        <v>180760</v>
      </c>
      <c r="H25" s="61">
        <v>63456</v>
      </c>
      <c r="I25" s="84">
        <f>SUM(F25:H25)</f>
        <v>442144</v>
      </c>
      <c r="J25" s="84">
        <f>E25+I25</f>
        <v>1235576</v>
      </c>
      <c r="K25" s="61">
        <v>27502.000000000004</v>
      </c>
      <c r="L25" s="61">
        <v>32400.999999999996</v>
      </c>
      <c r="M25" s="61">
        <v>120637.99999999999</v>
      </c>
      <c r="N25" s="84">
        <f>SUM(K25:M25)</f>
        <v>180541</v>
      </c>
      <c r="O25" s="84">
        <f>E25+I25+N25</f>
        <v>1416117</v>
      </c>
      <c r="P25" s="61">
        <v>277046</v>
      </c>
      <c r="Q25" s="61">
        <v>251483</v>
      </c>
      <c r="R25" s="61">
        <v>247519</v>
      </c>
      <c r="S25" s="84">
        <f>SUM(P25:R25)</f>
        <v>776048</v>
      </c>
      <c r="T25" s="61">
        <v>202387</v>
      </c>
      <c r="U25" s="61">
        <v>163615</v>
      </c>
      <c r="V25" s="61">
        <v>34529</v>
      </c>
      <c r="W25" s="84">
        <f>SUM(T25:V25)</f>
        <v>400531</v>
      </c>
      <c r="X25" s="84">
        <f>S25+W25</f>
        <v>1176579</v>
      </c>
      <c r="Y25" s="61">
        <v>27421</v>
      </c>
      <c r="Z25" s="61">
        <v>32022</v>
      </c>
      <c r="AA25" s="61">
        <v>137915</v>
      </c>
      <c r="AB25" s="84">
        <f>SUM(Y25:AA25)</f>
        <v>197358</v>
      </c>
      <c r="AC25" s="84">
        <f>S25+W25+AB25</f>
        <v>1373937</v>
      </c>
      <c r="AF25" s="164"/>
      <c r="AG25" s="162"/>
    </row>
    <row r="26" spans="1:33" ht="15" thickBot="1" x14ac:dyDescent="0.35">
      <c r="A26" s="73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20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204"/>
      <c r="AF26" s="164"/>
      <c r="AG26" s="162"/>
    </row>
    <row r="27" spans="1:33" ht="16.2" thickBot="1" x14ac:dyDescent="0.35">
      <c r="A27" s="79" t="s">
        <v>84</v>
      </c>
      <c r="B27" s="62">
        <f t="shared" ref="B27:H27" si="12">B14+B19+B23</f>
        <v>3465182.57</v>
      </c>
      <c r="C27" s="62">
        <f t="shared" si="12"/>
        <v>2721595.89</v>
      </c>
      <c r="D27" s="62">
        <f t="shared" si="12"/>
        <v>2760017.6999999997</v>
      </c>
      <c r="E27" s="83">
        <f t="shared" si="12"/>
        <v>8946796.1600000001</v>
      </c>
      <c r="F27" s="62">
        <f t="shared" si="12"/>
        <v>1944026.31</v>
      </c>
      <c r="G27" s="62">
        <f t="shared" si="12"/>
        <v>1107608.94</v>
      </c>
      <c r="H27" s="62">
        <f t="shared" si="12"/>
        <v>500793.59999999998</v>
      </c>
      <c r="I27" s="83">
        <f t="shared" ref="I27:O27" si="13">I14+I19+I23</f>
        <v>3552428.85</v>
      </c>
      <c r="J27" s="83">
        <f t="shared" si="13"/>
        <v>12499225.01</v>
      </c>
      <c r="K27" s="62">
        <f t="shared" si="13"/>
        <v>480249.11</v>
      </c>
      <c r="L27" s="62">
        <f t="shared" si="13"/>
        <v>580911.31999999995</v>
      </c>
      <c r="M27" s="62">
        <f t="shared" si="13"/>
        <v>1070026.3400000001</v>
      </c>
      <c r="N27" s="83">
        <f t="shared" si="13"/>
        <v>2131186.77</v>
      </c>
      <c r="O27" s="83">
        <f t="shared" si="13"/>
        <v>14630411.779999999</v>
      </c>
      <c r="P27" s="62">
        <f t="shared" ref="P27:V27" si="14">P14+P19+P23</f>
        <v>2728022.9699999997</v>
      </c>
      <c r="Q27" s="62">
        <f t="shared" si="14"/>
        <v>2647047.3899999997</v>
      </c>
      <c r="R27" s="62">
        <f t="shared" si="14"/>
        <v>2582714.5999999996</v>
      </c>
      <c r="S27" s="83">
        <f t="shared" si="14"/>
        <v>7957784.96</v>
      </c>
      <c r="T27" s="62">
        <f t="shared" si="14"/>
        <v>2190248.58</v>
      </c>
      <c r="U27" s="62">
        <f t="shared" si="14"/>
        <v>1502422.15</v>
      </c>
      <c r="V27" s="62">
        <f t="shared" si="14"/>
        <v>508331.31</v>
      </c>
      <c r="W27" s="83">
        <f t="shared" ref="W27:AC27" si="15">W14+W19+W23</f>
        <v>4201002.04</v>
      </c>
      <c r="X27" s="83">
        <f t="shared" si="15"/>
        <v>12158787</v>
      </c>
      <c r="Y27" s="62">
        <f t="shared" si="15"/>
        <v>486205.8</v>
      </c>
      <c r="Z27" s="62">
        <f t="shared" si="15"/>
        <v>457388.39</v>
      </c>
      <c r="AA27" s="62">
        <f t="shared" si="15"/>
        <v>828322.20000000007</v>
      </c>
      <c r="AB27" s="83">
        <f t="shared" si="15"/>
        <v>1771916.3900000001</v>
      </c>
      <c r="AC27" s="83">
        <f t="shared" si="15"/>
        <v>13930703.390000001</v>
      </c>
      <c r="AF27" s="164"/>
      <c r="AG27" s="162"/>
    </row>
    <row r="28" spans="1:33" ht="16.2" thickBot="1" x14ac:dyDescent="0.35">
      <c r="A28" s="79" t="s">
        <v>85</v>
      </c>
      <c r="B28" s="62">
        <f t="shared" ref="B28:O28" si="16">B27+B25</f>
        <v>3754206.57</v>
      </c>
      <c r="C28" s="62">
        <f t="shared" si="16"/>
        <v>2975575.89</v>
      </c>
      <c r="D28" s="62">
        <f t="shared" si="16"/>
        <v>3010445.6999999997</v>
      </c>
      <c r="E28" s="83">
        <f t="shared" si="16"/>
        <v>9740228.1600000001</v>
      </c>
      <c r="F28" s="62">
        <f t="shared" si="16"/>
        <v>2141954.31</v>
      </c>
      <c r="G28" s="62">
        <f t="shared" si="16"/>
        <v>1288368.94</v>
      </c>
      <c r="H28" s="62">
        <f t="shared" si="16"/>
        <v>564249.59999999998</v>
      </c>
      <c r="I28" s="83">
        <f t="shared" si="16"/>
        <v>3994572.85</v>
      </c>
      <c r="J28" s="83">
        <f t="shared" si="16"/>
        <v>13734801.01</v>
      </c>
      <c r="K28" s="62">
        <f t="shared" si="16"/>
        <v>507751.11</v>
      </c>
      <c r="L28" s="62">
        <f t="shared" si="16"/>
        <v>613312.31999999995</v>
      </c>
      <c r="M28" s="62">
        <f t="shared" si="16"/>
        <v>1190664.3400000001</v>
      </c>
      <c r="N28" s="83">
        <f t="shared" si="16"/>
        <v>2311727.77</v>
      </c>
      <c r="O28" s="83">
        <f t="shared" si="16"/>
        <v>16046528.779999999</v>
      </c>
      <c r="P28" s="62">
        <f t="shared" ref="P28:AC28" si="17">P27+P25</f>
        <v>3005068.9699999997</v>
      </c>
      <c r="Q28" s="62">
        <f t="shared" si="17"/>
        <v>2898530.3899999997</v>
      </c>
      <c r="R28" s="62">
        <f t="shared" si="17"/>
        <v>2830233.5999999996</v>
      </c>
      <c r="S28" s="83">
        <f t="shared" si="17"/>
        <v>8733832.9600000009</v>
      </c>
      <c r="T28" s="62">
        <f t="shared" si="17"/>
        <v>2392635.58</v>
      </c>
      <c r="U28" s="62">
        <f t="shared" si="17"/>
        <v>1666037.15</v>
      </c>
      <c r="V28" s="62">
        <f t="shared" si="17"/>
        <v>542860.31000000006</v>
      </c>
      <c r="W28" s="83">
        <f t="shared" si="17"/>
        <v>4601533.04</v>
      </c>
      <c r="X28" s="83">
        <f t="shared" si="17"/>
        <v>13335366</v>
      </c>
      <c r="Y28" s="62">
        <f t="shared" si="17"/>
        <v>513626.8</v>
      </c>
      <c r="Z28" s="62">
        <f t="shared" si="17"/>
        <v>489410.39</v>
      </c>
      <c r="AA28" s="62">
        <f t="shared" si="17"/>
        <v>966237.20000000007</v>
      </c>
      <c r="AB28" s="83">
        <f t="shared" si="17"/>
        <v>1969274.3900000001</v>
      </c>
      <c r="AC28" s="83">
        <f t="shared" si="17"/>
        <v>15304640.390000001</v>
      </c>
      <c r="AF28" s="164"/>
      <c r="AG28" s="162"/>
    </row>
    <row r="29" spans="1:33" x14ac:dyDescent="0.3">
      <c r="AF29" s="164"/>
      <c r="AG29" s="162"/>
    </row>
    <row r="30" spans="1:33" x14ac:dyDescent="0.3">
      <c r="AF30" s="162"/>
      <c r="AG30" s="162"/>
    </row>
    <row r="31" spans="1:33" x14ac:dyDescent="0.3">
      <c r="X31" s="165"/>
      <c r="AA31" s="7"/>
      <c r="AF31" s="162"/>
      <c r="AG31" s="162"/>
    </row>
  </sheetData>
  <protectedRanges>
    <protectedRange password="CA04" sqref="F3:I3 T3:V3 W3" name="Диапазон1_1"/>
    <protectedRange password="CA04" sqref="T5:T12 F5:F12" name="Диапазон1_3"/>
    <protectedRange password="CA04" sqref="T14 F14" name="Диапазон1_4"/>
    <protectedRange password="CA04" sqref="U5:U12 G5:G12" name="Диапазон1_5"/>
    <protectedRange password="CA04" sqref="U14 G14" name="Диапазон1_6"/>
    <protectedRange password="CA04" sqref="V5:V14 H5:H14" name="Диапазон1_7"/>
    <protectedRange password="CA04" sqref="T21 T23 F21 F23" name="Диапазон1_9"/>
  </protectedRanges>
  <mergeCells count="4">
    <mergeCell ref="P2:AC2"/>
    <mergeCell ref="A2:A3"/>
    <mergeCell ref="B2:O2"/>
    <mergeCell ref="A1:AC1"/>
  </mergeCells>
  <pageMargins left="0.25" right="0.25" top="0.75" bottom="0.75" header="0.3" footer="0.3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0"/>
  <sheetViews>
    <sheetView showGridLines="0" zoomScale="70" zoomScaleNormal="70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A2" sqref="A2:A4"/>
    </sheetView>
  </sheetViews>
  <sheetFormatPr defaultRowHeight="14.4" x14ac:dyDescent="0.3"/>
  <cols>
    <col min="1" max="1" width="48.6640625" customWidth="1"/>
    <col min="2" max="11" width="11.6640625" customWidth="1"/>
    <col min="12" max="21" width="11.6640625" style="164" customWidth="1"/>
    <col min="22" max="23" width="9.109375" customWidth="1"/>
    <col min="233" max="233" width="38.6640625" bestFit="1" customWidth="1"/>
    <col min="234" max="260" width="11.6640625" customWidth="1"/>
    <col min="261" max="262" width="12.6640625" customWidth="1"/>
    <col min="263" max="264" width="12.44140625" customWidth="1"/>
    <col min="265" max="266" width="12.6640625" customWidth="1"/>
    <col min="267" max="268" width="12.44140625" customWidth="1"/>
    <col min="489" max="489" width="38.6640625" bestFit="1" customWidth="1"/>
    <col min="490" max="516" width="11.6640625" customWidth="1"/>
    <col min="517" max="518" width="12.6640625" customWidth="1"/>
    <col min="519" max="520" width="12.44140625" customWidth="1"/>
    <col min="521" max="522" width="12.6640625" customWidth="1"/>
    <col min="523" max="524" width="12.44140625" customWidth="1"/>
    <col min="745" max="745" width="38.6640625" bestFit="1" customWidth="1"/>
    <col min="746" max="772" width="11.6640625" customWidth="1"/>
    <col min="773" max="774" width="12.6640625" customWidth="1"/>
    <col min="775" max="776" width="12.44140625" customWidth="1"/>
    <col min="777" max="778" width="12.6640625" customWidth="1"/>
    <col min="779" max="780" width="12.44140625" customWidth="1"/>
    <col min="1001" max="1001" width="38.6640625" bestFit="1" customWidth="1"/>
    <col min="1002" max="1028" width="11.6640625" customWidth="1"/>
    <col min="1029" max="1030" width="12.6640625" customWidth="1"/>
    <col min="1031" max="1032" width="12.44140625" customWidth="1"/>
    <col min="1033" max="1034" width="12.6640625" customWidth="1"/>
    <col min="1035" max="1036" width="12.44140625" customWidth="1"/>
    <col min="1257" max="1257" width="38.6640625" bestFit="1" customWidth="1"/>
    <col min="1258" max="1284" width="11.6640625" customWidth="1"/>
    <col min="1285" max="1286" width="12.6640625" customWidth="1"/>
    <col min="1287" max="1288" width="12.44140625" customWidth="1"/>
    <col min="1289" max="1290" width="12.6640625" customWidth="1"/>
    <col min="1291" max="1292" width="12.44140625" customWidth="1"/>
    <col min="1513" max="1513" width="38.6640625" bestFit="1" customWidth="1"/>
    <col min="1514" max="1540" width="11.6640625" customWidth="1"/>
    <col min="1541" max="1542" width="12.6640625" customWidth="1"/>
    <col min="1543" max="1544" width="12.44140625" customWidth="1"/>
    <col min="1545" max="1546" width="12.6640625" customWidth="1"/>
    <col min="1547" max="1548" width="12.44140625" customWidth="1"/>
    <col min="1769" max="1769" width="38.6640625" bestFit="1" customWidth="1"/>
    <col min="1770" max="1796" width="11.6640625" customWidth="1"/>
    <col min="1797" max="1798" width="12.6640625" customWidth="1"/>
    <col min="1799" max="1800" width="12.44140625" customWidth="1"/>
    <col min="1801" max="1802" width="12.6640625" customWidth="1"/>
    <col min="1803" max="1804" width="12.44140625" customWidth="1"/>
    <col min="2025" max="2025" width="38.6640625" bestFit="1" customWidth="1"/>
    <col min="2026" max="2052" width="11.6640625" customWidth="1"/>
    <col min="2053" max="2054" width="12.6640625" customWidth="1"/>
    <col min="2055" max="2056" width="12.44140625" customWidth="1"/>
    <col min="2057" max="2058" width="12.6640625" customWidth="1"/>
    <col min="2059" max="2060" width="12.44140625" customWidth="1"/>
    <col min="2281" max="2281" width="38.6640625" bestFit="1" customWidth="1"/>
    <col min="2282" max="2308" width="11.6640625" customWidth="1"/>
    <col min="2309" max="2310" width="12.6640625" customWidth="1"/>
    <col min="2311" max="2312" width="12.44140625" customWidth="1"/>
    <col min="2313" max="2314" width="12.6640625" customWidth="1"/>
    <col min="2315" max="2316" width="12.44140625" customWidth="1"/>
    <col min="2537" max="2537" width="38.6640625" bestFit="1" customWidth="1"/>
    <col min="2538" max="2564" width="11.6640625" customWidth="1"/>
    <col min="2565" max="2566" width="12.6640625" customWidth="1"/>
    <col min="2567" max="2568" width="12.44140625" customWidth="1"/>
    <col min="2569" max="2570" width="12.6640625" customWidth="1"/>
    <col min="2571" max="2572" width="12.44140625" customWidth="1"/>
    <col min="2793" max="2793" width="38.6640625" bestFit="1" customWidth="1"/>
    <col min="2794" max="2820" width="11.6640625" customWidth="1"/>
    <col min="2821" max="2822" width="12.6640625" customWidth="1"/>
    <col min="2823" max="2824" width="12.44140625" customWidth="1"/>
    <col min="2825" max="2826" width="12.6640625" customWidth="1"/>
    <col min="2827" max="2828" width="12.44140625" customWidth="1"/>
    <col min="3049" max="3049" width="38.6640625" bestFit="1" customWidth="1"/>
    <col min="3050" max="3076" width="11.6640625" customWidth="1"/>
    <col min="3077" max="3078" width="12.6640625" customWidth="1"/>
    <col min="3079" max="3080" width="12.44140625" customWidth="1"/>
    <col min="3081" max="3082" width="12.6640625" customWidth="1"/>
    <col min="3083" max="3084" width="12.44140625" customWidth="1"/>
    <col min="3305" max="3305" width="38.6640625" bestFit="1" customWidth="1"/>
    <col min="3306" max="3332" width="11.6640625" customWidth="1"/>
    <col min="3333" max="3334" width="12.6640625" customWidth="1"/>
    <col min="3335" max="3336" width="12.44140625" customWidth="1"/>
    <col min="3337" max="3338" width="12.6640625" customWidth="1"/>
    <col min="3339" max="3340" width="12.44140625" customWidth="1"/>
    <col min="3561" max="3561" width="38.6640625" bestFit="1" customWidth="1"/>
    <col min="3562" max="3588" width="11.6640625" customWidth="1"/>
    <col min="3589" max="3590" width="12.6640625" customWidth="1"/>
    <col min="3591" max="3592" width="12.44140625" customWidth="1"/>
    <col min="3593" max="3594" width="12.6640625" customWidth="1"/>
    <col min="3595" max="3596" width="12.44140625" customWidth="1"/>
    <col min="3817" max="3817" width="38.6640625" bestFit="1" customWidth="1"/>
    <col min="3818" max="3844" width="11.6640625" customWidth="1"/>
    <col min="3845" max="3846" width="12.6640625" customWidth="1"/>
    <col min="3847" max="3848" width="12.44140625" customWidth="1"/>
    <col min="3849" max="3850" width="12.6640625" customWidth="1"/>
    <col min="3851" max="3852" width="12.44140625" customWidth="1"/>
    <col min="4073" max="4073" width="38.6640625" bestFit="1" customWidth="1"/>
    <col min="4074" max="4100" width="11.6640625" customWidth="1"/>
    <col min="4101" max="4102" width="12.6640625" customWidth="1"/>
    <col min="4103" max="4104" width="12.44140625" customWidth="1"/>
    <col min="4105" max="4106" width="12.6640625" customWidth="1"/>
    <col min="4107" max="4108" width="12.44140625" customWidth="1"/>
    <col min="4329" max="4329" width="38.6640625" bestFit="1" customWidth="1"/>
    <col min="4330" max="4356" width="11.6640625" customWidth="1"/>
    <col min="4357" max="4358" width="12.6640625" customWidth="1"/>
    <col min="4359" max="4360" width="12.44140625" customWidth="1"/>
    <col min="4361" max="4362" width="12.6640625" customWidth="1"/>
    <col min="4363" max="4364" width="12.44140625" customWidth="1"/>
    <col min="4585" max="4585" width="38.6640625" bestFit="1" customWidth="1"/>
    <col min="4586" max="4612" width="11.6640625" customWidth="1"/>
    <col min="4613" max="4614" width="12.6640625" customWidth="1"/>
    <col min="4615" max="4616" width="12.44140625" customWidth="1"/>
    <col min="4617" max="4618" width="12.6640625" customWidth="1"/>
    <col min="4619" max="4620" width="12.44140625" customWidth="1"/>
    <col min="4841" max="4841" width="38.6640625" bestFit="1" customWidth="1"/>
    <col min="4842" max="4868" width="11.6640625" customWidth="1"/>
    <col min="4869" max="4870" width="12.6640625" customWidth="1"/>
    <col min="4871" max="4872" width="12.44140625" customWidth="1"/>
    <col min="4873" max="4874" width="12.6640625" customWidth="1"/>
    <col min="4875" max="4876" width="12.44140625" customWidth="1"/>
    <col min="5097" max="5097" width="38.6640625" bestFit="1" customWidth="1"/>
    <col min="5098" max="5124" width="11.6640625" customWidth="1"/>
    <col min="5125" max="5126" width="12.6640625" customWidth="1"/>
    <col min="5127" max="5128" width="12.44140625" customWidth="1"/>
    <col min="5129" max="5130" width="12.6640625" customWidth="1"/>
    <col min="5131" max="5132" width="12.44140625" customWidth="1"/>
    <col min="5353" max="5353" width="38.6640625" bestFit="1" customWidth="1"/>
    <col min="5354" max="5380" width="11.6640625" customWidth="1"/>
    <col min="5381" max="5382" width="12.6640625" customWidth="1"/>
    <col min="5383" max="5384" width="12.44140625" customWidth="1"/>
    <col min="5385" max="5386" width="12.6640625" customWidth="1"/>
    <col min="5387" max="5388" width="12.44140625" customWidth="1"/>
    <col min="5609" max="5609" width="38.6640625" bestFit="1" customWidth="1"/>
    <col min="5610" max="5636" width="11.6640625" customWidth="1"/>
    <col min="5637" max="5638" width="12.6640625" customWidth="1"/>
    <col min="5639" max="5640" width="12.44140625" customWidth="1"/>
    <col min="5641" max="5642" width="12.6640625" customWidth="1"/>
    <col min="5643" max="5644" width="12.44140625" customWidth="1"/>
    <col min="5865" max="5865" width="38.6640625" bestFit="1" customWidth="1"/>
    <col min="5866" max="5892" width="11.6640625" customWidth="1"/>
    <col min="5893" max="5894" width="12.6640625" customWidth="1"/>
    <col min="5895" max="5896" width="12.44140625" customWidth="1"/>
    <col min="5897" max="5898" width="12.6640625" customWidth="1"/>
    <col min="5899" max="5900" width="12.44140625" customWidth="1"/>
    <col min="6121" max="6121" width="38.6640625" bestFit="1" customWidth="1"/>
    <col min="6122" max="6148" width="11.6640625" customWidth="1"/>
    <col min="6149" max="6150" width="12.6640625" customWidth="1"/>
    <col min="6151" max="6152" width="12.44140625" customWidth="1"/>
    <col min="6153" max="6154" width="12.6640625" customWidth="1"/>
    <col min="6155" max="6156" width="12.44140625" customWidth="1"/>
    <col min="6377" max="6377" width="38.6640625" bestFit="1" customWidth="1"/>
    <col min="6378" max="6404" width="11.6640625" customWidth="1"/>
    <col min="6405" max="6406" width="12.6640625" customWidth="1"/>
    <col min="6407" max="6408" width="12.44140625" customWidth="1"/>
    <col min="6409" max="6410" width="12.6640625" customWidth="1"/>
    <col min="6411" max="6412" width="12.44140625" customWidth="1"/>
    <col min="6633" max="6633" width="38.6640625" bestFit="1" customWidth="1"/>
    <col min="6634" max="6660" width="11.6640625" customWidth="1"/>
    <col min="6661" max="6662" width="12.6640625" customWidth="1"/>
    <col min="6663" max="6664" width="12.44140625" customWidth="1"/>
    <col min="6665" max="6666" width="12.6640625" customWidth="1"/>
    <col min="6667" max="6668" width="12.44140625" customWidth="1"/>
    <col min="6889" max="6889" width="38.6640625" bestFit="1" customWidth="1"/>
    <col min="6890" max="6916" width="11.6640625" customWidth="1"/>
    <col min="6917" max="6918" width="12.6640625" customWidth="1"/>
    <col min="6919" max="6920" width="12.44140625" customWidth="1"/>
    <col min="6921" max="6922" width="12.6640625" customWidth="1"/>
    <col min="6923" max="6924" width="12.44140625" customWidth="1"/>
    <col min="7145" max="7145" width="38.6640625" bestFit="1" customWidth="1"/>
    <col min="7146" max="7172" width="11.6640625" customWidth="1"/>
    <col min="7173" max="7174" width="12.6640625" customWidth="1"/>
    <col min="7175" max="7176" width="12.44140625" customWidth="1"/>
    <col min="7177" max="7178" width="12.6640625" customWidth="1"/>
    <col min="7179" max="7180" width="12.44140625" customWidth="1"/>
    <col min="7401" max="7401" width="38.6640625" bestFit="1" customWidth="1"/>
    <col min="7402" max="7428" width="11.6640625" customWidth="1"/>
    <col min="7429" max="7430" width="12.6640625" customWidth="1"/>
    <col min="7431" max="7432" width="12.44140625" customWidth="1"/>
    <col min="7433" max="7434" width="12.6640625" customWidth="1"/>
    <col min="7435" max="7436" width="12.44140625" customWidth="1"/>
    <col min="7657" max="7657" width="38.6640625" bestFit="1" customWidth="1"/>
    <col min="7658" max="7684" width="11.6640625" customWidth="1"/>
    <col min="7685" max="7686" width="12.6640625" customWidth="1"/>
    <col min="7687" max="7688" width="12.44140625" customWidth="1"/>
    <col min="7689" max="7690" width="12.6640625" customWidth="1"/>
    <col min="7691" max="7692" width="12.44140625" customWidth="1"/>
    <col min="7913" max="7913" width="38.6640625" bestFit="1" customWidth="1"/>
    <col min="7914" max="7940" width="11.6640625" customWidth="1"/>
    <col min="7941" max="7942" width="12.6640625" customWidth="1"/>
    <col min="7943" max="7944" width="12.44140625" customWidth="1"/>
    <col min="7945" max="7946" width="12.6640625" customWidth="1"/>
    <col min="7947" max="7948" width="12.44140625" customWidth="1"/>
    <col min="8169" max="8169" width="38.6640625" bestFit="1" customWidth="1"/>
    <col min="8170" max="8196" width="11.6640625" customWidth="1"/>
    <col min="8197" max="8198" width="12.6640625" customWidth="1"/>
    <col min="8199" max="8200" width="12.44140625" customWidth="1"/>
    <col min="8201" max="8202" width="12.6640625" customWidth="1"/>
    <col min="8203" max="8204" width="12.44140625" customWidth="1"/>
    <col min="8425" max="8425" width="38.6640625" bestFit="1" customWidth="1"/>
    <col min="8426" max="8452" width="11.6640625" customWidth="1"/>
    <col min="8453" max="8454" width="12.6640625" customWidth="1"/>
    <col min="8455" max="8456" width="12.44140625" customWidth="1"/>
    <col min="8457" max="8458" width="12.6640625" customWidth="1"/>
    <col min="8459" max="8460" width="12.44140625" customWidth="1"/>
    <col min="8681" max="8681" width="38.6640625" bestFit="1" customWidth="1"/>
    <col min="8682" max="8708" width="11.6640625" customWidth="1"/>
    <col min="8709" max="8710" width="12.6640625" customWidth="1"/>
    <col min="8711" max="8712" width="12.44140625" customWidth="1"/>
    <col min="8713" max="8714" width="12.6640625" customWidth="1"/>
    <col min="8715" max="8716" width="12.44140625" customWidth="1"/>
    <col min="8937" max="8937" width="38.6640625" bestFit="1" customWidth="1"/>
    <col min="8938" max="8964" width="11.6640625" customWidth="1"/>
    <col min="8965" max="8966" width="12.6640625" customWidth="1"/>
    <col min="8967" max="8968" width="12.44140625" customWidth="1"/>
    <col min="8969" max="8970" width="12.6640625" customWidth="1"/>
    <col min="8971" max="8972" width="12.44140625" customWidth="1"/>
    <col min="9193" max="9193" width="38.6640625" bestFit="1" customWidth="1"/>
    <col min="9194" max="9220" width="11.6640625" customWidth="1"/>
    <col min="9221" max="9222" width="12.6640625" customWidth="1"/>
    <col min="9223" max="9224" width="12.44140625" customWidth="1"/>
    <col min="9225" max="9226" width="12.6640625" customWidth="1"/>
    <col min="9227" max="9228" width="12.44140625" customWidth="1"/>
    <col min="9449" max="9449" width="38.6640625" bestFit="1" customWidth="1"/>
    <col min="9450" max="9476" width="11.6640625" customWidth="1"/>
    <col min="9477" max="9478" width="12.6640625" customWidth="1"/>
    <col min="9479" max="9480" width="12.44140625" customWidth="1"/>
    <col min="9481" max="9482" width="12.6640625" customWidth="1"/>
    <col min="9483" max="9484" width="12.44140625" customWidth="1"/>
    <col min="9705" max="9705" width="38.6640625" bestFit="1" customWidth="1"/>
    <col min="9706" max="9732" width="11.6640625" customWidth="1"/>
    <col min="9733" max="9734" width="12.6640625" customWidth="1"/>
    <col min="9735" max="9736" width="12.44140625" customWidth="1"/>
    <col min="9737" max="9738" width="12.6640625" customWidth="1"/>
    <col min="9739" max="9740" width="12.44140625" customWidth="1"/>
    <col min="9961" max="9961" width="38.6640625" bestFit="1" customWidth="1"/>
    <col min="9962" max="9988" width="11.6640625" customWidth="1"/>
    <col min="9989" max="9990" width="12.6640625" customWidth="1"/>
    <col min="9991" max="9992" width="12.44140625" customWidth="1"/>
    <col min="9993" max="9994" width="12.6640625" customWidth="1"/>
    <col min="9995" max="9996" width="12.44140625" customWidth="1"/>
    <col min="10217" max="10217" width="38.6640625" bestFit="1" customWidth="1"/>
    <col min="10218" max="10244" width="11.6640625" customWidth="1"/>
    <col min="10245" max="10246" width="12.6640625" customWidth="1"/>
    <col min="10247" max="10248" width="12.44140625" customWidth="1"/>
    <col min="10249" max="10250" width="12.6640625" customWidth="1"/>
    <col min="10251" max="10252" width="12.44140625" customWidth="1"/>
    <col min="10473" max="10473" width="38.6640625" bestFit="1" customWidth="1"/>
    <col min="10474" max="10500" width="11.6640625" customWidth="1"/>
    <col min="10501" max="10502" width="12.6640625" customWidth="1"/>
    <col min="10503" max="10504" width="12.44140625" customWidth="1"/>
    <col min="10505" max="10506" width="12.6640625" customWidth="1"/>
    <col min="10507" max="10508" width="12.44140625" customWidth="1"/>
    <col min="10729" max="10729" width="38.6640625" bestFit="1" customWidth="1"/>
    <col min="10730" max="10756" width="11.6640625" customWidth="1"/>
    <col min="10757" max="10758" width="12.6640625" customWidth="1"/>
    <col min="10759" max="10760" width="12.44140625" customWidth="1"/>
    <col min="10761" max="10762" width="12.6640625" customWidth="1"/>
    <col min="10763" max="10764" width="12.44140625" customWidth="1"/>
    <col min="10985" max="10985" width="38.6640625" bestFit="1" customWidth="1"/>
    <col min="10986" max="11012" width="11.6640625" customWidth="1"/>
    <col min="11013" max="11014" width="12.6640625" customWidth="1"/>
    <col min="11015" max="11016" width="12.44140625" customWidth="1"/>
    <col min="11017" max="11018" width="12.6640625" customWidth="1"/>
    <col min="11019" max="11020" width="12.44140625" customWidth="1"/>
    <col min="11241" max="11241" width="38.6640625" bestFit="1" customWidth="1"/>
    <col min="11242" max="11268" width="11.6640625" customWidth="1"/>
    <col min="11269" max="11270" width="12.6640625" customWidth="1"/>
    <col min="11271" max="11272" width="12.44140625" customWidth="1"/>
    <col min="11273" max="11274" width="12.6640625" customWidth="1"/>
    <col min="11275" max="11276" width="12.44140625" customWidth="1"/>
    <col min="11497" max="11497" width="38.6640625" bestFit="1" customWidth="1"/>
    <col min="11498" max="11524" width="11.6640625" customWidth="1"/>
    <col min="11525" max="11526" width="12.6640625" customWidth="1"/>
    <col min="11527" max="11528" width="12.44140625" customWidth="1"/>
    <col min="11529" max="11530" width="12.6640625" customWidth="1"/>
    <col min="11531" max="11532" width="12.44140625" customWidth="1"/>
    <col min="11753" max="11753" width="38.6640625" bestFit="1" customWidth="1"/>
    <col min="11754" max="11780" width="11.6640625" customWidth="1"/>
    <col min="11781" max="11782" width="12.6640625" customWidth="1"/>
    <col min="11783" max="11784" width="12.44140625" customWidth="1"/>
    <col min="11785" max="11786" width="12.6640625" customWidth="1"/>
    <col min="11787" max="11788" width="12.44140625" customWidth="1"/>
    <col min="12009" max="12009" width="38.6640625" bestFit="1" customWidth="1"/>
    <col min="12010" max="12036" width="11.6640625" customWidth="1"/>
    <col min="12037" max="12038" width="12.6640625" customWidth="1"/>
    <col min="12039" max="12040" width="12.44140625" customWidth="1"/>
    <col min="12041" max="12042" width="12.6640625" customWidth="1"/>
    <col min="12043" max="12044" width="12.44140625" customWidth="1"/>
    <col min="12265" max="12265" width="38.6640625" bestFit="1" customWidth="1"/>
    <col min="12266" max="12292" width="11.6640625" customWidth="1"/>
    <col min="12293" max="12294" width="12.6640625" customWidth="1"/>
    <col min="12295" max="12296" width="12.44140625" customWidth="1"/>
    <col min="12297" max="12298" width="12.6640625" customWidth="1"/>
    <col min="12299" max="12300" width="12.44140625" customWidth="1"/>
    <col min="12521" max="12521" width="38.6640625" bestFit="1" customWidth="1"/>
    <col min="12522" max="12548" width="11.6640625" customWidth="1"/>
    <col min="12549" max="12550" width="12.6640625" customWidth="1"/>
    <col min="12551" max="12552" width="12.44140625" customWidth="1"/>
    <col min="12553" max="12554" width="12.6640625" customWidth="1"/>
    <col min="12555" max="12556" width="12.44140625" customWidth="1"/>
    <col min="12777" max="12777" width="38.6640625" bestFit="1" customWidth="1"/>
    <col min="12778" max="12804" width="11.6640625" customWidth="1"/>
    <col min="12805" max="12806" width="12.6640625" customWidth="1"/>
    <col min="12807" max="12808" width="12.44140625" customWidth="1"/>
    <col min="12809" max="12810" width="12.6640625" customWidth="1"/>
    <col min="12811" max="12812" width="12.44140625" customWidth="1"/>
    <col min="13033" max="13033" width="38.6640625" bestFit="1" customWidth="1"/>
    <col min="13034" max="13060" width="11.6640625" customWidth="1"/>
    <col min="13061" max="13062" width="12.6640625" customWidth="1"/>
    <col min="13063" max="13064" width="12.44140625" customWidth="1"/>
    <col min="13065" max="13066" width="12.6640625" customWidth="1"/>
    <col min="13067" max="13068" width="12.44140625" customWidth="1"/>
    <col min="13289" max="13289" width="38.6640625" bestFit="1" customWidth="1"/>
    <col min="13290" max="13316" width="11.6640625" customWidth="1"/>
    <col min="13317" max="13318" width="12.6640625" customWidth="1"/>
    <col min="13319" max="13320" width="12.44140625" customWidth="1"/>
    <col min="13321" max="13322" width="12.6640625" customWidth="1"/>
    <col min="13323" max="13324" width="12.44140625" customWidth="1"/>
    <col min="13545" max="13545" width="38.6640625" bestFit="1" customWidth="1"/>
    <col min="13546" max="13572" width="11.6640625" customWidth="1"/>
    <col min="13573" max="13574" width="12.6640625" customWidth="1"/>
    <col min="13575" max="13576" width="12.44140625" customWidth="1"/>
    <col min="13577" max="13578" width="12.6640625" customWidth="1"/>
    <col min="13579" max="13580" width="12.44140625" customWidth="1"/>
    <col min="13801" max="13801" width="38.6640625" bestFit="1" customWidth="1"/>
    <col min="13802" max="13828" width="11.6640625" customWidth="1"/>
    <col min="13829" max="13830" width="12.6640625" customWidth="1"/>
    <col min="13831" max="13832" width="12.44140625" customWidth="1"/>
    <col min="13833" max="13834" width="12.6640625" customWidth="1"/>
    <col min="13835" max="13836" width="12.44140625" customWidth="1"/>
    <col min="14057" max="14057" width="38.6640625" bestFit="1" customWidth="1"/>
    <col min="14058" max="14084" width="11.6640625" customWidth="1"/>
    <col min="14085" max="14086" width="12.6640625" customWidth="1"/>
    <col min="14087" max="14088" width="12.44140625" customWidth="1"/>
    <col min="14089" max="14090" width="12.6640625" customWidth="1"/>
    <col min="14091" max="14092" width="12.44140625" customWidth="1"/>
    <col min="14313" max="14313" width="38.6640625" bestFit="1" customWidth="1"/>
    <col min="14314" max="14340" width="11.6640625" customWidth="1"/>
    <col min="14341" max="14342" width="12.6640625" customWidth="1"/>
    <col min="14343" max="14344" width="12.44140625" customWidth="1"/>
    <col min="14345" max="14346" width="12.6640625" customWidth="1"/>
    <col min="14347" max="14348" width="12.44140625" customWidth="1"/>
    <col min="14569" max="14569" width="38.6640625" bestFit="1" customWidth="1"/>
    <col min="14570" max="14596" width="11.6640625" customWidth="1"/>
    <col min="14597" max="14598" width="12.6640625" customWidth="1"/>
    <col min="14599" max="14600" width="12.44140625" customWidth="1"/>
    <col min="14601" max="14602" width="12.6640625" customWidth="1"/>
    <col min="14603" max="14604" width="12.44140625" customWidth="1"/>
    <col min="14825" max="14825" width="38.6640625" bestFit="1" customWidth="1"/>
    <col min="14826" max="14852" width="11.6640625" customWidth="1"/>
    <col min="14853" max="14854" width="12.6640625" customWidth="1"/>
    <col min="14855" max="14856" width="12.44140625" customWidth="1"/>
    <col min="14857" max="14858" width="12.6640625" customWidth="1"/>
    <col min="14859" max="14860" width="12.44140625" customWidth="1"/>
    <col min="15081" max="15081" width="38.6640625" bestFit="1" customWidth="1"/>
    <col min="15082" max="15108" width="11.6640625" customWidth="1"/>
    <col min="15109" max="15110" width="12.6640625" customWidth="1"/>
    <col min="15111" max="15112" width="12.44140625" customWidth="1"/>
    <col min="15113" max="15114" width="12.6640625" customWidth="1"/>
    <col min="15115" max="15116" width="12.44140625" customWidth="1"/>
    <col min="15337" max="15337" width="38.6640625" bestFit="1" customWidth="1"/>
    <col min="15338" max="15364" width="11.6640625" customWidth="1"/>
    <col min="15365" max="15366" width="12.6640625" customWidth="1"/>
    <col min="15367" max="15368" width="12.44140625" customWidth="1"/>
    <col min="15369" max="15370" width="12.6640625" customWidth="1"/>
    <col min="15371" max="15372" width="12.44140625" customWidth="1"/>
    <col min="15593" max="15593" width="38.6640625" bestFit="1" customWidth="1"/>
    <col min="15594" max="15620" width="11.6640625" customWidth="1"/>
    <col min="15621" max="15622" width="12.6640625" customWidth="1"/>
    <col min="15623" max="15624" width="12.44140625" customWidth="1"/>
    <col min="15625" max="15626" width="12.6640625" customWidth="1"/>
    <col min="15627" max="15628" width="12.44140625" customWidth="1"/>
    <col min="15849" max="15849" width="38.6640625" bestFit="1" customWidth="1"/>
    <col min="15850" max="15876" width="11.6640625" customWidth="1"/>
    <col min="15877" max="15878" width="12.6640625" customWidth="1"/>
    <col min="15879" max="15880" width="12.44140625" customWidth="1"/>
    <col min="15881" max="15882" width="12.6640625" customWidth="1"/>
    <col min="15883" max="15884" width="12.44140625" customWidth="1"/>
    <col min="16105" max="16105" width="38.6640625" bestFit="1" customWidth="1"/>
    <col min="16106" max="16132" width="11.6640625" customWidth="1"/>
    <col min="16133" max="16134" width="12.6640625" customWidth="1"/>
    <col min="16135" max="16136" width="12.44140625" customWidth="1"/>
    <col min="16137" max="16138" width="12.6640625" customWidth="1"/>
    <col min="16139" max="16140" width="12.44140625" customWidth="1"/>
  </cols>
  <sheetData>
    <row r="1" spans="1:21" ht="25.2" customHeight="1" x14ac:dyDescent="0.3">
      <c r="A1" s="221" t="s">
        <v>46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22"/>
    </row>
    <row r="2" spans="1:21" ht="18" x14ac:dyDescent="0.35">
      <c r="A2" s="180"/>
      <c r="B2" s="181">
        <v>2019</v>
      </c>
      <c r="C2" s="181"/>
      <c r="D2" s="181"/>
      <c r="E2" s="181"/>
      <c r="F2" s="181"/>
      <c r="G2" s="181"/>
      <c r="H2" s="181"/>
      <c r="I2" s="181"/>
      <c r="J2" s="181"/>
      <c r="K2" s="181"/>
      <c r="L2" s="181">
        <v>2020</v>
      </c>
      <c r="M2" s="181"/>
      <c r="N2" s="181"/>
      <c r="O2" s="181"/>
      <c r="P2" s="181"/>
      <c r="Q2" s="181"/>
      <c r="R2" s="181"/>
      <c r="S2" s="181"/>
      <c r="T2" s="181"/>
      <c r="U2" s="219"/>
    </row>
    <row r="3" spans="1:21" ht="18" x14ac:dyDescent="0.35">
      <c r="A3" s="180"/>
      <c r="B3" s="182" t="s">
        <v>4</v>
      </c>
      <c r="C3" s="183"/>
      <c r="D3" s="184" t="s">
        <v>8</v>
      </c>
      <c r="E3" s="185"/>
      <c r="F3" s="184" t="s">
        <v>9</v>
      </c>
      <c r="G3" s="185"/>
      <c r="H3" s="184" t="s">
        <v>13</v>
      </c>
      <c r="I3" s="185"/>
      <c r="J3" s="184" t="s">
        <v>14</v>
      </c>
      <c r="K3" s="185"/>
      <c r="L3" s="182" t="s">
        <v>4</v>
      </c>
      <c r="M3" s="183"/>
      <c r="N3" s="184" t="s">
        <v>8</v>
      </c>
      <c r="O3" s="185"/>
      <c r="P3" s="184" t="s">
        <v>9</v>
      </c>
      <c r="Q3" s="185"/>
      <c r="R3" s="184" t="s">
        <v>13</v>
      </c>
      <c r="S3" s="185"/>
      <c r="T3" s="184" t="s">
        <v>14</v>
      </c>
      <c r="U3" s="219"/>
    </row>
    <row r="4" spans="1:21" ht="43.2" x14ac:dyDescent="0.3">
      <c r="A4" s="180"/>
      <c r="B4" s="160" t="s">
        <v>78</v>
      </c>
      <c r="C4" s="127" t="s">
        <v>48</v>
      </c>
      <c r="D4" s="127" t="s">
        <v>78</v>
      </c>
      <c r="E4" s="127" t="s">
        <v>48</v>
      </c>
      <c r="F4" s="127" t="s">
        <v>78</v>
      </c>
      <c r="G4" s="127" t="s">
        <v>48</v>
      </c>
      <c r="H4" s="127" t="s">
        <v>47</v>
      </c>
      <c r="I4" s="127" t="s">
        <v>48</v>
      </c>
      <c r="J4" s="127" t="s">
        <v>47</v>
      </c>
      <c r="K4" s="127" t="s">
        <v>48</v>
      </c>
      <c r="L4" s="160" t="s">
        <v>78</v>
      </c>
      <c r="M4" s="127" t="s">
        <v>48</v>
      </c>
      <c r="N4" s="127" t="s">
        <v>78</v>
      </c>
      <c r="O4" s="127" t="s">
        <v>48</v>
      </c>
      <c r="P4" s="127" t="s">
        <v>78</v>
      </c>
      <c r="Q4" s="127" t="s">
        <v>48</v>
      </c>
      <c r="R4" s="127" t="s">
        <v>47</v>
      </c>
      <c r="S4" s="127" t="s">
        <v>48</v>
      </c>
      <c r="T4" s="127" t="s">
        <v>47</v>
      </c>
      <c r="U4" s="220" t="s">
        <v>48</v>
      </c>
    </row>
    <row r="5" spans="1:21" ht="18" x14ac:dyDescent="0.3">
      <c r="A5" s="167" t="s">
        <v>15</v>
      </c>
      <c r="K5" s="201"/>
      <c r="L5" s="200"/>
      <c r="M5" s="200"/>
      <c r="N5" s="200"/>
      <c r="O5" s="200"/>
      <c r="P5" s="200"/>
      <c r="Q5" s="200"/>
      <c r="R5" s="200"/>
      <c r="S5" s="200"/>
      <c r="T5" s="200"/>
      <c r="U5" s="201"/>
    </row>
    <row r="6" spans="1:21" ht="15.6" x14ac:dyDescent="0.3">
      <c r="A6" s="63" t="s">
        <v>16</v>
      </c>
      <c r="B6" s="85">
        <v>170.97399999999999</v>
      </c>
      <c r="C6" s="86">
        <v>163.16499999999999</v>
      </c>
      <c r="D6" s="85">
        <v>246.26400000000001</v>
      </c>
      <c r="E6" s="86">
        <v>165.95400000000001</v>
      </c>
      <c r="F6" s="85">
        <v>194.751</v>
      </c>
      <c r="G6" s="86">
        <v>163.85900000000001</v>
      </c>
      <c r="H6" s="85">
        <v>323.50900000000001</v>
      </c>
      <c r="I6" s="86">
        <v>174.61500000000001</v>
      </c>
      <c r="J6" s="85">
        <v>214.20500000000001</v>
      </c>
      <c r="K6" s="86">
        <v>165.06399999999999</v>
      </c>
      <c r="L6" s="85">
        <v>171.97</v>
      </c>
      <c r="M6" s="86">
        <v>159.762</v>
      </c>
      <c r="N6" s="85">
        <v>168.488</v>
      </c>
      <c r="O6" s="86">
        <v>162.43899999999999</v>
      </c>
      <c r="P6" s="85">
        <v>170.88900000000001</v>
      </c>
      <c r="Q6" s="86">
        <v>160.62299999999999</v>
      </c>
      <c r="R6" s="85">
        <v>330.56599999999997</v>
      </c>
      <c r="S6" s="86">
        <v>180.893</v>
      </c>
      <c r="T6" s="85">
        <v>185.11699999999999</v>
      </c>
      <c r="U6" s="86">
        <v>162.63900000000001</v>
      </c>
    </row>
    <row r="7" spans="1:21" ht="15.6" x14ac:dyDescent="0.3">
      <c r="A7" s="64" t="s">
        <v>17</v>
      </c>
      <c r="B7" s="87">
        <v>201.071</v>
      </c>
      <c r="C7" s="88">
        <v>164.846</v>
      </c>
      <c r="D7" s="87">
        <v>224.172</v>
      </c>
      <c r="E7" s="88">
        <v>164.66900000000001</v>
      </c>
      <c r="F7" s="87">
        <v>210.14699999999999</v>
      </c>
      <c r="G7" s="88">
        <v>164.79400000000001</v>
      </c>
      <c r="H7" s="87">
        <v>221.77699999999999</v>
      </c>
      <c r="I7" s="88">
        <v>161.32900000000001</v>
      </c>
      <c r="J7" s="87">
        <v>211.77</v>
      </c>
      <c r="K7" s="88">
        <v>164.22800000000001</v>
      </c>
      <c r="L7" s="87">
        <v>189.934</v>
      </c>
      <c r="M7" s="88">
        <v>166.40299999999999</v>
      </c>
      <c r="N7" s="87">
        <v>195.423</v>
      </c>
      <c r="O7" s="88">
        <v>164.34700000000001</v>
      </c>
      <c r="P7" s="87">
        <v>192.04499999999999</v>
      </c>
      <c r="Q7" s="88">
        <v>165.68799999999999</v>
      </c>
      <c r="R7" s="87">
        <v>241.577</v>
      </c>
      <c r="S7" s="88">
        <v>168.47499999999999</v>
      </c>
      <c r="T7" s="87">
        <v>198.73599999999999</v>
      </c>
      <c r="U7" s="88">
        <v>166.06399999999999</v>
      </c>
    </row>
    <row r="8" spans="1:21" ht="15.6" x14ac:dyDescent="0.3">
      <c r="A8" s="64" t="s">
        <v>18</v>
      </c>
      <c r="B8" s="87">
        <v>182.923</v>
      </c>
      <c r="C8" s="88">
        <v>169.26400000000001</v>
      </c>
      <c r="D8" s="87">
        <v>248.71600000000001</v>
      </c>
      <c r="E8" s="88">
        <v>181.68600000000001</v>
      </c>
      <c r="F8" s="87">
        <v>206.523</v>
      </c>
      <c r="G8" s="88">
        <v>172.535</v>
      </c>
      <c r="H8" s="87">
        <v>271.72199999999998</v>
      </c>
      <c r="I8" s="88">
        <v>191.09700000000001</v>
      </c>
      <c r="J8" s="87">
        <v>212.584</v>
      </c>
      <c r="K8" s="88">
        <v>174.673</v>
      </c>
      <c r="L8" s="87">
        <v>185.59100000000001</v>
      </c>
      <c r="M8" s="88">
        <v>168.30600000000001</v>
      </c>
      <c r="N8" s="87">
        <v>203.374</v>
      </c>
      <c r="O8" s="88">
        <v>171.321</v>
      </c>
      <c r="P8" s="87">
        <v>191.71199999999999</v>
      </c>
      <c r="Q8" s="88">
        <v>169.31800000000001</v>
      </c>
      <c r="R8" s="87">
        <v>274.14999999999998</v>
      </c>
      <c r="S8" s="88">
        <v>186.16499999999999</v>
      </c>
      <c r="T8" s="87">
        <v>199.126</v>
      </c>
      <c r="U8" s="88">
        <v>171.017</v>
      </c>
    </row>
    <row r="9" spans="1:21" ht="15.6" x14ac:dyDescent="0.3">
      <c r="A9" s="64" t="s">
        <v>19</v>
      </c>
      <c r="B9" s="87">
        <v>194.35300000000001</v>
      </c>
      <c r="C9" s="88">
        <v>157.73699999999999</v>
      </c>
      <c r="D9" s="87">
        <v>230.48099999999999</v>
      </c>
      <c r="E9" s="88">
        <v>159.65799999999999</v>
      </c>
      <c r="F9" s="87">
        <v>211.596</v>
      </c>
      <c r="G9" s="88">
        <v>158.20699999999999</v>
      </c>
      <c r="H9" s="87">
        <v>259.08499999999998</v>
      </c>
      <c r="I9" s="88">
        <v>163.09299999999999</v>
      </c>
      <c r="J9" s="87">
        <v>225.28899999999999</v>
      </c>
      <c r="K9" s="88">
        <v>158.815</v>
      </c>
      <c r="L9" s="87">
        <v>187.88900000000001</v>
      </c>
      <c r="M9" s="88">
        <v>160.565</v>
      </c>
      <c r="N9" s="87">
        <v>214.209</v>
      </c>
      <c r="O9" s="88">
        <v>161.059</v>
      </c>
      <c r="P9" s="87">
        <v>198.64</v>
      </c>
      <c r="Q9" s="88">
        <v>160.72999999999999</v>
      </c>
      <c r="R9" s="87">
        <v>259.68599999999998</v>
      </c>
      <c r="S9" s="88">
        <v>164.37100000000001</v>
      </c>
      <c r="T9" s="87">
        <v>213.00200000000001</v>
      </c>
      <c r="U9" s="88">
        <v>161.08099999999999</v>
      </c>
    </row>
    <row r="10" spans="1:21" ht="15.6" x14ac:dyDescent="0.3">
      <c r="A10" s="64" t="s">
        <v>20</v>
      </c>
      <c r="B10" s="87">
        <v>196.547</v>
      </c>
      <c r="C10" s="88">
        <v>173.82</v>
      </c>
      <c r="D10" s="87">
        <v>214.19900000000001</v>
      </c>
      <c r="E10" s="88">
        <v>179.84899999999999</v>
      </c>
      <c r="F10" s="87">
        <v>201.88</v>
      </c>
      <c r="G10" s="88">
        <v>175.57300000000001</v>
      </c>
      <c r="H10" s="87">
        <v>251.108</v>
      </c>
      <c r="I10" s="88">
        <v>181.87</v>
      </c>
      <c r="J10" s="87">
        <v>208.27699999999999</v>
      </c>
      <c r="K10" s="88">
        <v>176.56100000000001</v>
      </c>
      <c r="L10" s="87">
        <v>193.15899999999999</v>
      </c>
      <c r="M10" s="88">
        <v>174.547</v>
      </c>
      <c r="N10" s="87">
        <v>205.92599999999999</v>
      </c>
      <c r="O10" s="88">
        <v>176.33600000000001</v>
      </c>
      <c r="P10" s="87">
        <v>197.72800000000001</v>
      </c>
      <c r="Q10" s="88">
        <v>175.16200000000001</v>
      </c>
      <c r="R10" s="87">
        <v>187.29900000000001</v>
      </c>
      <c r="S10" s="88">
        <v>185.19300000000001</v>
      </c>
      <c r="T10" s="87">
        <v>196.59299999999999</v>
      </c>
      <c r="U10" s="88">
        <v>176.55500000000001</v>
      </c>
    </row>
    <row r="11" spans="1:21" ht="15.6" x14ac:dyDescent="0.3">
      <c r="A11" s="64" t="s">
        <v>21</v>
      </c>
      <c r="B11" s="87">
        <v>246.89</v>
      </c>
      <c r="C11" s="88">
        <v>175.673</v>
      </c>
      <c r="D11" s="87">
        <v>355.77300000000002</v>
      </c>
      <c r="E11" s="88">
        <v>184.88</v>
      </c>
      <c r="F11" s="87">
        <v>299.72300000000001</v>
      </c>
      <c r="G11" s="88">
        <v>178.18700000000001</v>
      </c>
      <c r="H11" s="87">
        <v>378.93700000000001</v>
      </c>
      <c r="I11" s="88">
        <v>189.50399999999999</v>
      </c>
      <c r="J11" s="87">
        <v>318.18900000000002</v>
      </c>
      <c r="K11" s="88">
        <v>179.66399999999999</v>
      </c>
      <c r="L11" s="87">
        <v>209.154</v>
      </c>
      <c r="M11" s="88">
        <v>175.756</v>
      </c>
      <c r="N11" s="87">
        <v>216.59</v>
      </c>
      <c r="O11" s="88">
        <v>179.928</v>
      </c>
      <c r="P11" s="87">
        <v>211.35</v>
      </c>
      <c r="Q11" s="88">
        <v>177.14099999999999</v>
      </c>
      <c r="R11" s="87">
        <v>397.74599999999998</v>
      </c>
      <c r="S11" s="88">
        <v>197.56700000000001</v>
      </c>
      <c r="T11" s="87">
        <v>268.44900000000001</v>
      </c>
      <c r="U11" s="88">
        <v>179.398</v>
      </c>
    </row>
    <row r="12" spans="1:21" ht="15.6" x14ac:dyDescent="0.3">
      <c r="A12" s="64" t="s">
        <v>22</v>
      </c>
      <c r="B12" s="87">
        <v>195.40700000000001</v>
      </c>
      <c r="C12" s="88">
        <v>169.70500000000001</v>
      </c>
      <c r="D12" s="87">
        <v>240.35599999999999</v>
      </c>
      <c r="E12" s="88">
        <v>172.547</v>
      </c>
      <c r="F12" s="87">
        <v>211.72200000000001</v>
      </c>
      <c r="G12" s="88">
        <v>170.608</v>
      </c>
      <c r="H12" s="87">
        <v>255.52699999999999</v>
      </c>
      <c r="I12" s="88">
        <v>177.46700000000001</v>
      </c>
      <c r="J12" s="87">
        <v>219.05799999999999</v>
      </c>
      <c r="K12" s="88">
        <v>171.678</v>
      </c>
      <c r="L12" s="87">
        <v>178.97200000000001</v>
      </c>
      <c r="M12" s="88">
        <v>168.03700000000001</v>
      </c>
      <c r="N12" s="87">
        <v>191.41800000000001</v>
      </c>
      <c r="O12" s="88">
        <v>169.06</v>
      </c>
      <c r="P12" s="87">
        <v>183.667</v>
      </c>
      <c r="Q12" s="88">
        <v>168.40899999999999</v>
      </c>
      <c r="R12" s="87">
        <v>256.98399999999998</v>
      </c>
      <c r="S12" s="88">
        <v>177.20599999999999</v>
      </c>
      <c r="T12" s="87">
        <v>196.09700000000001</v>
      </c>
      <c r="U12" s="88">
        <v>169.58799999999999</v>
      </c>
    </row>
    <row r="13" spans="1:21" ht="16.2" thickBot="1" x14ac:dyDescent="0.35">
      <c r="A13" s="77" t="s">
        <v>23</v>
      </c>
      <c r="B13" s="89">
        <v>199.53399999999999</v>
      </c>
      <c r="C13" s="90">
        <v>164.125</v>
      </c>
      <c r="D13" s="89">
        <v>253.66800000000001</v>
      </c>
      <c r="E13" s="90">
        <v>167.77699999999999</v>
      </c>
      <c r="F13" s="89">
        <v>219.73599999999999</v>
      </c>
      <c r="G13" s="90">
        <v>165.12299999999999</v>
      </c>
      <c r="H13" s="89">
        <v>226.20400000000001</v>
      </c>
      <c r="I13" s="90">
        <v>160.12700000000001</v>
      </c>
      <c r="J13" s="89">
        <v>221.24100000000001</v>
      </c>
      <c r="K13" s="90">
        <v>164.33099999999999</v>
      </c>
      <c r="L13" s="89">
        <v>213.14500000000001</v>
      </c>
      <c r="M13" s="90">
        <v>166.078</v>
      </c>
      <c r="N13" s="89">
        <v>220.63800000000001</v>
      </c>
      <c r="O13" s="90">
        <v>166.41</v>
      </c>
      <c r="P13" s="89">
        <v>216.07599999999999</v>
      </c>
      <c r="Q13" s="90">
        <v>166.196</v>
      </c>
      <c r="R13" s="89">
        <v>228.58699999999999</v>
      </c>
      <c r="S13" s="90">
        <v>159.59</v>
      </c>
      <c r="T13" s="89">
        <v>219.28700000000001</v>
      </c>
      <c r="U13" s="90">
        <v>165.31800000000001</v>
      </c>
    </row>
    <row r="14" spans="1:21" ht="16.2" thickBot="1" x14ac:dyDescent="0.35">
      <c r="A14" s="75" t="s">
        <v>49</v>
      </c>
      <c r="B14" s="119">
        <v>199.54</v>
      </c>
      <c r="C14" s="120">
        <v>167.1</v>
      </c>
      <c r="D14" s="119">
        <v>249.12200000000001</v>
      </c>
      <c r="E14" s="120">
        <v>171.75299999999999</v>
      </c>
      <c r="F14" s="119">
        <v>218.685</v>
      </c>
      <c r="G14" s="120">
        <v>168.39699999999999</v>
      </c>
      <c r="H14" s="119">
        <v>252.48099999999999</v>
      </c>
      <c r="I14" s="120">
        <v>172.6</v>
      </c>
      <c r="J14" s="119">
        <v>225.249</v>
      </c>
      <c r="K14" s="120">
        <v>169.00299999999999</v>
      </c>
      <c r="L14" s="119">
        <v>194.84</v>
      </c>
      <c r="M14" s="120">
        <v>167.303</v>
      </c>
      <c r="N14" s="119">
        <v>206.17</v>
      </c>
      <c r="O14" s="120">
        <v>168.51599999999999</v>
      </c>
      <c r="P14" s="119">
        <v>199.12</v>
      </c>
      <c r="Q14" s="120">
        <v>167.721</v>
      </c>
      <c r="R14" s="119">
        <v>254.75</v>
      </c>
      <c r="S14" s="120">
        <v>174.922</v>
      </c>
      <c r="T14" s="119">
        <v>209.989</v>
      </c>
      <c r="U14" s="120">
        <v>168.607</v>
      </c>
    </row>
    <row r="15" spans="1:21" ht="18" x14ac:dyDescent="0.3">
      <c r="A15" s="168" t="s">
        <v>28</v>
      </c>
      <c r="K15" s="201"/>
      <c r="L15" s="200"/>
      <c r="M15" s="200"/>
      <c r="N15" s="200"/>
      <c r="O15" s="200"/>
      <c r="P15" s="200"/>
      <c r="Q15" s="200"/>
      <c r="R15" s="200"/>
      <c r="S15" s="200"/>
      <c r="T15" s="200"/>
      <c r="U15" s="201"/>
    </row>
    <row r="16" spans="1:21" ht="15.6" x14ac:dyDescent="0.3">
      <c r="A16" s="63" t="s">
        <v>29</v>
      </c>
      <c r="B16" s="91">
        <v>199.21</v>
      </c>
      <c r="C16" s="92">
        <v>164.06200000000001</v>
      </c>
      <c r="D16" s="91">
        <v>258.85399999999998</v>
      </c>
      <c r="E16" s="92">
        <v>167.767</v>
      </c>
      <c r="F16" s="91">
        <v>221.768</v>
      </c>
      <c r="G16" s="92">
        <v>165.142</v>
      </c>
      <c r="H16" s="91">
        <v>319.27199999999999</v>
      </c>
      <c r="I16" s="92">
        <v>177.245</v>
      </c>
      <c r="J16" s="91">
        <v>245.75200000000001</v>
      </c>
      <c r="K16" s="92">
        <v>166.84100000000001</v>
      </c>
      <c r="L16" s="91">
        <v>186.60400000000001</v>
      </c>
      <c r="M16" s="92">
        <v>163.50899999999999</v>
      </c>
      <c r="N16" s="91">
        <v>237.38</v>
      </c>
      <c r="O16" s="92">
        <v>168.422</v>
      </c>
      <c r="P16" s="91">
        <v>205.67</v>
      </c>
      <c r="Q16" s="92">
        <v>165.18199999999999</v>
      </c>
      <c r="R16" s="91">
        <v>311.05500000000001</v>
      </c>
      <c r="S16" s="92">
        <v>175.86</v>
      </c>
      <c r="T16" s="91">
        <v>228.25299999999999</v>
      </c>
      <c r="U16" s="92">
        <v>166.77799999999999</v>
      </c>
    </row>
    <row r="17" spans="1:21" ht="16.2" thickBot="1" x14ac:dyDescent="0.35">
      <c r="A17" s="64" t="s">
        <v>42</v>
      </c>
      <c r="B17" s="93">
        <v>0</v>
      </c>
      <c r="C17" s="94">
        <v>350.02100000000002</v>
      </c>
      <c r="D17" s="93">
        <v>0</v>
      </c>
      <c r="E17" s="94">
        <v>333.15499999999997</v>
      </c>
      <c r="F17" s="93">
        <v>0</v>
      </c>
      <c r="G17" s="94">
        <v>346.75400000000002</v>
      </c>
      <c r="H17" s="93">
        <v>0</v>
      </c>
      <c r="I17" s="94">
        <v>0</v>
      </c>
      <c r="J17" s="93">
        <v>0</v>
      </c>
      <c r="K17" s="94">
        <v>345.58100000000002</v>
      </c>
      <c r="L17" s="93">
        <v>0</v>
      </c>
      <c r="M17" s="94">
        <v>318.67899999999997</v>
      </c>
      <c r="N17" s="93">
        <v>0</v>
      </c>
      <c r="O17" s="94">
        <v>254.483</v>
      </c>
      <c r="P17" s="93">
        <v>0</v>
      </c>
      <c r="Q17" s="94">
        <v>298.38400000000001</v>
      </c>
      <c r="R17" s="93">
        <v>0</v>
      </c>
      <c r="S17" s="94">
        <v>268.459</v>
      </c>
      <c r="T17" s="93">
        <v>0</v>
      </c>
      <c r="U17" s="94">
        <v>297.26600000000002</v>
      </c>
    </row>
    <row r="18" spans="1:21" ht="16.2" thickBot="1" x14ac:dyDescent="0.35">
      <c r="A18" s="128" t="s">
        <v>50</v>
      </c>
      <c r="B18" s="121">
        <v>199.21</v>
      </c>
      <c r="C18" s="122">
        <v>168.82400000000001</v>
      </c>
      <c r="D18" s="121">
        <v>258.85399999999998</v>
      </c>
      <c r="E18" s="122">
        <v>170.26599999999999</v>
      </c>
      <c r="F18" s="121">
        <v>221.768</v>
      </c>
      <c r="G18" s="122">
        <v>169.24100000000001</v>
      </c>
      <c r="H18" s="121">
        <v>319.27199999999999</v>
      </c>
      <c r="I18" s="122">
        <v>177.245</v>
      </c>
      <c r="J18" s="121">
        <v>245.75200000000001</v>
      </c>
      <c r="K18" s="122">
        <v>170.47300000000001</v>
      </c>
      <c r="L18" s="121">
        <v>186.60400000000001</v>
      </c>
      <c r="M18" s="122">
        <v>167.27799999999999</v>
      </c>
      <c r="N18" s="121">
        <v>237.38</v>
      </c>
      <c r="O18" s="122">
        <v>170.29900000000001</v>
      </c>
      <c r="P18" s="121">
        <v>205.67</v>
      </c>
      <c r="Q18" s="122">
        <v>168.30500000000001</v>
      </c>
      <c r="R18" s="121">
        <v>311.05500000000001</v>
      </c>
      <c r="S18" s="122">
        <v>176.34899999999999</v>
      </c>
      <c r="T18" s="121">
        <v>228.25299999999999</v>
      </c>
      <c r="U18" s="122">
        <v>169.488</v>
      </c>
    </row>
    <row r="19" spans="1:21" ht="18" x14ac:dyDescent="0.3">
      <c r="A19" s="168" t="s">
        <v>34</v>
      </c>
      <c r="K19" s="201"/>
      <c r="L19" s="200"/>
      <c r="M19" s="200"/>
      <c r="N19" s="200"/>
      <c r="O19" s="200"/>
      <c r="P19" s="200"/>
      <c r="Q19" s="200"/>
      <c r="R19" s="200"/>
      <c r="S19" s="200"/>
      <c r="T19" s="200"/>
      <c r="U19" s="201"/>
    </row>
    <row r="20" spans="1:21" ht="16.2" thickBot="1" x14ac:dyDescent="0.35">
      <c r="A20" s="78" t="s">
        <v>35</v>
      </c>
      <c r="B20" s="95">
        <v>188.911</v>
      </c>
      <c r="C20" s="96">
        <v>177.37200000000001</v>
      </c>
      <c r="D20" s="95">
        <v>210.05799999999999</v>
      </c>
      <c r="E20" s="96">
        <v>179.61</v>
      </c>
      <c r="F20" s="95">
        <v>195.822</v>
      </c>
      <c r="G20" s="96">
        <v>178.15</v>
      </c>
      <c r="H20" s="95">
        <v>181.03800000000001</v>
      </c>
      <c r="I20" s="96">
        <v>183.26900000000001</v>
      </c>
      <c r="J20" s="95">
        <v>193.964</v>
      </c>
      <c r="K20" s="96">
        <v>179.01900000000001</v>
      </c>
      <c r="L20" s="95">
        <v>184.328</v>
      </c>
      <c r="M20" s="96">
        <v>178.559</v>
      </c>
      <c r="N20" s="95">
        <v>170.63800000000001</v>
      </c>
      <c r="O20" s="96">
        <v>178.03299999999999</v>
      </c>
      <c r="P20" s="95">
        <v>180.07</v>
      </c>
      <c r="Q20" s="96">
        <v>178.36799999999999</v>
      </c>
      <c r="R20" s="95">
        <v>188.00200000000001</v>
      </c>
      <c r="S20" s="96">
        <v>187.94399999999999</v>
      </c>
      <c r="T20" s="95">
        <v>181.023</v>
      </c>
      <c r="U20" s="96">
        <v>179.876</v>
      </c>
    </row>
    <row r="21" spans="1:21" ht="16.2" thickBot="1" x14ac:dyDescent="0.35">
      <c r="A21" s="75" t="s">
        <v>51</v>
      </c>
      <c r="B21" s="123">
        <v>188.911</v>
      </c>
      <c r="C21" s="124">
        <v>177.37200000000001</v>
      </c>
      <c r="D21" s="123">
        <v>210.05799999999999</v>
      </c>
      <c r="E21" s="124">
        <v>179.61</v>
      </c>
      <c r="F21" s="123">
        <v>195.822</v>
      </c>
      <c r="G21" s="124">
        <v>178.15</v>
      </c>
      <c r="H21" s="123">
        <v>181.03800000000001</v>
      </c>
      <c r="I21" s="124">
        <v>183.26900000000001</v>
      </c>
      <c r="J21" s="123">
        <v>193.964</v>
      </c>
      <c r="K21" s="124">
        <v>179.01900000000001</v>
      </c>
      <c r="L21" s="123">
        <v>184.328</v>
      </c>
      <c r="M21" s="124">
        <v>178.559</v>
      </c>
      <c r="N21" s="123">
        <v>170.63800000000001</v>
      </c>
      <c r="O21" s="124">
        <v>178.03299999999999</v>
      </c>
      <c r="P21" s="123">
        <v>180.07</v>
      </c>
      <c r="Q21" s="124">
        <v>178.36799999999999</v>
      </c>
      <c r="R21" s="123">
        <v>188.00200000000001</v>
      </c>
      <c r="S21" s="124">
        <v>187.94399999999999</v>
      </c>
      <c r="T21" s="123">
        <v>181.023</v>
      </c>
      <c r="U21" s="124">
        <v>179.876</v>
      </c>
    </row>
    <row r="22" spans="1:21" ht="16.2" thickBot="1" x14ac:dyDescent="0.35">
      <c r="A22" s="129" t="s">
        <v>79</v>
      </c>
      <c r="B22" s="125">
        <v>199.226</v>
      </c>
      <c r="C22" s="126">
        <v>167.863</v>
      </c>
      <c r="D22" s="125">
        <v>248.989</v>
      </c>
      <c r="E22" s="126">
        <v>172.28299999999999</v>
      </c>
      <c r="F22" s="125">
        <v>218.339</v>
      </c>
      <c r="G22" s="126">
        <v>169.119</v>
      </c>
      <c r="H22" s="125">
        <v>257.904</v>
      </c>
      <c r="I22" s="126">
        <v>173.79900000000001</v>
      </c>
      <c r="J22" s="125">
        <v>226.12</v>
      </c>
      <c r="K22" s="126">
        <v>169.8</v>
      </c>
      <c r="L22" s="125">
        <v>193.958</v>
      </c>
      <c r="M22" s="126">
        <v>168.017</v>
      </c>
      <c r="N22" s="125">
        <v>207.65600000000001</v>
      </c>
      <c r="O22" s="126">
        <v>169.30099999999999</v>
      </c>
      <c r="P22" s="125">
        <v>199.107</v>
      </c>
      <c r="Q22" s="126">
        <v>168.46</v>
      </c>
      <c r="R22" s="125">
        <v>258.32900000000001</v>
      </c>
      <c r="S22" s="126">
        <v>176.14</v>
      </c>
      <c r="T22" s="125">
        <v>210.65700000000001</v>
      </c>
      <c r="U22" s="126">
        <v>169.43700000000001</v>
      </c>
    </row>
    <row r="23" spans="1:21" ht="15.6" x14ac:dyDescent="0.3">
      <c r="A23" s="130" t="s">
        <v>87</v>
      </c>
      <c r="B23" s="97" t="s">
        <v>52</v>
      </c>
      <c r="C23" s="99">
        <v>174.34</v>
      </c>
      <c r="D23" s="97" t="s">
        <v>52</v>
      </c>
      <c r="E23" s="118">
        <v>173.26</v>
      </c>
      <c r="F23" s="97" t="s">
        <v>52</v>
      </c>
      <c r="G23" s="98">
        <v>173.95</v>
      </c>
      <c r="H23" s="97" t="s">
        <v>52</v>
      </c>
      <c r="I23" s="118">
        <v>173.54</v>
      </c>
      <c r="J23" s="97" t="s">
        <v>52</v>
      </c>
      <c r="K23" s="98">
        <v>173.9</v>
      </c>
      <c r="L23" s="97" t="s">
        <v>52</v>
      </c>
      <c r="M23" s="118">
        <v>174.33</v>
      </c>
      <c r="N23" s="97" t="s">
        <v>52</v>
      </c>
      <c r="O23" s="118">
        <v>173.52</v>
      </c>
      <c r="P23" s="97" t="s">
        <v>52</v>
      </c>
      <c r="Q23" s="118">
        <v>174.06</v>
      </c>
      <c r="R23" s="97" t="s">
        <v>52</v>
      </c>
      <c r="S23" s="118">
        <v>172.71</v>
      </c>
      <c r="T23" s="97" t="s">
        <v>52</v>
      </c>
      <c r="U23" s="118"/>
    </row>
    <row r="25" spans="1:21" x14ac:dyDescent="0.3">
      <c r="J25" s="164"/>
      <c r="K25" s="164"/>
    </row>
    <row r="26" spans="1:21" x14ac:dyDescent="0.3">
      <c r="J26" s="164"/>
      <c r="K26" s="164"/>
    </row>
    <row r="27" spans="1:21" x14ac:dyDescent="0.3">
      <c r="J27" s="164"/>
      <c r="K27" s="164"/>
    </row>
    <row r="28" spans="1:21" x14ac:dyDescent="0.3">
      <c r="J28" s="164"/>
      <c r="K28" s="164"/>
    </row>
    <row r="29" spans="1:21" x14ac:dyDescent="0.3">
      <c r="J29" s="164"/>
      <c r="K29" s="164"/>
    </row>
    <row r="30" spans="1:21" x14ac:dyDescent="0.3">
      <c r="J30" s="164"/>
      <c r="K30" s="164"/>
    </row>
  </sheetData>
  <mergeCells count="14">
    <mergeCell ref="A1:U1"/>
    <mergeCell ref="L2:U2"/>
    <mergeCell ref="L3:M3"/>
    <mergeCell ref="N3:O3"/>
    <mergeCell ref="P3:Q3"/>
    <mergeCell ref="R3:S3"/>
    <mergeCell ref="T3:U3"/>
    <mergeCell ref="A2:A4"/>
    <mergeCell ref="B2:K2"/>
    <mergeCell ref="B3:C3"/>
    <mergeCell ref="D3:E3"/>
    <mergeCell ref="F3:G3"/>
    <mergeCell ref="H3:I3"/>
    <mergeCell ref="J3:K3"/>
  </mergeCells>
  <pageMargins left="0.25" right="0.25" top="0.75" bottom="0.75" header="0.3" footer="0.3"/>
  <pageSetup paperSize="8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"/>
  <sheetViews>
    <sheetView showGridLines="0" zoomScale="70" zoomScaleNormal="70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K23" sqref="K23"/>
    </sheetView>
  </sheetViews>
  <sheetFormatPr defaultRowHeight="14.4" x14ac:dyDescent="0.3"/>
  <cols>
    <col min="1" max="1" width="25.6640625" bestFit="1" customWidth="1"/>
    <col min="4" max="16" width="9.109375" customWidth="1"/>
    <col min="17" max="18" width="8.6640625" style="164"/>
    <col min="19" max="31" width="9.109375" style="164" customWidth="1"/>
    <col min="232" max="232" width="24.44140625" bestFit="1" customWidth="1"/>
    <col min="233" max="233" width="9.5546875" customWidth="1"/>
    <col min="234" max="241" width="8.6640625" customWidth="1"/>
    <col min="242" max="253" width="9.109375" customWidth="1"/>
    <col min="256" max="256" width="9.109375" customWidth="1"/>
    <col min="258" max="259" width="9.109375" customWidth="1"/>
    <col min="265" max="265" width="9.109375" customWidth="1"/>
    <col min="268" max="274" width="9.109375" customWidth="1"/>
    <col min="275" max="275" width="10.44140625" customWidth="1"/>
    <col min="276" max="276" width="10" customWidth="1"/>
    <col min="277" max="277" width="10.109375" customWidth="1"/>
    <col min="278" max="278" width="10.44140625" customWidth="1"/>
    <col min="279" max="279" width="10" customWidth="1"/>
    <col min="280" max="280" width="10.109375" customWidth="1"/>
    <col min="488" max="488" width="24.44140625" bestFit="1" customWidth="1"/>
    <col min="489" max="489" width="9.5546875" customWidth="1"/>
    <col min="490" max="497" width="8.6640625" customWidth="1"/>
    <col min="498" max="509" width="9.109375" customWidth="1"/>
    <col min="512" max="512" width="9.109375" customWidth="1"/>
    <col min="514" max="515" width="9.109375" customWidth="1"/>
    <col min="521" max="521" width="9.109375" customWidth="1"/>
    <col min="524" max="530" width="9.109375" customWidth="1"/>
    <col min="531" max="531" width="10.44140625" customWidth="1"/>
    <col min="532" max="532" width="10" customWidth="1"/>
    <col min="533" max="533" width="10.109375" customWidth="1"/>
    <col min="534" max="534" width="10.44140625" customWidth="1"/>
    <col min="535" max="535" width="10" customWidth="1"/>
    <col min="536" max="536" width="10.109375" customWidth="1"/>
    <col min="744" max="744" width="24.44140625" bestFit="1" customWidth="1"/>
    <col min="745" max="745" width="9.5546875" customWidth="1"/>
    <col min="746" max="753" width="8.6640625" customWidth="1"/>
    <col min="754" max="765" width="9.109375" customWidth="1"/>
    <col min="768" max="768" width="9.109375" customWidth="1"/>
    <col min="770" max="771" width="9.109375" customWidth="1"/>
    <col min="777" max="777" width="9.109375" customWidth="1"/>
    <col min="780" max="786" width="9.109375" customWidth="1"/>
    <col min="787" max="787" width="10.44140625" customWidth="1"/>
    <col min="788" max="788" width="10" customWidth="1"/>
    <col min="789" max="789" width="10.109375" customWidth="1"/>
    <col min="790" max="790" width="10.44140625" customWidth="1"/>
    <col min="791" max="791" width="10" customWidth="1"/>
    <col min="792" max="792" width="10.109375" customWidth="1"/>
    <col min="1000" max="1000" width="24.44140625" bestFit="1" customWidth="1"/>
    <col min="1001" max="1001" width="9.5546875" customWidth="1"/>
    <col min="1002" max="1009" width="8.6640625" customWidth="1"/>
    <col min="1010" max="1021" width="9.109375" customWidth="1"/>
    <col min="1024" max="1024" width="9.109375" customWidth="1"/>
    <col min="1026" max="1027" width="9.109375" customWidth="1"/>
    <col min="1033" max="1033" width="9.109375" customWidth="1"/>
    <col min="1036" max="1042" width="9.109375" customWidth="1"/>
    <col min="1043" max="1043" width="10.44140625" customWidth="1"/>
    <col min="1044" max="1044" width="10" customWidth="1"/>
    <col min="1045" max="1045" width="10.109375" customWidth="1"/>
    <col min="1046" max="1046" width="10.44140625" customWidth="1"/>
    <col min="1047" max="1047" width="10" customWidth="1"/>
    <col min="1048" max="1048" width="10.109375" customWidth="1"/>
    <col min="1256" max="1256" width="24.44140625" bestFit="1" customWidth="1"/>
    <col min="1257" max="1257" width="9.5546875" customWidth="1"/>
    <col min="1258" max="1265" width="8.6640625" customWidth="1"/>
    <col min="1266" max="1277" width="9.109375" customWidth="1"/>
    <col min="1280" max="1280" width="9.109375" customWidth="1"/>
    <col min="1282" max="1283" width="9.109375" customWidth="1"/>
    <col min="1289" max="1289" width="9.109375" customWidth="1"/>
    <col min="1292" max="1298" width="9.109375" customWidth="1"/>
    <col min="1299" max="1299" width="10.44140625" customWidth="1"/>
    <col min="1300" max="1300" width="10" customWidth="1"/>
    <col min="1301" max="1301" width="10.109375" customWidth="1"/>
    <col min="1302" max="1302" width="10.44140625" customWidth="1"/>
    <col min="1303" max="1303" width="10" customWidth="1"/>
    <col min="1304" max="1304" width="10.109375" customWidth="1"/>
    <col min="1512" max="1512" width="24.44140625" bestFit="1" customWidth="1"/>
    <col min="1513" max="1513" width="9.5546875" customWidth="1"/>
    <col min="1514" max="1521" width="8.6640625" customWidth="1"/>
    <col min="1522" max="1533" width="9.109375" customWidth="1"/>
    <col min="1536" max="1536" width="9.109375" customWidth="1"/>
    <col min="1538" max="1539" width="9.109375" customWidth="1"/>
    <col min="1545" max="1545" width="9.109375" customWidth="1"/>
    <col min="1548" max="1554" width="9.109375" customWidth="1"/>
    <col min="1555" max="1555" width="10.44140625" customWidth="1"/>
    <col min="1556" max="1556" width="10" customWidth="1"/>
    <col min="1557" max="1557" width="10.109375" customWidth="1"/>
    <col min="1558" max="1558" width="10.44140625" customWidth="1"/>
    <col min="1559" max="1559" width="10" customWidth="1"/>
    <col min="1560" max="1560" width="10.109375" customWidth="1"/>
    <col min="1768" max="1768" width="24.44140625" bestFit="1" customWidth="1"/>
    <col min="1769" max="1769" width="9.5546875" customWidth="1"/>
    <col min="1770" max="1777" width="8.6640625" customWidth="1"/>
    <col min="1778" max="1789" width="9.109375" customWidth="1"/>
    <col min="1792" max="1792" width="9.109375" customWidth="1"/>
    <col min="1794" max="1795" width="9.109375" customWidth="1"/>
    <col min="1801" max="1801" width="9.109375" customWidth="1"/>
    <col min="1804" max="1810" width="9.109375" customWidth="1"/>
    <col min="1811" max="1811" width="10.44140625" customWidth="1"/>
    <col min="1812" max="1812" width="10" customWidth="1"/>
    <col min="1813" max="1813" width="10.109375" customWidth="1"/>
    <col min="1814" max="1814" width="10.44140625" customWidth="1"/>
    <col min="1815" max="1815" width="10" customWidth="1"/>
    <col min="1816" max="1816" width="10.109375" customWidth="1"/>
    <col min="2024" max="2024" width="24.44140625" bestFit="1" customWidth="1"/>
    <col min="2025" max="2025" width="9.5546875" customWidth="1"/>
    <col min="2026" max="2033" width="8.6640625" customWidth="1"/>
    <col min="2034" max="2045" width="9.109375" customWidth="1"/>
    <col min="2048" max="2048" width="9.109375" customWidth="1"/>
    <col min="2050" max="2051" width="9.109375" customWidth="1"/>
    <col min="2057" max="2057" width="9.109375" customWidth="1"/>
    <col min="2060" max="2066" width="9.109375" customWidth="1"/>
    <col min="2067" max="2067" width="10.44140625" customWidth="1"/>
    <col min="2068" max="2068" width="10" customWidth="1"/>
    <col min="2069" max="2069" width="10.109375" customWidth="1"/>
    <col min="2070" max="2070" width="10.44140625" customWidth="1"/>
    <col min="2071" max="2071" width="10" customWidth="1"/>
    <col min="2072" max="2072" width="10.109375" customWidth="1"/>
    <col min="2280" max="2280" width="24.44140625" bestFit="1" customWidth="1"/>
    <col min="2281" max="2281" width="9.5546875" customWidth="1"/>
    <col min="2282" max="2289" width="8.6640625" customWidth="1"/>
    <col min="2290" max="2301" width="9.109375" customWidth="1"/>
    <col min="2304" max="2304" width="9.109375" customWidth="1"/>
    <col min="2306" max="2307" width="9.109375" customWidth="1"/>
    <col min="2313" max="2313" width="9.109375" customWidth="1"/>
    <col min="2316" max="2322" width="9.109375" customWidth="1"/>
    <col min="2323" max="2323" width="10.44140625" customWidth="1"/>
    <col min="2324" max="2324" width="10" customWidth="1"/>
    <col min="2325" max="2325" width="10.109375" customWidth="1"/>
    <col min="2326" max="2326" width="10.44140625" customWidth="1"/>
    <col min="2327" max="2327" width="10" customWidth="1"/>
    <col min="2328" max="2328" width="10.109375" customWidth="1"/>
    <col min="2536" max="2536" width="24.44140625" bestFit="1" customWidth="1"/>
    <col min="2537" max="2537" width="9.5546875" customWidth="1"/>
    <col min="2538" max="2545" width="8.6640625" customWidth="1"/>
    <col min="2546" max="2557" width="9.109375" customWidth="1"/>
    <col min="2560" max="2560" width="9.109375" customWidth="1"/>
    <col min="2562" max="2563" width="9.109375" customWidth="1"/>
    <col min="2569" max="2569" width="9.109375" customWidth="1"/>
    <col min="2572" max="2578" width="9.109375" customWidth="1"/>
    <col min="2579" max="2579" width="10.44140625" customWidth="1"/>
    <col min="2580" max="2580" width="10" customWidth="1"/>
    <col min="2581" max="2581" width="10.109375" customWidth="1"/>
    <col min="2582" max="2582" width="10.44140625" customWidth="1"/>
    <col min="2583" max="2583" width="10" customWidth="1"/>
    <col min="2584" max="2584" width="10.109375" customWidth="1"/>
    <col min="2792" max="2792" width="24.44140625" bestFit="1" customWidth="1"/>
    <col min="2793" max="2793" width="9.5546875" customWidth="1"/>
    <col min="2794" max="2801" width="8.6640625" customWidth="1"/>
    <col min="2802" max="2813" width="9.109375" customWidth="1"/>
    <col min="2816" max="2816" width="9.109375" customWidth="1"/>
    <col min="2818" max="2819" width="9.109375" customWidth="1"/>
    <col min="2825" max="2825" width="9.109375" customWidth="1"/>
    <col min="2828" max="2834" width="9.109375" customWidth="1"/>
    <col min="2835" max="2835" width="10.44140625" customWidth="1"/>
    <col min="2836" max="2836" width="10" customWidth="1"/>
    <col min="2837" max="2837" width="10.109375" customWidth="1"/>
    <col min="2838" max="2838" width="10.44140625" customWidth="1"/>
    <col min="2839" max="2839" width="10" customWidth="1"/>
    <col min="2840" max="2840" width="10.109375" customWidth="1"/>
    <col min="3048" max="3048" width="24.44140625" bestFit="1" customWidth="1"/>
    <col min="3049" max="3049" width="9.5546875" customWidth="1"/>
    <col min="3050" max="3057" width="8.6640625" customWidth="1"/>
    <col min="3058" max="3069" width="9.109375" customWidth="1"/>
    <col min="3072" max="3072" width="9.109375" customWidth="1"/>
    <col min="3074" max="3075" width="9.109375" customWidth="1"/>
    <col min="3081" max="3081" width="9.109375" customWidth="1"/>
    <col min="3084" max="3090" width="9.109375" customWidth="1"/>
    <col min="3091" max="3091" width="10.44140625" customWidth="1"/>
    <col min="3092" max="3092" width="10" customWidth="1"/>
    <col min="3093" max="3093" width="10.109375" customWidth="1"/>
    <col min="3094" max="3094" width="10.44140625" customWidth="1"/>
    <col min="3095" max="3095" width="10" customWidth="1"/>
    <col min="3096" max="3096" width="10.109375" customWidth="1"/>
    <col min="3304" max="3304" width="24.44140625" bestFit="1" customWidth="1"/>
    <col min="3305" max="3305" width="9.5546875" customWidth="1"/>
    <col min="3306" max="3313" width="8.6640625" customWidth="1"/>
    <col min="3314" max="3325" width="9.109375" customWidth="1"/>
    <col min="3328" max="3328" width="9.109375" customWidth="1"/>
    <col min="3330" max="3331" width="9.109375" customWidth="1"/>
    <col min="3337" max="3337" width="9.109375" customWidth="1"/>
    <col min="3340" max="3346" width="9.109375" customWidth="1"/>
    <col min="3347" max="3347" width="10.44140625" customWidth="1"/>
    <col min="3348" max="3348" width="10" customWidth="1"/>
    <col min="3349" max="3349" width="10.109375" customWidth="1"/>
    <col min="3350" max="3350" width="10.44140625" customWidth="1"/>
    <col min="3351" max="3351" width="10" customWidth="1"/>
    <col min="3352" max="3352" width="10.109375" customWidth="1"/>
    <col min="3560" max="3560" width="24.44140625" bestFit="1" customWidth="1"/>
    <col min="3561" max="3561" width="9.5546875" customWidth="1"/>
    <col min="3562" max="3569" width="8.6640625" customWidth="1"/>
    <col min="3570" max="3581" width="9.109375" customWidth="1"/>
    <col min="3584" max="3584" width="9.109375" customWidth="1"/>
    <col min="3586" max="3587" width="9.109375" customWidth="1"/>
    <col min="3593" max="3593" width="9.109375" customWidth="1"/>
    <col min="3596" max="3602" width="9.109375" customWidth="1"/>
    <col min="3603" max="3603" width="10.44140625" customWidth="1"/>
    <col min="3604" max="3604" width="10" customWidth="1"/>
    <col min="3605" max="3605" width="10.109375" customWidth="1"/>
    <col min="3606" max="3606" width="10.44140625" customWidth="1"/>
    <col min="3607" max="3607" width="10" customWidth="1"/>
    <col min="3608" max="3608" width="10.109375" customWidth="1"/>
    <col min="3816" max="3816" width="24.44140625" bestFit="1" customWidth="1"/>
    <col min="3817" max="3817" width="9.5546875" customWidth="1"/>
    <col min="3818" max="3825" width="8.6640625" customWidth="1"/>
    <col min="3826" max="3837" width="9.109375" customWidth="1"/>
    <col min="3840" max="3840" width="9.109375" customWidth="1"/>
    <col min="3842" max="3843" width="9.109375" customWidth="1"/>
    <col min="3849" max="3849" width="9.109375" customWidth="1"/>
    <col min="3852" max="3858" width="9.109375" customWidth="1"/>
    <col min="3859" max="3859" width="10.44140625" customWidth="1"/>
    <col min="3860" max="3860" width="10" customWidth="1"/>
    <col min="3861" max="3861" width="10.109375" customWidth="1"/>
    <col min="3862" max="3862" width="10.44140625" customWidth="1"/>
    <col min="3863" max="3863" width="10" customWidth="1"/>
    <col min="3864" max="3864" width="10.109375" customWidth="1"/>
    <col min="4072" max="4072" width="24.44140625" bestFit="1" customWidth="1"/>
    <col min="4073" max="4073" width="9.5546875" customWidth="1"/>
    <col min="4074" max="4081" width="8.6640625" customWidth="1"/>
    <col min="4082" max="4093" width="9.109375" customWidth="1"/>
    <col min="4096" max="4096" width="9.109375" customWidth="1"/>
    <col min="4098" max="4099" width="9.109375" customWidth="1"/>
    <col min="4105" max="4105" width="9.109375" customWidth="1"/>
    <col min="4108" max="4114" width="9.109375" customWidth="1"/>
    <col min="4115" max="4115" width="10.44140625" customWidth="1"/>
    <col min="4116" max="4116" width="10" customWidth="1"/>
    <col min="4117" max="4117" width="10.109375" customWidth="1"/>
    <col min="4118" max="4118" width="10.44140625" customWidth="1"/>
    <col min="4119" max="4119" width="10" customWidth="1"/>
    <col min="4120" max="4120" width="10.109375" customWidth="1"/>
    <col min="4328" max="4328" width="24.44140625" bestFit="1" customWidth="1"/>
    <col min="4329" max="4329" width="9.5546875" customWidth="1"/>
    <col min="4330" max="4337" width="8.6640625" customWidth="1"/>
    <col min="4338" max="4349" width="9.109375" customWidth="1"/>
    <col min="4352" max="4352" width="9.109375" customWidth="1"/>
    <col min="4354" max="4355" width="9.109375" customWidth="1"/>
    <col min="4361" max="4361" width="9.109375" customWidth="1"/>
    <col min="4364" max="4370" width="9.109375" customWidth="1"/>
    <col min="4371" max="4371" width="10.44140625" customWidth="1"/>
    <col min="4372" max="4372" width="10" customWidth="1"/>
    <col min="4373" max="4373" width="10.109375" customWidth="1"/>
    <col min="4374" max="4374" width="10.44140625" customWidth="1"/>
    <col min="4375" max="4375" width="10" customWidth="1"/>
    <col min="4376" max="4376" width="10.109375" customWidth="1"/>
    <col min="4584" max="4584" width="24.44140625" bestFit="1" customWidth="1"/>
    <col min="4585" max="4585" width="9.5546875" customWidth="1"/>
    <col min="4586" max="4593" width="8.6640625" customWidth="1"/>
    <col min="4594" max="4605" width="9.109375" customWidth="1"/>
    <col min="4608" max="4608" width="9.109375" customWidth="1"/>
    <col min="4610" max="4611" width="9.109375" customWidth="1"/>
    <col min="4617" max="4617" width="9.109375" customWidth="1"/>
    <col min="4620" max="4626" width="9.109375" customWidth="1"/>
    <col min="4627" max="4627" width="10.44140625" customWidth="1"/>
    <col min="4628" max="4628" width="10" customWidth="1"/>
    <col min="4629" max="4629" width="10.109375" customWidth="1"/>
    <col min="4630" max="4630" width="10.44140625" customWidth="1"/>
    <col min="4631" max="4631" width="10" customWidth="1"/>
    <col min="4632" max="4632" width="10.109375" customWidth="1"/>
    <col min="4840" max="4840" width="24.44140625" bestFit="1" customWidth="1"/>
    <col min="4841" max="4841" width="9.5546875" customWidth="1"/>
    <col min="4842" max="4849" width="8.6640625" customWidth="1"/>
    <col min="4850" max="4861" width="9.109375" customWidth="1"/>
    <col min="4864" max="4864" width="9.109375" customWidth="1"/>
    <col min="4866" max="4867" width="9.109375" customWidth="1"/>
    <col min="4873" max="4873" width="9.109375" customWidth="1"/>
    <col min="4876" max="4882" width="9.109375" customWidth="1"/>
    <col min="4883" max="4883" width="10.44140625" customWidth="1"/>
    <col min="4884" max="4884" width="10" customWidth="1"/>
    <col min="4885" max="4885" width="10.109375" customWidth="1"/>
    <col min="4886" max="4886" width="10.44140625" customWidth="1"/>
    <col min="4887" max="4887" width="10" customWidth="1"/>
    <col min="4888" max="4888" width="10.109375" customWidth="1"/>
    <col min="5096" max="5096" width="24.44140625" bestFit="1" customWidth="1"/>
    <col min="5097" max="5097" width="9.5546875" customWidth="1"/>
    <col min="5098" max="5105" width="8.6640625" customWidth="1"/>
    <col min="5106" max="5117" width="9.109375" customWidth="1"/>
    <col min="5120" max="5120" width="9.109375" customWidth="1"/>
    <col min="5122" max="5123" width="9.109375" customWidth="1"/>
    <col min="5129" max="5129" width="9.109375" customWidth="1"/>
    <col min="5132" max="5138" width="9.109375" customWidth="1"/>
    <col min="5139" max="5139" width="10.44140625" customWidth="1"/>
    <col min="5140" max="5140" width="10" customWidth="1"/>
    <col min="5141" max="5141" width="10.109375" customWidth="1"/>
    <col min="5142" max="5142" width="10.44140625" customWidth="1"/>
    <col min="5143" max="5143" width="10" customWidth="1"/>
    <col min="5144" max="5144" width="10.109375" customWidth="1"/>
    <col min="5352" max="5352" width="24.44140625" bestFit="1" customWidth="1"/>
    <col min="5353" max="5353" width="9.5546875" customWidth="1"/>
    <col min="5354" max="5361" width="8.6640625" customWidth="1"/>
    <col min="5362" max="5373" width="9.109375" customWidth="1"/>
    <col min="5376" max="5376" width="9.109375" customWidth="1"/>
    <col min="5378" max="5379" width="9.109375" customWidth="1"/>
    <col min="5385" max="5385" width="9.109375" customWidth="1"/>
    <col min="5388" max="5394" width="9.109375" customWidth="1"/>
    <col min="5395" max="5395" width="10.44140625" customWidth="1"/>
    <col min="5396" max="5396" width="10" customWidth="1"/>
    <col min="5397" max="5397" width="10.109375" customWidth="1"/>
    <col min="5398" max="5398" width="10.44140625" customWidth="1"/>
    <col min="5399" max="5399" width="10" customWidth="1"/>
    <col min="5400" max="5400" width="10.109375" customWidth="1"/>
    <col min="5608" max="5608" width="24.44140625" bestFit="1" customWidth="1"/>
    <col min="5609" max="5609" width="9.5546875" customWidth="1"/>
    <col min="5610" max="5617" width="8.6640625" customWidth="1"/>
    <col min="5618" max="5629" width="9.109375" customWidth="1"/>
    <col min="5632" max="5632" width="9.109375" customWidth="1"/>
    <col min="5634" max="5635" width="9.109375" customWidth="1"/>
    <col min="5641" max="5641" width="9.109375" customWidth="1"/>
    <col min="5644" max="5650" width="9.109375" customWidth="1"/>
    <col min="5651" max="5651" width="10.44140625" customWidth="1"/>
    <col min="5652" max="5652" width="10" customWidth="1"/>
    <col min="5653" max="5653" width="10.109375" customWidth="1"/>
    <col min="5654" max="5654" width="10.44140625" customWidth="1"/>
    <col min="5655" max="5655" width="10" customWidth="1"/>
    <col min="5656" max="5656" width="10.109375" customWidth="1"/>
    <col min="5864" max="5864" width="24.44140625" bestFit="1" customWidth="1"/>
    <col min="5865" max="5865" width="9.5546875" customWidth="1"/>
    <col min="5866" max="5873" width="8.6640625" customWidth="1"/>
    <col min="5874" max="5885" width="9.109375" customWidth="1"/>
    <col min="5888" max="5888" width="9.109375" customWidth="1"/>
    <col min="5890" max="5891" width="9.109375" customWidth="1"/>
    <col min="5897" max="5897" width="9.109375" customWidth="1"/>
    <col min="5900" max="5906" width="9.109375" customWidth="1"/>
    <col min="5907" max="5907" width="10.44140625" customWidth="1"/>
    <col min="5908" max="5908" width="10" customWidth="1"/>
    <col min="5909" max="5909" width="10.109375" customWidth="1"/>
    <col min="5910" max="5910" width="10.44140625" customWidth="1"/>
    <col min="5911" max="5911" width="10" customWidth="1"/>
    <col min="5912" max="5912" width="10.109375" customWidth="1"/>
    <col min="6120" max="6120" width="24.44140625" bestFit="1" customWidth="1"/>
    <col min="6121" max="6121" width="9.5546875" customWidth="1"/>
    <col min="6122" max="6129" width="8.6640625" customWidth="1"/>
    <col min="6130" max="6141" width="9.109375" customWidth="1"/>
    <col min="6144" max="6144" width="9.109375" customWidth="1"/>
    <col min="6146" max="6147" width="9.109375" customWidth="1"/>
    <col min="6153" max="6153" width="9.109375" customWidth="1"/>
    <col min="6156" max="6162" width="9.109375" customWidth="1"/>
    <col min="6163" max="6163" width="10.44140625" customWidth="1"/>
    <col min="6164" max="6164" width="10" customWidth="1"/>
    <col min="6165" max="6165" width="10.109375" customWidth="1"/>
    <col min="6166" max="6166" width="10.44140625" customWidth="1"/>
    <col min="6167" max="6167" width="10" customWidth="1"/>
    <col min="6168" max="6168" width="10.109375" customWidth="1"/>
    <col min="6376" max="6376" width="24.44140625" bestFit="1" customWidth="1"/>
    <col min="6377" max="6377" width="9.5546875" customWidth="1"/>
    <col min="6378" max="6385" width="8.6640625" customWidth="1"/>
    <col min="6386" max="6397" width="9.109375" customWidth="1"/>
    <col min="6400" max="6400" width="9.109375" customWidth="1"/>
    <col min="6402" max="6403" width="9.109375" customWidth="1"/>
    <col min="6409" max="6409" width="9.109375" customWidth="1"/>
    <col min="6412" max="6418" width="9.109375" customWidth="1"/>
    <col min="6419" max="6419" width="10.44140625" customWidth="1"/>
    <col min="6420" max="6420" width="10" customWidth="1"/>
    <col min="6421" max="6421" width="10.109375" customWidth="1"/>
    <col min="6422" max="6422" width="10.44140625" customWidth="1"/>
    <col min="6423" max="6423" width="10" customWidth="1"/>
    <col min="6424" max="6424" width="10.109375" customWidth="1"/>
    <col min="6632" max="6632" width="24.44140625" bestFit="1" customWidth="1"/>
    <col min="6633" max="6633" width="9.5546875" customWidth="1"/>
    <col min="6634" max="6641" width="8.6640625" customWidth="1"/>
    <col min="6642" max="6653" width="9.109375" customWidth="1"/>
    <col min="6656" max="6656" width="9.109375" customWidth="1"/>
    <col min="6658" max="6659" width="9.109375" customWidth="1"/>
    <col min="6665" max="6665" width="9.109375" customWidth="1"/>
    <col min="6668" max="6674" width="9.109375" customWidth="1"/>
    <col min="6675" max="6675" width="10.44140625" customWidth="1"/>
    <col min="6676" max="6676" width="10" customWidth="1"/>
    <col min="6677" max="6677" width="10.109375" customWidth="1"/>
    <col min="6678" max="6678" width="10.44140625" customWidth="1"/>
    <col min="6679" max="6679" width="10" customWidth="1"/>
    <col min="6680" max="6680" width="10.109375" customWidth="1"/>
    <col min="6888" max="6888" width="24.44140625" bestFit="1" customWidth="1"/>
    <col min="6889" max="6889" width="9.5546875" customWidth="1"/>
    <col min="6890" max="6897" width="8.6640625" customWidth="1"/>
    <col min="6898" max="6909" width="9.109375" customWidth="1"/>
    <col min="6912" max="6912" width="9.109375" customWidth="1"/>
    <col min="6914" max="6915" width="9.109375" customWidth="1"/>
    <col min="6921" max="6921" width="9.109375" customWidth="1"/>
    <col min="6924" max="6930" width="9.109375" customWidth="1"/>
    <col min="6931" max="6931" width="10.44140625" customWidth="1"/>
    <col min="6932" max="6932" width="10" customWidth="1"/>
    <col min="6933" max="6933" width="10.109375" customWidth="1"/>
    <col min="6934" max="6934" width="10.44140625" customWidth="1"/>
    <col min="6935" max="6935" width="10" customWidth="1"/>
    <col min="6936" max="6936" width="10.109375" customWidth="1"/>
    <col min="7144" max="7144" width="24.44140625" bestFit="1" customWidth="1"/>
    <col min="7145" max="7145" width="9.5546875" customWidth="1"/>
    <col min="7146" max="7153" width="8.6640625" customWidth="1"/>
    <col min="7154" max="7165" width="9.109375" customWidth="1"/>
    <col min="7168" max="7168" width="9.109375" customWidth="1"/>
    <col min="7170" max="7171" width="9.109375" customWidth="1"/>
    <col min="7177" max="7177" width="9.109375" customWidth="1"/>
    <col min="7180" max="7186" width="9.109375" customWidth="1"/>
    <col min="7187" max="7187" width="10.44140625" customWidth="1"/>
    <col min="7188" max="7188" width="10" customWidth="1"/>
    <col min="7189" max="7189" width="10.109375" customWidth="1"/>
    <col min="7190" max="7190" width="10.44140625" customWidth="1"/>
    <col min="7191" max="7191" width="10" customWidth="1"/>
    <col min="7192" max="7192" width="10.109375" customWidth="1"/>
    <col min="7400" max="7400" width="24.44140625" bestFit="1" customWidth="1"/>
    <col min="7401" max="7401" width="9.5546875" customWidth="1"/>
    <col min="7402" max="7409" width="8.6640625" customWidth="1"/>
    <col min="7410" max="7421" width="9.109375" customWidth="1"/>
    <col min="7424" max="7424" width="9.109375" customWidth="1"/>
    <col min="7426" max="7427" width="9.109375" customWidth="1"/>
    <col min="7433" max="7433" width="9.109375" customWidth="1"/>
    <col min="7436" max="7442" width="9.109375" customWidth="1"/>
    <col min="7443" max="7443" width="10.44140625" customWidth="1"/>
    <col min="7444" max="7444" width="10" customWidth="1"/>
    <col min="7445" max="7445" width="10.109375" customWidth="1"/>
    <col min="7446" max="7446" width="10.44140625" customWidth="1"/>
    <col min="7447" max="7447" width="10" customWidth="1"/>
    <col min="7448" max="7448" width="10.109375" customWidth="1"/>
    <col min="7656" max="7656" width="24.44140625" bestFit="1" customWidth="1"/>
    <col min="7657" max="7657" width="9.5546875" customWidth="1"/>
    <col min="7658" max="7665" width="8.6640625" customWidth="1"/>
    <col min="7666" max="7677" width="9.109375" customWidth="1"/>
    <col min="7680" max="7680" width="9.109375" customWidth="1"/>
    <col min="7682" max="7683" width="9.109375" customWidth="1"/>
    <col min="7689" max="7689" width="9.109375" customWidth="1"/>
    <col min="7692" max="7698" width="9.109375" customWidth="1"/>
    <col min="7699" max="7699" width="10.44140625" customWidth="1"/>
    <col min="7700" max="7700" width="10" customWidth="1"/>
    <col min="7701" max="7701" width="10.109375" customWidth="1"/>
    <col min="7702" max="7702" width="10.44140625" customWidth="1"/>
    <col min="7703" max="7703" width="10" customWidth="1"/>
    <col min="7704" max="7704" width="10.109375" customWidth="1"/>
    <col min="7912" max="7912" width="24.44140625" bestFit="1" customWidth="1"/>
    <col min="7913" max="7913" width="9.5546875" customWidth="1"/>
    <col min="7914" max="7921" width="8.6640625" customWidth="1"/>
    <col min="7922" max="7933" width="9.109375" customWidth="1"/>
    <col min="7936" max="7936" width="9.109375" customWidth="1"/>
    <col min="7938" max="7939" width="9.109375" customWidth="1"/>
    <col min="7945" max="7945" width="9.109375" customWidth="1"/>
    <col min="7948" max="7954" width="9.109375" customWidth="1"/>
    <col min="7955" max="7955" width="10.44140625" customWidth="1"/>
    <col min="7956" max="7956" width="10" customWidth="1"/>
    <col min="7957" max="7957" width="10.109375" customWidth="1"/>
    <col min="7958" max="7958" width="10.44140625" customWidth="1"/>
    <col min="7959" max="7959" width="10" customWidth="1"/>
    <col min="7960" max="7960" width="10.109375" customWidth="1"/>
    <col min="8168" max="8168" width="24.44140625" bestFit="1" customWidth="1"/>
    <col min="8169" max="8169" width="9.5546875" customWidth="1"/>
    <col min="8170" max="8177" width="8.6640625" customWidth="1"/>
    <col min="8178" max="8189" width="9.109375" customWidth="1"/>
    <col min="8192" max="8192" width="9.109375" customWidth="1"/>
    <col min="8194" max="8195" width="9.109375" customWidth="1"/>
    <col min="8201" max="8201" width="9.109375" customWidth="1"/>
    <col min="8204" max="8210" width="9.109375" customWidth="1"/>
    <col min="8211" max="8211" width="10.44140625" customWidth="1"/>
    <col min="8212" max="8212" width="10" customWidth="1"/>
    <col min="8213" max="8213" width="10.109375" customWidth="1"/>
    <col min="8214" max="8214" width="10.44140625" customWidth="1"/>
    <col min="8215" max="8215" width="10" customWidth="1"/>
    <col min="8216" max="8216" width="10.109375" customWidth="1"/>
    <col min="8424" max="8424" width="24.44140625" bestFit="1" customWidth="1"/>
    <col min="8425" max="8425" width="9.5546875" customWidth="1"/>
    <col min="8426" max="8433" width="8.6640625" customWidth="1"/>
    <col min="8434" max="8445" width="9.109375" customWidth="1"/>
    <col min="8448" max="8448" width="9.109375" customWidth="1"/>
    <col min="8450" max="8451" width="9.109375" customWidth="1"/>
    <col min="8457" max="8457" width="9.109375" customWidth="1"/>
    <col min="8460" max="8466" width="9.109375" customWidth="1"/>
    <col min="8467" max="8467" width="10.44140625" customWidth="1"/>
    <col min="8468" max="8468" width="10" customWidth="1"/>
    <col min="8469" max="8469" width="10.109375" customWidth="1"/>
    <col min="8470" max="8470" width="10.44140625" customWidth="1"/>
    <col min="8471" max="8471" width="10" customWidth="1"/>
    <col min="8472" max="8472" width="10.109375" customWidth="1"/>
    <col min="8680" max="8680" width="24.44140625" bestFit="1" customWidth="1"/>
    <col min="8681" max="8681" width="9.5546875" customWidth="1"/>
    <col min="8682" max="8689" width="8.6640625" customWidth="1"/>
    <col min="8690" max="8701" width="9.109375" customWidth="1"/>
    <col min="8704" max="8704" width="9.109375" customWidth="1"/>
    <col min="8706" max="8707" width="9.109375" customWidth="1"/>
    <col min="8713" max="8713" width="9.109375" customWidth="1"/>
    <col min="8716" max="8722" width="9.109375" customWidth="1"/>
    <col min="8723" max="8723" width="10.44140625" customWidth="1"/>
    <col min="8724" max="8724" width="10" customWidth="1"/>
    <col min="8725" max="8725" width="10.109375" customWidth="1"/>
    <col min="8726" max="8726" width="10.44140625" customWidth="1"/>
    <col min="8727" max="8727" width="10" customWidth="1"/>
    <col min="8728" max="8728" width="10.109375" customWidth="1"/>
    <col min="8936" max="8936" width="24.44140625" bestFit="1" customWidth="1"/>
    <col min="8937" max="8937" width="9.5546875" customWidth="1"/>
    <col min="8938" max="8945" width="8.6640625" customWidth="1"/>
    <col min="8946" max="8957" width="9.109375" customWidth="1"/>
    <col min="8960" max="8960" width="9.109375" customWidth="1"/>
    <col min="8962" max="8963" width="9.109375" customWidth="1"/>
    <col min="8969" max="8969" width="9.109375" customWidth="1"/>
    <col min="8972" max="8978" width="9.109375" customWidth="1"/>
    <col min="8979" max="8979" width="10.44140625" customWidth="1"/>
    <col min="8980" max="8980" width="10" customWidth="1"/>
    <col min="8981" max="8981" width="10.109375" customWidth="1"/>
    <col min="8982" max="8982" width="10.44140625" customWidth="1"/>
    <col min="8983" max="8983" width="10" customWidth="1"/>
    <col min="8984" max="8984" width="10.109375" customWidth="1"/>
    <col min="9192" max="9192" width="24.44140625" bestFit="1" customWidth="1"/>
    <col min="9193" max="9193" width="9.5546875" customWidth="1"/>
    <col min="9194" max="9201" width="8.6640625" customWidth="1"/>
    <col min="9202" max="9213" width="9.109375" customWidth="1"/>
    <col min="9216" max="9216" width="9.109375" customWidth="1"/>
    <col min="9218" max="9219" width="9.109375" customWidth="1"/>
    <col min="9225" max="9225" width="9.109375" customWidth="1"/>
    <col min="9228" max="9234" width="9.109375" customWidth="1"/>
    <col min="9235" max="9235" width="10.44140625" customWidth="1"/>
    <col min="9236" max="9236" width="10" customWidth="1"/>
    <col min="9237" max="9237" width="10.109375" customWidth="1"/>
    <col min="9238" max="9238" width="10.44140625" customWidth="1"/>
    <col min="9239" max="9239" width="10" customWidth="1"/>
    <col min="9240" max="9240" width="10.109375" customWidth="1"/>
    <col min="9448" max="9448" width="24.44140625" bestFit="1" customWidth="1"/>
    <col min="9449" max="9449" width="9.5546875" customWidth="1"/>
    <col min="9450" max="9457" width="8.6640625" customWidth="1"/>
    <col min="9458" max="9469" width="9.109375" customWidth="1"/>
    <col min="9472" max="9472" width="9.109375" customWidth="1"/>
    <col min="9474" max="9475" width="9.109375" customWidth="1"/>
    <col min="9481" max="9481" width="9.109375" customWidth="1"/>
    <col min="9484" max="9490" width="9.109375" customWidth="1"/>
    <col min="9491" max="9491" width="10.44140625" customWidth="1"/>
    <col min="9492" max="9492" width="10" customWidth="1"/>
    <col min="9493" max="9493" width="10.109375" customWidth="1"/>
    <col min="9494" max="9494" width="10.44140625" customWidth="1"/>
    <col min="9495" max="9495" width="10" customWidth="1"/>
    <col min="9496" max="9496" width="10.109375" customWidth="1"/>
    <col min="9704" max="9704" width="24.44140625" bestFit="1" customWidth="1"/>
    <col min="9705" max="9705" width="9.5546875" customWidth="1"/>
    <col min="9706" max="9713" width="8.6640625" customWidth="1"/>
    <col min="9714" max="9725" width="9.109375" customWidth="1"/>
    <col min="9728" max="9728" width="9.109375" customWidth="1"/>
    <col min="9730" max="9731" width="9.109375" customWidth="1"/>
    <col min="9737" max="9737" width="9.109375" customWidth="1"/>
    <col min="9740" max="9746" width="9.109375" customWidth="1"/>
    <col min="9747" max="9747" width="10.44140625" customWidth="1"/>
    <col min="9748" max="9748" width="10" customWidth="1"/>
    <col min="9749" max="9749" width="10.109375" customWidth="1"/>
    <col min="9750" max="9750" width="10.44140625" customWidth="1"/>
    <col min="9751" max="9751" width="10" customWidth="1"/>
    <col min="9752" max="9752" width="10.109375" customWidth="1"/>
    <col min="9960" max="9960" width="24.44140625" bestFit="1" customWidth="1"/>
    <col min="9961" max="9961" width="9.5546875" customWidth="1"/>
    <col min="9962" max="9969" width="8.6640625" customWidth="1"/>
    <col min="9970" max="9981" width="9.109375" customWidth="1"/>
    <col min="9984" max="9984" width="9.109375" customWidth="1"/>
    <col min="9986" max="9987" width="9.109375" customWidth="1"/>
    <col min="9993" max="9993" width="9.109375" customWidth="1"/>
    <col min="9996" max="10002" width="9.109375" customWidth="1"/>
    <col min="10003" max="10003" width="10.44140625" customWidth="1"/>
    <col min="10004" max="10004" width="10" customWidth="1"/>
    <col min="10005" max="10005" width="10.109375" customWidth="1"/>
    <col min="10006" max="10006" width="10.44140625" customWidth="1"/>
    <col min="10007" max="10007" width="10" customWidth="1"/>
    <col min="10008" max="10008" width="10.109375" customWidth="1"/>
    <col min="10216" max="10216" width="24.44140625" bestFit="1" customWidth="1"/>
    <col min="10217" max="10217" width="9.5546875" customWidth="1"/>
    <col min="10218" max="10225" width="8.6640625" customWidth="1"/>
    <col min="10226" max="10237" width="9.109375" customWidth="1"/>
    <col min="10240" max="10240" width="9.109375" customWidth="1"/>
    <col min="10242" max="10243" width="9.109375" customWidth="1"/>
    <col min="10249" max="10249" width="9.109375" customWidth="1"/>
    <col min="10252" max="10258" width="9.109375" customWidth="1"/>
    <col min="10259" max="10259" width="10.44140625" customWidth="1"/>
    <col min="10260" max="10260" width="10" customWidth="1"/>
    <col min="10261" max="10261" width="10.109375" customWidth="1"/>
    <col min="10262" max="10262" width="10.44140625" customWidth="1"/>
    <col min="10263" max="10263" width="10" customWidth="1"/>
    <col min="10264" max="10264" width="10.109375" customWidth="1"/>
    <col min="10472" max="10472" width="24.44140625" bestFit="1" customWidth="1"/>
    <col min="10473" max="10473" width="9.5546875" customWidth="1"/>
    <col min="10474" max="10481" width="8.6640625" customWidth="1"/>
    <col min="10482" max="10493" width="9.109375" customWidth="1"/>
    <col min="10496" max="10496" width="9.109375" customWidth="1"/>
    <col min="10498" max="10499" width="9.109375" customWidth="1"/>
    <col min="10505" max="10505" width="9.109375" customWidth="1"/>
    <col min="10508" max="10514" width="9.109375" customWidth="1"/>
    <col min="10515" max="10515" width="10.44140625" customWidth="1"/>
    <col min="10516" max="10516" width="10" customWidth="1"/>
    <col min="10517" max="10517" width="10.109375" customWidth="1"/>
    <col min="10518" max="10518" width="10.44140625" customWidth="1"/>
    <col min="10519" max="10519" width="10" customWidth="1"/>
    <col min="10520" max="10520" width="10.109375" customWidth="1"/>
    <col min="10728" max="10728" width="24.44140625" bestFit="1" customWidth="1"/>
    <col min="10729" max="10729" width="9.5546875" customWidth="1"/>
    <col min="10730" max="10737" width="8.6640625" customWidth="1"/>
    <col min="10738" max="10749" width="9.109375" customWidth="1"/>
    <col min="10752" max="10752" width="9.109375" customWidth="1"/>
    <col min="10754" max="10755" width="9.109375" customWidth="1"/>
    <col min="10761" max="10761" width="9.109375" customWidth="1"/>
    <col min="10764" max="10770" width="9.109375" customWidth="1"/>
    <col min="10771" max="10771" width="10.44140625" customWidth="1"/>
    <col min="10772" max="10772" width="10" customWidth="1"/>
    <col min="10773" max="10773" width="10.109375" customWidth="1"/>
    <col min="10774" max="10774" width="10.44140625" customWidth="1"/>
    <col min="10775" max="10775" width="10" customWidth="1"/>
    <col min="10776" max="10776" width="10.109375" customWidth="1"/>
    <col min="10984" max="10984" width="24.44140625" bestFit="1" customWidth="1"/>
    <col min="10985" max="10985" width="9.5546875" customWidth="1"/>
    <col min="10986" max="10993" width="8.6640625" customWidth="1"/>
    <col min="10994" max="11005" width="9.109375" customWidth="1"/>
    <col min="11008" max="11008" width="9.109375" customWidth="1"/>
    <col min="11010" max="11011" width="9.109375" customWidth="1"/>
    <col min="11017" max="11017" width="9.109375" customWidth="1"/>
    <col min="11020" max="11026" width="9.109375" customWidth="1"/>
    <col min="11027" max="11027" width="10.44140625" customWidth="1"/>
    <col min="11028" max="11028" width="10" customWidth="1"/>
    <col min="11029" max="11029" width="10.109375" customWidth="1"/>
    <col min="11030" max="11030" width="10.44140625" customWidth="1"/>
    <col min="11031" max="11031" width="10" customWidth="1"/>
    <col min="11032" max="11032" width="10.109375" customWidth="1"/>
    <col min="11240" max="11240" width="24.44140625" bestFit="1" customWidth="1"/>
    <col min="11241" max="11241" width="9.5546875" customWidth="1"/>
    <col min="11242" max="11249" width="8.6640625" customWidth="1"/>
    <col min="11250" max="11261" width="9.109375" customWidth="1"/>
    <col min="11264" max="11264" width="9.109375" customWidth="1"/>
    <col min="11266" max="11267" width="9.109375" customWidth="1"/>
    <col min="11273" max="11273" width="9.109375" customWidth="1"/>
    <col min="11276" max="11282" width="9.109375" customWidth="1"/>
    <col min="11283" max="11283" width="10.44140625" customWidth="1"/>
    <col min="11284" max="11284" width="10" customWidth="1"/>
    <col min="11285" max="11285" width="10.109375" customWidth="1"/>
    <col min="11286" max="11286" width="10.44140625" customWidth="1"/>
    <col min="11287" max="11287" width="10" customWidth="1"/>
    <col min="11288" max="11288" width="10.109375" customWidth="1"/>
    <col min="11496" max="11496" width="24.44140625" bestFit="1" customWidth="1"/>
    <col min="11497" max="11497" width="9.5546875" customWidth="1"/>
    <col min="11498" max="11505" width="8.6640625" customWidth="1"/>
    <col min="11506" max="11517" width="9.109375" customWidth="1"/>
    <col min="11520" max="11520" width="9.109375" customWidth="1"/>
    <col min="11522" max="11523" width="9.109375" customWidth="1"/>
    <col min="11529" max="11529" width="9.109375" customWidth="1"/>
    <col min="11532" max="11538" width="9.109375" customWidth="1"/>
    <col min="11539" max="11539" width="10.44140625" customWidth="1"/>
    <col min="11540" max="11540" width="10" customWidth="1"/>
    <col min="11541" max="11541" width="10.109375" customWidth="1"/>
    <col min="11542" max="11542" width="10.44140625" customWidth="1"/>
    <col min="11543" max="11543" width="10" customWidth="1"/>
    <col min="11544" max="11544" width="10.109375" customWidth="1"/>
    <col min="11752" max="11752" width="24.44140625" bestFit="1" customWidth="1"/>
    <col min="11753" max="11753" width="9.5546875" customWidth="1"/>
    <col min="11754" max="11761" width="8.6640625" customWidth="1"/>
    <col min="11762" max="11773" width="9.109375" customWidth="1"/>
    <col min="11776" max="11776" width="9.109375" customWidth="1"/>
    <col min="11778" max="11779" width="9.109375" customWidth="1"/>
    <col min="11785" max="11785" width="9.109375" customWidth="1"/>
    <col min="11788" max="11794" width="9.109375" customWidth="1"/>
    <col min="11795" max="11795" width="10.44140625" customWidth="1"/>
    <col min="11796" max="11796" width="10" customWidth="1"/>
    <col min="11797" max="11797" width="10.109375" customWidth="1"/>
    <col min="11798" max="11798" width="10.44140625" customWidth="1"/>
    <col min="11799" max="11799" width="10" customWidth="1"/>
    <col min="11800" max="11800" width="10.109375" customWidth="1"/>
    <col min="12008" max="12008" width="24.44140625" bestFit="1" customWidth="1"/>
    <col min="12009" max="12009" width="9.5546875" customWidth="1"/>
    <col min="12010" max="12017" width="8.6640625" customWidth="1"/>
    <col min="12018" max="12029" width="9.109375" customWidth="1"/>
    <col min="12032" max="12032" width="9.109375" customWidth="1"/>
    <col min="12034" max="12035" width="9.109375" customWidth="1"/>
    <col min="12041" max="12041" width="9.109375" customWidth="1"/>
    <col min="12044" max="12050" width="9.109375" customWidth="1"/>
    <col min="12051" max="12051" width="10.44140625" customWidth="1"/>
    <col min="12052" max="12052" width="10" customWidth="1"/>
    <col min="12053" max="12053" width="10.109375" customWidth="1"/>
    <col min="12054" max="12054" width="10.44140625" customWidth="1"/>
    <col min="12055" max="12055" width="10" customWidth="1"/>
    <col min="12056" max="12056" width="10.109375" customWidth="1"/>
    <col min="12264" max="12264" width="24.44140625" bestFit="1" customWidth="1"/>
    <col min="12265" max="12265" width="9.5546875" customWidth="1"/>
    <col min="12266" max="12273" width="8.6640625" customWidth="1"/>
    <col min="12274" max="12285" width="9.109375" customWidth="1"/>
    <col min="12288" max="12288" width="9.109375" customWidth="1"/>
    <col min="12290" max="12291" width="9.109375" customWidth="1"/>
    <col min="12297" max="12297" width="9.109375" customWidth="1"/>
    <col min="12300" max="12306" width="9.109375" customWidth="1"/>
    <col min="12307" max="12307" width="10.44140625" customWidth="1"/>
    <col min="12308" max="12308" width="10" customWidth="1"/>
    <col min="12309" max="12309" width="10.109375" customWidth="1"/>
    <col min="12310" max="12310" width="10.44140625" customWidth="1"/>
    <col min="12311" max="12311" width="10" customWidth="1"/>
    <col min="12312" max="12312" width="10.109375" customWidth="1"/>
    <col min="12520" max="12520" width="24.44140625" bestFit="1" customWidth="1"/>
    <col min="12521" max="12521" width="9.5546875" customWidth="1"/>
    <col min="12522" max="12529" width="8.6640625" customWidth="1"/>
    <col min="12530" max="12541" width="9.109375" customWidth="1"/>
    <col min="12544" max="12544" width="9.109375" customWidth="1"/>
    <col min="12546" max="12547" width="9.109375" customWidth="1"/>
    <col min="12553" max="12553" width="9.109375" customWidth="1"/>
    <col min="12556" max="12562" width="9.109375" customWidth="1"/>
    <col min="12563" max="12563" width="10.44140625" customWidth="1"/>
    <col min="12564" max="12564" width="10" customWidth="1"/>
    <col min="12565" max="12565" width="10.109375" customWidth="1"/>
    <col min="12566" max="12566" width="10.44140625" customWidth="1"/>
    <col min="12567" max="12567" width="10" customWidth="1"/>
    <col min="12568" max="12568" width="10.109375" customWidth="1"/>
    <col min="12776" max="12776" width="24.44140625" bestFit="1" customWidth="1"/>
    <col min="12777" max="12777" width="9.5546875" customWidth="1"/>
    <col min="12778" max="12785" width="8.6640625" customWidth="1"/>
    <col min="12786" max="12797" width="9.109375" customWidth="1"/>
    <col min="12800" max="12800" width="9.109375" customWidth="1"/>
    <col min="12802" max="12803" width="9.109375" customWidth="1"/>
    <col min="12809" max="12809" width="9.109375" customWidth="1"/>
    <col min="12812" max="12818" width="9.109375" customWidth="1"/>
    <col min="12819" max="12819" width="10.44140625" customWidth="1"/>
    <col min="12820" max="12820" width="10" customWidth="1"/>
    <col min="12821" max="12821" width="10.109375" customWidth="1"/>
    <col min="12822" max="12822" width="10.44140625" customWidth="1"/>
    <col min="12823" max="12823" width="10" customWidth="1"/>
    <col min="12824" max="12824" width="10.109375" customWidth="1"/>
    <col min="13032" max="13032" width="24.44140625" bestFit="1" customWidth="1"/>
    <col min="13033" max="13033" width="9.5546875" customWidth="1"/>
    <col min="13034" max="13041" width="8.6640625" customWidth="1"/>
    <col min="13042" max="13053" width="9.109375" customWidth="1"/>
    <col min="13056" max="13056" width="9.109375" customWidth="1"/>
    <col min="13058" max="13059" width="9.109375" customWidth="1"/>
    <col min="13065" max="13065" width="9.109375" customWidth="1"/>
    <col min="13068" max="13074" width="9.109375" customWidth="1"/>
    <col min="13075" max="13075" width="10.44140625" customWidth="1"/>
    <col min="13076" max="13076" width="10" customWidth="1"/>
    <col min="13077" max="13077" width="10.109375" customWidth="1"/>
    <col min="13078" max="13078" width="10.44140625" customWidth="1"/>
    <col min="13079" max="13079" width="10" customWidth="1"/>
    <col min="13080" max="13080" width="10.109375" customWidth="1"/>
    <col min="13288" max="13288" width="24.44140625" bestFit="1" customWidth="1"/>
    <col min="13289" max="13289" width="9.5546875" customWidth="1"/>
    <col min="13290" max="13297" width="8.6640625" customWidth="1"/>
    <col min="13298" max="13309" width="9.109375" customWidth="1"/>
    <col min="13312" max="13312" width="9.109375" customWidth="1"/>
    <col min="13314" max="13315" width="9.109375" customWidth="1"/>
    <col min="13321" max="13321" width="9.109375" customWidth="1"/>
    <col min="13324" max="13330" width="9.109375" customWidth="1"/>
    <col min="13331" max="13331" width="10.44140625" customWidth="1"/>
    <col min="13332" max="13332" width="10" customWidth="1"/>
    <col min="13333" max="13333" width="10.109375" customWidth="1"/>
    <col min="13334" max="13334" width="10.44140625" customWidth="1"/>
    <col min="13335" max="13335" width="10" customWidth="1"/>
    <col min="13336" max="13336" width="10.109375" customWidth="1"/>
    <col min="13544" max="13544" width="24.44140625" bestFit="1" customWidth="1"/>
    <col min="13545" max="13545" width="9.5546875" customWidth="1"/>
    <col min="13546" max="13553" width="8.6640625" customWidth="1"/>
    <col min="13554" max="13565" width="9.109375" customWidth="1"/>
    <col min="13568" max="13568" width="9.109375" customWidth="1"/>
    <col min="13570" max="13571" width="9.109375" customWidth="1"/>
    <col min="13577" max="13577" width="9.109375" customWidth="1"/>
    <col min="13580" max="13586" width="9.109375" customWidth="1"/>
    <col min="13587" max="13587" width="10.44140625" customWidth="1"/>
    <col min="13588" max="13588" width="10" customWidth="1"/>
    <col min="13589" max="13589" width="10.109375" customWidth="1"/>
    <col min="13590" max="13590" width="10.44140625" customWidth="1"/>
    <col min="13591" max="13591" width="10" customWidth="1"/>
    <col min="13592" max="13592" width="10.109375" customWidth="1"/>
    <col min="13800" max="13800" width="24.44140625" bestFit="1" customWidth="1"/>
    <col min="13801" max="13801" width="9.5546875" customWidth="1"/>
    <col min="13802" max="13809" width="8.6640625" customWidth="1"/>
    <col min="13810" max="13821" width="9.109375" customWidth="1"/>
    <col min="13824" max="13824" width="9.109375" customWidth="1"/>
    <col min="13826" max="13827" width="9.109375" customWidth="1"/>
    <col min="13833" max="13833" width="9.109375" customWidth="1"/>
    <col min="13836" max="13842" width="9.109375" customWidth="1"/>
    <col min="13843" max="13843" width="10.44140625" customWidth="1"/>
    <col min="13844" max="13844" width="10" customWidth="1"/>
    <col min="13845" max="13845" width="10.109375" customWidth="1"/>
    <col min="13846" max="13846" width="10.44140625" customWidth="1"/>
    <col min="13847" max="13847" width="10" customWidth="1"/>
    <col min="13848" max="13848" width="10.109375" customWidth="1"/>
    <col min="14056" max="14056" width="24.44140625" bestFit="1" customWidth="1"/>
    <col min="14057" max="14057" width="9.5546875" customWidth="1"/>
    <col min="14058" max="14065" width="8.6640625" customWidth="1"/>
    <col min="14066" max="14077" width="9.109375" customWidth="1"/>
    <col min="14080" max="14080" width="9.109375" customWidth="1"/>
    <col min="14082" max="14083" width="9.109375" customWidth="1"/>
    <col min="14089" max="14089" width="9.109375" customWidth="1"/>
    <col min="14092" max="14098" width="9.109375" customWidth="1"/>
    <col min="14099" max="14099" width="10.44140625" customWidth="1"/>
    <col min="14100" max="14100" width="10" customWidth="1"/>
    <col min="14101" max="14101" width="10.109375" customWidth="1"/>
    <col min="14102" max="14102" width="10.44140625" customWidth="1"/>
    <col min="14103" max="14103" width="10" customWidth="1"/>
    <col min="14104" max="14104" width="10.109375" customWidth="1"/>
    <col min="14312" max="14312" width="24.44140625" bestFit="1" customWidth="1"/>
    <col min="14313" max="14313" width="9.5546875" customWidth="1"/>
    <col min="14314" max="14321" width="8.6640625" customWidth="1"/>
    <col min="14322" max="14333" width="9.109375" customWidth="1"/>
    <col min="14336" max="14336" width="9.109375" customWidth="1"/>
    <col min="14338" max="14339" width="9.109375" customWidth="1"/>
    <col min="14345" max="14345" width="9.109375" customWidth="1"/>
    <col min="14348" max="14354" width="9.109375" customWidth="1"/>
    <col min="14355" max="14355" width="10.44140625" customWidth="1"/>
    <col min="14356" max="14356" width="10" customWidth="1"/>
    <col min="14357" max="14357" width="10.109375" customWidth="1"/>
    <col min="14358" max="14358" width="10.44140625" customWidth="1"/>
    <col min="14359" max="14359" width="10" customWidth="1"/>
    <col min="14360" max="14360" width="10.109375" customWidth="1"/>
    <col min="14568" max="14568" width="24.44140625" bestFit="1" customWidth="1"/>
    <col min="14569" max="14569" width="9.5546875" customWidth="1"/>
    <col min="14570" max="14577" width="8.6640625" customWidth="1"/>
    <col min="14578" max="14589" width="9.109375" customWidth="1"/>
    <col min="14592" max="14592" width="9.109375" customWidth="1"/>
    <col min="14594" max="14595" width="9.109375" customWidth="1"/>
    <col min="14601" max="14601" width="9.109375" customWidth="1"/>
    <col min="14604" max="14610" width="9.109375" customWidth="1"/>
    <col min="14611" max="14611" width="10.44140625" customWidth="1"/>
    <col min="14612" max="14612" width="10" customWidth="1"/>
    <col min="14613" max="14613" width="10.109375" customWidth="1"/>
    <col min="14614" max="14614" width="10.44140625" customWidth="1"/>
    <col min="14615" max="14615" width="10" customWidth="1"/>
    <col min="14616" max="14616" width="10.109375" customWidth="1"/>
    <col min="14824" max="14824" width="24.44140625" bestFit="1" customWidth="1"/>
    <col min="14825" max="14825" width="9.5546875" customWidth="1"/>
    <col min="14826" max="14833" width="8.6640625" customWidth="1"/>
    <col min="14834" max="14845" width="9.109375" customWidth="1"/>
    <col min="14848" max="14848" width="9.109375" customWidth="1"/>
    <col min="14850" max="14851" width="9.109375" customWidth="1"/>
    <col min="14857" max="14857" width="9.109375" customWidth="1"/>
    <col min="14860" max="14866" width="9.109375" customWidth="1"/>
    <col min="14867" max="14867" width="10.44140625" customWidth="1"/>
    <col min="14868" max="14868" width="10" customWidth="1"/>
    <col min="14869" max="14869" width="10.109375" customWidth="1"/>
    <col min="14870" max="14870" width="10.44140625" customWidth="1"/>
    <col min="14871" max="14871" width="10" customWidth="1"/>
    <col min="14872" max="14872" width="10.109375" customWidth="1"/>
    <col min="15080" max="15080" width="24.44140625" bestFit="1" customWidth="1"/>
    <col min="15081" max="15081" width="9.5546875" customWidth="1"/>
    <col min="15082" max="15089" width="8.6640625" customWidth="1"/>
    <col min="15090" max="15101" width="9.109375" customWidth="1"/>
    <col min="15104" max="15104" width="9.109375" customWidth="1"/>
    <col min="15106" max="15107" width="9.109375" customWidth="1"/>
    <col min="15113" max="15113" width="9.109375" customWidth="1"/>
    <col min="15116" max="15122" width="9.109375" customWidth="1"/>
    <col min="15123" max="15123" width="10.44140625" customWidth="1"/>
    <col min="15124" max="15124" width="10" customWidth="1"/>
    <col min="15125" max="15125" width="10.109375" customWidth="1"/>
    <col min="15126" max="15126" width="10.44140625" customWidth="1"/>
    <col min="15127" max="15127" width="10" customWidth="1"/>
    <col min="15128" max="15128" width="10.109375" customWidth="1"/>
    <col min="15336" max="15336" width="24.44140625" bestFit="1" customWidth="1"/>
    <col min="15337" max="15337" width="9.5546875" customWidth="1"/>
    <col min="15338" max="15345" width="8.6640625" customWidth="1"/>
    <col min="15346" max="15357" width="9.109375" customWidth="1"/>
    <col min="15360" max="15360" width="9.109375" customWidth="1"/>
    <col min="15362" max="15363" width="9.109375" customWidth="1"/>
    <col min="15369" max="15369" width="9.109375" customWidth="1"/>
    <col min="15372" max="15378" width="9.109375" customWidth="1"/>
    <col min="15379" max="15379" width="10.44140625" customWidth="1"/>
    <col min="15380" max="15380" width="10" customWidth="1"/>
    <col min="15381" max="15381" width="10.109375" customWidth="1"/>
    <col min="15382" max="15382" width="10.44140625" customWidth="1"/>
    <col min="15383" max="15383" width="10" customWidth="1"/>
    <col min="15384" max="15384" width="10.109375" customWidth="1"/>
    <col min="15592" max="15592" width="24.44140625" bestFit="1" customWidth="1"/>
    <col min="15593" max="15593" width="9.5546875" customWidth="1"/>
    <col min="15594" max="15601" width="8.6640625" customWidth="1"/>
    <col min="15602" max="15613" width="9.109375" customWidth="1"/>
    <col min="15616" max="15616" width="9.109375" customWidth="1"/>
    <col min="15618" max="15619" width="9.109375" customWidth="1"/>
    <col min="15625" max="15625" width="9.109375" customWidth="1"/>
    <col min="15628" max="15634" width="9.109375" customWidth="1"/>
    <col min="15635" max="15635" width="10.44140625" customWidth="1"/>
    <col min="15636" max="15636" width="10" customWidth="1"/>
    <col min="15637" max="15637" width="10.109375" customWidth="1"/>
    <col min="15638" max="15638" width="10.44140625" customWidth="1"/>
    <col min="15639" max="15639" width="10" customWidth="1"/>
    <col min="15640" max="15640" width="10.109375" customWidth="1"/>
    <col min="15848" max="15848" width="24.44140625" bestFit="1" customWidth="1"/>
    <col min="15849" max="15849" width="9.5546875" customWidth="1"/>
    <col min="15850" max="15857" width="8.6640625" customWidth="1"/>
    <col min="15858" max="15869" width="9.109375" customWidth="1"/>
    <col min="15872" max="15872" width="9.109375" customWidth="1"/>
    <col min="15874" max="15875" width="9.109375" customWidth="1"/>
    <col min="15881" max="15881" width="9.109375" customWidth="1"/>
    <col min="15884" max="15890" width="9.109375" customWidth="1"/>
    <col min="15891" max="15891" width="10.44140625" customWidth="1"/>
    <col min="15892" max="15892" width="10" customWidth="1"/>
    <col min="15893" max="15893" width="10.109375" customWidth="1"/>
    <col min="15894" max="15894" width="10.44140625" customWidth="1"/>
    <col min="15895" max="15895" width="10" customWidth="1"/>
    <col min="15896" max="15896" width="10.109375" customWidth="1"/>
    <col min="16104" max="16104" width="24.44140625" bestFit="1" customWidth="1"/>
    <col min="16105" max="16105" width="9.5546875" customWidth="1"/>
    <col min="16106" max="16113" width="8.6640625" customWidth="1"/>
    <col min="16114" max="16125" width="9.109375" customWidth="1"/>
    <col min="16128" max="16128" width="9.109375" customWidth="1"/>
    <col min="16130" max="16131" width="9.109375" customWidth="1"/>
    <col min="16137" max="16137" width="9.109375" customWidth="1"/>
    <col min="16140" max="16146" width="9.109375" customWidth="1"/>
    <col min="16147" max="16147" width="10.44140625" customWidth="1"/>
    <col min="16148" max="16148" width="10" customWidth="1"/>
    <col min="16149" max="16149" width="10.109375" customWidth="1"/>
    <col min="16150" max="16150" width="10.44140625" customWidth="1"/>
    <col min="16151" max="16151" width="10" customWidth="1"/>
    <col min="16152" max="16152" width="10.109375" customWidth="1"/>
  </cols>
  <sheetData>
    <row r="1" spans="1:31" ht="18.75" customHeight="1" x14ac:dyDescent="0.3">
      <c r="A1" s="223" t="s">
        <v>53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</row>
    <row r="2" spans="1:31" ht="15.75" customHeight="1" x14ac:dyDescent="0.3">
      <c r="A2" s="186"/>
      <c r="B2" s="188">
        <v>2019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8">
        <v>2020</v>
      </c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</row>
    <row r="3" spans="1:31" ht="15.75" customHeight="1" x14ac:dyDescent="0.3">
      <c r="A3" s="187"/>
      <c r="B3" s="190" t="s">
        <v>4</v>
      </c>
      <c r="C3" s="190"/>
      <c r="D3" s="190"/>
      <c r="E3" s="190" t="s">
        <v>8</v>
      </c>
      <c r="F3" s="190"/>
      <c r="G3" s="190"/>
      <c r="H3" s="190" t="s">
        <v>9</v>
      </c>
      <c r="I3" s="190"/>
      <c r="J3" s="190"/>
      <c r="K3" s="190" t="s">
        <v>13</v>
      </c>
      <c r="L3" s="190"/>
      <c r="M3" s="190"/>
      <c r="N3" s="190" t="s">
        <v>14</v>
      </c>
      <c r="O3" s="190"/>
      <c r="P3" s="190"/>
      <c r="Q3" s="190" t="s">
        <v>4</v>
      </c>
      <c r="R3" s="190"/>
      <c r="S3" s="190"/>
      <c r="T3" s="190" t="s">
        <v>8</v>
      </c>
      <c r="U3" s="190"/>
      <c r="V3" s="190"/>
      <c r="W3" s="190" t="s">
        <v>9</v>
      </c>
      <c r="X3" s="190"/>
      <c r="Y3" s="190"/>
      <c r="Z3" s="190" t="s">
        <v>13</v>
      </c>
      <c r="AA3" s="190"/>
      <c r="AB3" s="190"/>
      <c r="AC3" s="190" t="s">
        <v>14</v>
      </c>
      <c r="AD3" s="190"/>
      <c r="AE3" s="190"/>
    </row>
    <row r="4" spans="1:31" x14ac:dyDescent="0.3">
      <c r="A4" s="100"/>
      <c r="B4" s="101" t="s">
        <v>54</v>
      </c>
      <c r="C4" s="101" t="s">
        <v>55</v>
      </c>
      <c r="D4" s="102" t="s">
        <v>56</v>
      </c>
      <c r="E4" s="101" t="s">
        <v>54</v>
      </c>
      <c r="F4" s="101" t="s">
        <v>55</v>
      </c>
      <c r="G4" s="102" t="s">
        <v>56</v>
      </c>
      <c r="H4" s="101" t="s">
        <v>54</v>
      </c>
      <c r="I4" s="101" t="s">
        <v>55</v>
      </c>
      <c r="J4" s="102" t="s">
        <v>56</v>
      </c>
      <c r="K4" s="101" t="s">
        <v>54</v>
      </c>
      <c r="L4" s="101" t="s">
        <v>55</v>
      </c>
      <c r="M4" s="102" t="s">
        <v>56</v>
      </c>
      <c r="N4" s="101" t="s">
        <v>54</v>
      </c>
      <c r="O4" s="101" t="s">
        <v>55</v>
      </c>
      <c r="P4" s="102" t="s">
        <v>56</v>
      </c>
      <c r="Q4" s="101" t="s">
        <v>54</v>
      </c>
      <c r="R4" s="101" t="s">
        <v>55</v>
      </c>
      <c r="S4" s="102" t="s">
        <v>56</v>
      </c>
      <c r="T4" s="101" t="s">
        <v>54</v>
      </c>
      <c r="U4" s="101" t="s">
        <v>55</v>
      </c>
      <c r="V4" s="102" t="s">
        <v>56</v>
      </c>
      <c r="W4" s="101" t="s">
        <v>54</v>
      </c>
      <c r="X4" s="101" t="s">
        <v>55</v>
      </c>
      <c r="Y4" s="102" t="s">
        <v>56</v>
      </c>
      <c r="Z4" s="101" t="s">
        <v>54</v>
      </c>
      <c r="AA4" s="101" t="s">
        <v>55</v>
      </c>
      <c r="AB4" s="102" t="s">
        <v>56</v>
      </c>
      <c r="AC4" s="101" t="s">
        <v>54</v>
      </c>
      <c r="AD4" s="101" t="s">
        <v>55</v>
      </c>
      <c r="AE4" s="102" t="s">
        <v>56</v>
      </c>
    </row>
    <row r="5" spans="1:31" ht="15.6" x14ac:dyDescent="0.3">
      <c r="A5" s="133" t="s">
        <v>57</v>
      </c>
      <c r="B5" s="103">
        <v>65.682299925292995</v>
      </c>
      <c r="C5" s="103">
        <v>46.456275894096407</v>
      </c>
      <c r="D5" s="104">
        <v>62.493312974776941</v>
      </c>
      <c r="E5" s="103">
        <v>41.030001918984972</v>
      </c>
      <c r="F5" s="103">
        <v>55.48716303772305</v>
      </c>
      <c r="G5" s="104">
        <v>43.42798592620116</v>
      </c>
      <c r="H5" s="103">
        <v>53.288050651403331</v>
      </c>
      <c r="I5" s="103">
        <v>50.996666667963943</v>
      </c>
      <c r="J5" s="104">
        <v>52.907982801183607</v>
      </c>
      <c r="K5" s="103">
        <v>25.624106243512657</v>
      </c>
      <c r="L5" s="103">
        <v>49.475367372315539</v>
      </c>
      <c r="M5" s="104">
        <v>29.608203659375103</v>
      </c>
      <c r="N5" s="103">
        <v>44.017498298967062</v>
      </c>
      <c r="O5" s="103">
        <v>50.483994377855332</v>
      </c>
      <c r="P5" s="104">
        <v>45.092624680938613</v>
      </c>
      <c r="Q5" s="103">
        <v>58.601846339609445</v>
      </c>
      <c r="R5" s="103">
        <v>59.588988463970814</v>
      </c>
      <c r="S5" s="104">
        <v>58.766350658970666</v>
      </c>
      <c r="T5" s="103">
        <v>35.818331861198089</v>
      </c>
      <c r="U5" s="103">
        <v>66.165905330658788</v>
      </c>
      <c r="V5" s="104">
        <v>40.875665344042304</v>
      </c>
      <c r="W5" s="103">
        <v>47.210089100403771</v>
      </c>
      <c r="X5" s="103">
        <v>62.877446897314805</v>
      </c>
      <c r="Y5" s="104">
        <v>49.821008001506492</v>
      </c>
      <c r="Z5" s="103">
        <v>22.573961577005679</v>
      </c>
      <c r="AA5" s="103">
        <v>56.88608481680324</v>
      </c>
      <c r="AB5" s="104">
        <v>28.291975569219254</v>
      </c>
      <c r="AC5" s="103">
        <v>38.938104676489083</v>
      </c>
      <c r="AD5" s="103">
        <v>60.865748680500708</v>
      </c>
      <c r="AE5" s="104">
        <v>42.592281783366261</v>
      </c>
    </row>
    <row r="6" spans="1:31" ht="15.6" x14ac:dyDescent="0.3">
      <c r="A6" s="64" t="s">
        <v>58</v>
      </c>
      <c r="B6" s="103">
        <v>70.259780753968258</v>
      </c>
      <c r="C6" s="103">
        <v>40.766979461401078</v>
      </c>
      <c r="D6" s="104">
        <v>50.672202397611713</v>
      </c>
      <c r="E6" s="103">
        <v>42.480540293040292</v>
      </c>
      <c r="F6" s="103">
        <v>64.603297431001963</v>
      </c>
      <c r="G6" s="104">
        <v>57.173320222618528</v>
      </c>
      <c r="H6" s="103">
        <v>56.293422290186804</v>
      </c>
      <c r="I6" s="103">
        <v>52.538468567889673</v>
      </c>
      <c r="J6" s="104">
        <v>53.799578130374023</v>
      </c>
      <c r="K6" s="103">
        <v>36.217057938664595</v>
      </c>
      <c r="L6" s="103">
        <v>45.310116659206976</v>
      </c>
      <c r="M6" s="104">
        <v>42.25619265566629</v>
      </c>
      <c r="N6" s="103">
        <v>49.527761043519973</v>
      </c>
      <c r="O6" s="103">
        <v>50.102540452143117</v>
      </c>
      <c r="P6" s="104">
        <v>49.909499508860797</v>
      </c>
      <c r="Q6" s="103">
        <v>60.256215495813713</v>
      </c>
      <c r="R6" s="103">
        <v>60.253422943620691</v>
      </c>
      <c r="S6" s="104">
        <v>60.254360828488217</v>
      </c>
      <c r="T6" s="103">
        <v>36.843509124803766</v>
      </c>
      <c r="U6" s="103">
        <v>68.549832594712484</v>
      </c>
      <c r="V6" s="104">
        <v>57.901193310108376</v>
      </c>
      <c r="W6" s="103">
        <v>48.54986231030874</v>
      </c>
      <c r="X6" s="103">
        <v>64.401627769166595</v>
      </c>
      <c r="Y6" s="104">
        <v>59.0777770692983</v>
      </c>
      <c r="Z6" s="103">
        <v>26.488548298395447</v>
      </c>
      <c r="AA6" s="103">
        <v>50.234496997144376</v>
      </c>
      <c r="AB6" s="104">
        <v>42.259367291435247</v>
      </c>
      <c r="AC6" s="103">
        <v>41.142413809958292</v>
      </c>
      <c r="AD6" s="103">
        <v>59.644780940604392</v>
      </c>
      <c r="AE6" s="104">
        <v>53.430719771621661</v>
      </c>
    </row>
    <row r="7" spans="1:31" ht="15.6" x14ac:dyDescent="0.3">
      <c r="A7" s="64" t="s">
        <v>59</v>
      </c>
      <c r="B7" s="105">
        <v>35.311407809983898</v>
      </c>
      <c r="C7" s="105">
        <v>43.648055764594389</v>
      </c>
      <c r="D7" s="106">
        <v>42.597179391931668</v>
      </c>
      <c r="E7" s="105">
        <v>18.038040293040293</v>
      </c>
      <c r="F7" s="105">
        <v>43.497791613775256</v>
      </c>
      <c r="G7" s="106">
        <v>40.288462005220474</v>
      </c>
      <c r="H7" s="105">
        <v>26.627007566658655</v>
      </c>
      <c r="I7" s="105">
        <v>43.572508594845537</v>
      </c>
      <c r="J7" s="106">
        <v>41.436443026237086</v>
      </c>
      <c r="K7" s="105">
        <v>8.4690036231884047</v>
      </c>
      <c r="L7" s="105">
        <v>47.912203886259249</v>
      </c>
      <c r="M7" s="106">
        <v>42.940190261077674</v>
      </c>
      <c r="N7" s="105">
        <v>20.50782675054414</v>
      </c>
      <c r="O7" s="105">
        <v>45.034970011732199</v>
      </c>
      <c r="P7" s="106">
        <v>41.943200336146731</v>
      </c>
      <c r="Q7" s="105">
        <v>31.822531454053195</v>
      </c>
      <c r="R7" s="105">
        <v>44.442574113471508</v>
      </c>
      <c r="S7" s="106">
        <v>42.850794671921626</v>
      </c>
      <c r="T7" s="105">
        <v>15.51945054945055</v>
      </c>
      <c r="U7" s="105">
        <v>52.869432617543765</v>
      </c>
      <c r="V7" s="106">
        <v>48.17901717901718</v>
      </c>
      <c r="W7" s="105">
        <v>23.670991001751872</v>
      </c>
      <c r="X7" s="105">
        <v>48.62507714962215</v>
      </c>
      <c r="Y7" s="106">
        <v>45.48682078374938</v>
      </c>
      <c r="Z7" s="105">
        <v>7.5530273314429728</v>
      </c>
      <c r="AA7" s="105">
        <v>45.409150756537116</v>
      </c>
      <c r="AB7" s="106">
        <v>40.655174022837059</v>
      </c>
      <c r="AC7" s="105">
        <v>18.25911998836348</v>
      </c>
      <c r="AD7" s="105">
        <v>47.544094597841962</v>
      </c>
      <c r="AE7" s="106">
        <v>43.862962816137461</v>
      </c>
    </row>
    <row r="8" spans="1:31" ht="15.6" x14ac:dyDescent="0.3">
      <c r="A8" s="134" t="s">
        <v>80</v>
      </c>
      <c r="B8" s="136">
        <v>64.284184824302173</v>
      </c>
      <c r="C8" s="136">
        <v>43.787317056656391</v>
      </c>
      <c r="D8" s="137">
        <v>55.840040196951449</v>
      </c>
      <c r="E8" s="136">
        <v>39.833286530032453</v>
      </c>
      <c r="F8" s="136">
        <v>50.564085448041581</v>
      </c>
      <c r="G8" s="137">
        <v>44.25407994383</v>
      </c>
      <c r="H8" s="136">
        <v>51.991191759227341</v>
      </c>
      <c r="I8" s="136">
        <v>47.153250849271203</v>
      </c>
      <c r="J8" s="137">
        <v>49.998093437798374</v>
      </c>
      <c r="K8" s="136">
        <v>25.382188197326201</v>
      </c>
      <c r="L8" s="136">
        <v>47.796307922081603</v>
      </c>
      <c r="M8" s="137">
        <v>34.656291443797251</v>
      </c>
      <c r="N8" s="136">
        <v>43.067884036556912</v>
      </c>
      <c r="O8" s="136">
        <v>47.369958727287894</v>
      </c>
      <c r="P8" s="137">
        <v>44.84280676882095</v>
      </c>
      <c r="Q8" s="136">
        <v>57.195248226276753</v>
      </c>
      <c r="R8" s="136">
        <v>51.263974840104446</v>
      </c>
      <c r="S8" s="137">
        <v>54.74267591582386</v>
      </c>
      <c r="T8" s="136">
        <v>34.736298753927471</v>
      </c>
      <c r="U8" s="136">
        <v>59.18919540262975</v>
      </c>
      <c r="V8" s="137">
        <v>44.864131391212766</v>
      </c>
      <c r="W8" s="136">
        <v>45.965773490102116</v>
      </c>
      <c r="X8" s="136">
        <v>55.205817346541529</v>
      </c>
      <c r="Y8" s="137">
        <v>49.790723073273455</v>
      </c>
      <c r="Z8" s="136">
        <v>21.991487050646796</v>
      </c>
      <c r="AA8" s="136">
        <v>49.179729918702883</v>
      </c>
      <c r="AB8" s="137">
        <v>33.252237767644203</v>
      </c>
      <c r="AC8" s="136">
        <v>37.916013079774054</v>
      </c>
      <c r="AD8" s="136">
        <v>53.18122070510973</v>
      </c>
      <c r="AE8" s="137">
        <v>44.236247351748524</v>
      </c>
    </row>
    <row r="9" spans="1:31" ht="15.6" x14ac:dyDescent="0.3">
      <c r="A9" s="135" t="s">
        <v>86</v>
      </c>
      <c r="B9" s="107">
        <v>29.270929783950617</v>
      </c>
      <c r="C9" s="131" t="s">
        <v>52</v>
      </c>
      <c r="D9" s="108" t="s">
        <v>52</v>
      </c>
      <c r="E9" s="107">
        <v>8.3642708642708641</v>
      </c>
      <c r="F9" s="131" t="s">
        <v>52</v>
      </c>
      <c r="G9" s="108" t="s">
        <v>52</v>
      </c>
      <c r="H9" s="107">
        <v>17.369717784082425</v>
      </c>
      <c r="I9" s="131" t="s">
        <v>52</v>
      </c>
      <c r="J9" s="108" t="s">
        <v>52</v>
      </c>
      <c r="K9" s="107">
        <v>0</v>
      </c>
      <c r="L9" s="131" t="s">
        <v>52</v>
      </c>
      <c r="M9" s="108" t="s">
        <v>52</v>
      </c>
      <c r="N9" s="107">
        <v>9.41</v>
      </c>
      <c r="O9" s="131" t="s">
        <v>52</v>
      </c>
      <c r="P9" s="108" t="s">
        <v>52</v>
      </c>
      <c r="Q9" s="107">
        <v>27.85</v>
      </c>
      <c r="R9" s="131" t="s">
        <v>52</v>
      </c>
      <c r="S9" s="108" t="s">
        <v>52</v>
      </c>
      <c r="T9" s="131">
        <v>8.8000000000000007</v>
      </c>
      <c r="U9" s="131" t="s">
        <v>52</v>
      </c>
      <c r="V9" s="108" t="s">
        <v>52</v>
      </c>
      <c r="W9" s="131">
        <v>18.3</v>
      </c>
      <c r="X9" s="131" t="s">
        <v>52</v>
      </c>
      <c r="Y9" s="108" t="s">
        <v>52</v>
      </c>
      <c r="Z9" s="107">
        <v>0</v>
      </c>
      <c r="AA9" s="131" t="s">
        <v>52</v>
      </c>
      <c r="AB9" s="108" t="s">
        <v>52</v>
      </c>
      <c r="AC9" s="131">
        <v>12.52</v>
      </c>
      <c r="AD9" s="131" t="s">
        <v>52</v>
      </c>
      <c r="AE9" s="108" t="s">
        <v>52</v>
      </c>
    </row>
    <row r="11" spans="1:31" x14ac:dyDescent="0.3">
      <c r="B11" s="109"/>
      <c r="C11" s="109"/>
      <c r="K11" s="109"/>
      <c r="L11" s="109"/>
      <c r="N11" s="109"/>
      <c r="O11" s="109"/>
      <c r="Q11" s="109"/>
      <c r="R11" s="109"/>
      <c r="Z11" s="109"/>
      <c r="AA11" s="109"/>
      <c r="AC11" s="109"/>
      <c r="AD11" s="109"/>
    </row>
  </sheetData>
  <mergeCells count="14">
    <mergeCell ref="A1:AE1"/>
    <mergeCell ref="Q2:AE2"/>
    <mergeCell ref="Q3:S3"/>
    <mergeCell ref="T3:V3"/>
    <mergeCell ref="W3:Y3"/>
    <mergeCell ref="Z3:AB3"/>
    <mergeCell ref="AC3:AE3"/>
    <mergeCell ref="A2:A3"/>
    <mergeCell ref="B2:P2"/>
    <mergeCell ref="B3:D3"/>
    <mergeCell ref="E3:G3"/>
    <mergeCell ref="H3:J3"/>
    <mergeCell ref="K3:M3"/>
    <mergeCell ref="N3:P3"/>
  </mergeCells>
  <pageMargins left="0.25" right="0.25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showGridLines="0" zoomScale="85" zoomScaleNormal="85" workbookViewId="0">
      <pane xSplit="1" ySplit="3" topLeftCell="B4" activePane="bottomRight" state="frozen"/>
      <selection activeCell="AF18" sqref="AF18"/>
      <selection pane="topRight" activeCell="AF18" sqref="AF18"/>
      <selection pane="bottomLeft" activeCell="AF18" sqref="AF18"/>
      <selection pane="bottomRight" activeCell="D22" sqref="D22"/>
    </sheetView>
  </sheetViews>
  <sheetFormatPr defaultRowHeight="14.4" x14ac:dyDescent="0.3"/>
  <cols>
    <col min="1" max="1" width="27" customWidth="1"/>
    <col min="2" max="6" width="11.6640625" customWidth="1"/>
    <col min="7" max="11" width="11.6640625" style="164" customWidth="1"/>
    <col min="243" max="243" width="27" customWidth="1"/>
    <col min="244" max="256" width="11.6640625" customWidth="1"/>
    <col min="257" max="257" width="11.88671875" customWidth="1"/>
    <col min="258" max="259" width="12.6640625" customWidth="1"/>
    <col min="260" max="260" width="11.44140625" customWidth="1"/>
    <col min="261" max="261" width="11.88671875" customWidth="1"/>
    <col min="499" max="499" width="27" customWidth="1"/>
    <col min="500" max="512" width="11.6640625" customWidth="1"/>
    <col min="513" max="513" width="11.88671875" customWidth="1"/>
    <col min="514" max="515" width="12.6640625" customWidth="1"/>
    <col min="516" max="516" width="11.44140625" customWidth="1"/>
    <col min="517" max="517" width="11.88671875" customWidth="1"/>
    <col min="755" max="755" width="27" customWidth="1"/>
    <col min="756" max="768" width="11.6640625" customWidth="1"/>
    <col min="769" max="769" width="11.88671875" customWidth="1"/>
    <col min="770" max="771" width="12.6640625" customWidth="1"/>
    <col min="772" max="772" width="11.44140625" customWidth="1"/>
    <col min="773" max="773" width="11.88671875" customWidth="1"/>
    <col min="1011" max="1011" width="27" customWidth="1"/>
    <col min="1012" max="1024" width="11.6640625" customWidth="1"/>
    <col min="1025" max="1025" width="11.88671875" customWidth="1"/>
    <col min="1026" max="1027" width="12.6640625" customWidth="1"/>
    <col min="1028" max="1028" width="11.44140625" customWidth="1"/>
    <col min="1029" max="1029" width="11.88671875" customWidth="1"/>
    <col min="1267" max="1267" width="27" customWidth="1"/>
    <col min="1268" max="1280" width="11.6640625" customWidth="1"/>
    <col min="1281" max="1281" width="11.88671875" customWidth="1"/>
    <col min="1282" max="1283" width="12.6640625" customWidth="1"/>
    <col min="1284" max="1284" width="11.44140625" customWidth="1"/>
    <col min="1285" max="1285" width="11.88671875" customWidth="1"/>
    <col min="1523" max="1523" width="27" customWidth="1"/>
    <col min="1524" max="1536" width="11.6640625" customWidth="1"/>
    <col min="1537" max="1537" width="11.88671875" customWidth="1"/>
    <col min="1538" max="1539" width="12.6640625" customWidth="1"/>
    <col min="1540" max="1540" width="11.44140625" customWidth="1"/>
    <col min="1541" max="1541" width="11.88671875" customWidth="1"/>
    <col min="1779" max="1779" width="27" customWidth="1"/>
    <col min="1780" max="1792" width="11.6640625" customWidth="1"/>
    <col min="1793" max="1793" width="11.88671875" customWidth="1"/>
    <col min="1794" max="1795" width="12.6640625" customWidth="1"/>
    <col min="1796" max="1796" width="11.44140625" customWidth="1"/>
    <col min="1797" max="1797" width="11.88671875" customWidth="1"/>
    <col min="2035" max="2035" width="27" customWidth="1"/>
    <col min="2036" max="2048" width="11.6640625" customWidth="1"/>
    <col min="2049" max="2049" width="11.88671875" customWidth="1"/>
    <col min="2050" max="2051" width="12.6640625" customWidth="1"/>
    <col min="2052" max="2052" width="11.44140625" customWidth="1"/>
    <col min="2053" max="2053" width="11.88671875" customWidth="1"/>
    <col min="2291" max="2291" width="27" customWidth="1"/>
    <col min="2292" max="2304" width="11.6640625" customWidth="1"/>
    <col min="2305" max="2305" width="11.88671875" customWidth="1"/>
    <col min="2306" max="2307" width="12.6640625" customWidth="1"/>
    <col min="2308" max="2308" width="11.44140625" customWidth="1"/>
    <col min="2309" max="2309" width="11.88671875" customWidth="1"/>
    <col min="2547" max="2547" width="27" customWidth="1"/>
    <col min="2548" max="2560" width="11.6640625" customWidth="1"/>
    <col min="2561" max="2561" width="11.88671875" customWidth="1"/>
    <col min="2562" max="2563" width="12.6640625" customWidth="1"/>
    <col min="2564" max="2564" width="11.44140625" customWidth="1"/>
    <col min="2565" max="2565" width="11.88671875" customWidth="1"/>
    <col min="2803" max="2803" width="27" customWidth="1"/>
    <col min="2804" max="2816" width="11.6640625" customWidth="1"/>
    <col min="2817" max="2817" width="11.88671875" customWidth="1"/>
    <col min="2818" max="2819" width="12.6640625" customWidth="1"/>
    <col min="2820" max="2820" width="11.44140625" customWidth="1"/>
    <col min="2821" max="2821" width="11.88671875" customWidth="1"/>
    <col min="3059" max="3059" width="27" customWidth="1"/>
    <col min="3060" max="3072" width="11.6640625" customWidth="1"/>
    <col min="3073" max="3073" width="11.88671875" customWidth="1"/>
    <col min="3074" max="3075" width="12.6640625" customWidth="1"/>
    <col min="3076" max="3076" width="11.44140625" customWidth="1"/>
    <col min="3077" max="3077" width="11.88671875" customWidth="1"/>
    <col min="3315" max="3315" width="27" customWidth="1"/>
    <col min="3316" max="3328" width="11.6640625" customWidth="1"/>
    <col min="3329" max="3329" width="11.88671875" customWidth="1"/>
    <col min="3330" max="3331" width="12.6640625" customWidth="1"/>
    <col min="3332" max="3332" width="11.44140625" customWidth="1"/>
    <col min="3333" max="3333" width="11.88671875" customWidth="1"/>
    <col min="3571" max="3571" width="27" customWidth="1"/>
    <col min="3572" max="3584" width="11.6640625" customWidth="1"/>
    <col min="3585" max="3585" width="11.88671875" customWidth="1"/>
    <col min="3586" max="3587" width="12.6640625" customWidth="1"/>
    <col min="3588" max="3588" width="11.44140625" customWidth="1"/>
    <col min="3589" max="3589" width="11.88671875" customWidth="1"/>
    <col min="3827" max="3827" width="27" customWidth="1"/>
    <col min="3828" max="3840" width="11.6640625" customWidth="1"/>
    <col min="3841" max="3841" width="11.88671875" customWidth="1"/>
    <col min="3842" max="3843" width="12.6640625" customWidth="1"/>
    <col min="3844" max="3844" width="11.44140625" customWidth="1"/>
    <col min="3845" max="3845" width="11.88671875" customWidth="1"/>
    <col min="4083" max="4083" width="27" customWidth="1"/>
    <col min="4084" max="4096" width="11.6640625" customWidth="1"/>
    <col min="4097" max="4097" width="11.88671875" customWidth="1"/>
    <col min="4098" max="4099" width="12.6640625" customWidth="1"/>
    <col min="4100" max="4100" width="11.44140625" customWidth="1"/>
    <col min="4101" max="4101" width="11.88671875" customWidth="1"/>
    <col min="4339" max="4339" width="27" customWidth="1"/>
    <col min="4340" max="4352" width="11.6640625" customWidth="1"/>
    <col min="4353" max="4353" width="11.88671875" customWidth="1"/>
    <col min="4354" max="4355" width="12.6640625" customWidth="1"/>
    <col min="4356" max="4356" width="11.44140625" customWidth="1"/>
    <col min="4357" max="4357" width="11.88671875" customWidth="1"/>
    <col min="4595" max="4595" width="27" customWidth="1"/>
    <col min="4596" max="4608" width="11.6640625" customWidth="1"/>
    <col min="4609" max="4609" width="11.88671875" customWidth="1"/>
    <col min="4610" max="4611" width="12.6640625" customWidth="1"/>
    <col min="4612" max="4612" width="11.44140625" customWidth="1"/>
    <col min="4613" max="4613" width="11.88671875" customWidth="1"/>
    <col min="4851" max="4851" width="27" customWidth="1"/>
    <col min="4852" max="4864" width="11.6640625" customWidth="1"/>
    <col min="4865" max="4865" width="11.88671875" customWidth="1"/>
    <col min="4866" max="4867" width="12.6640625" customWidth="1"/>
    <col min="4868" max="4868" width="11.44140625" customWidth="1"/>
    <col min="4869" max="4869" width="11.88671875" customWidth="1"/>
    <col min="5107" max="5107" width="27" customWidth="1"/>
    <col min="5108" max="5120" width="11.6640625" customWidth="1"/>
    <col min="5121" max="5121" width="11.88671875" customWidth="1"/>
    <col min="5122" max="5123" width="12.6640625" customWidth="1"/>
    <col min="5124" max="5124" width="11.44140625" customWidth="1"/>
    <col min="5125" max="5125" width="11.88671875" customWidth="1"/>
    <col min="5363" max="5363" width="27" customWidth="1"/>
    <col min="5364" max="5376" width="11.6640625" customWidth="1"/>
    <col min="5377" max="5377" width="11.88671875" customWidth="1"/>
    <col min="5378" max="5379" width="12.6640625" customWidth="1"/>
    <col min="5380" max="5380" width="11.44140625" customWidth="1"/>
    <col min="5381" max="5381" width="11.88671875" customWidth="1"/>
    <col min="5619" max="5619" width="27" customWidth="1"/>
    <col min="5620" max="5632" width="11.6640625" customWidth="1"/>
    <col min="5633" max="5633" width="11.88671875" customWidth="1"/>
    <col min="5634" max="5635" width="12.6640625" customWidth="1"/>
    <col min="5636" max="5636" width="11.44140625" customWidth="1"/>
    <col min="5637" max="5637" width="11.88671875" customWidth="1"/>
    <col min="5875" max="5875" width="27" customWidth="1"/>
    <col min="5876" max="5888" width="11.6640625" customWidth="1"/>
    <col min="5889" max="5889" width="11.88671875" customWidth="1"/>
    <col min="5890" max="5891" width="12.6640625" customWidth="1"/>
    <col min="5892" max="5892" width="11.44140625" customWidth="1"/>
    <col min="5893" max="5893" width="11.88671875" customWidth="1"/>
    <col min="6131" max="6131" width="27" customWidth="1"/>
    <col min="6132" max="6144" width="11.6640625" customWidth="1"/>
    <col min="6145" max="6145" width="11.88671875" customWidth="1"/>
    <col min="6146" max="6147" width="12.6640625" customWidth="1"/>
    <col min="6148" max="6148" width="11.44140625" customWidth="1"/>
    <col min="6149" max="6149" width="11.88671875" customWidth="1"/>
    <col min="6387" max="6387" width="27" customWidth="1"/>
    <col min="6388" max="6400" width="11.6640625" customWidth="1"/>
    <col min="6401" max="6401" width="11.88671875" customWidth="1"/>
    <col min="6402" max="6403" width="12.6640625" customWidth="1"/>
    <col min="6404" max="6404" width="11.44140625" customWidth="1"/>
    <col min="6405" max="6405" width="11.88671875" customWidth="1"/>
    <col min="6643" max="6643" width="27" customWidth="1"/>
    <col min="6644" max="6656" width="11.6640625" customWidth="1"/>
    <col min="6657" max="6657" width="11.88671875" customWidth="1"/>
    <col min="6658" max="6659" width="12.6640625" customWidth="1"/>
    <col min="6660" max="6660" width="11.44140625" customWidth="1"/>
    <col min="6661" max="6661" width="11.88671875" customWidth="1"/>
    <col min="6899" max="6899" width="27" customWidth="1"/>
    <col min="6900" max="6912" width="11.6640625" customWidth="1"/>
    <col min="6913" max="6913" width="11.88671875" customWidth="1"/>
    <col min="6914" max="6915" width="12.6640625" customWidth="1"/>
    <col min="6916" max="6916" width="11.44140625" customWidth="1"/>
    <col min="6917" max="6917" width="11.88671875" customWidth="1"/>
    <col min="7155" max="7155" width="27" customWidth="1"/>
    <col min="7156" max="7168" width="11.6640625" customWidth="1"/>
    <col min="7169" max="7169" width="11.88671875" customWidth="1"/>
    <col min="7170" max="7171" width="12.6640625" customWidth="1"/>
    <col min="7172" max="7172" width="11.44140625" customWidth="1"/>
    <col min="7173" max="7173" width="11.88671875" customWidth="1"/>
    <col min="7411" max="7411" width="27" customWidth="1"/>
    <col min="7412" max="7424" width="11.6640625" customWidth="1"/>
    <col min="7425" max="7425" width="11.88671875" customWidth="1"/>
    <col min="7426" max="7427" width="12.6640625" customWidth="1"/>
    <col min="7428" max="7428" width="11.44140625" customWidth="1"/>
    <col min="7429" max="7429" width="11.88671875" customWidth="1"/>
    <col min="7667" max="7667" width="27" customWidth="1"/>
    <col min="7668" max="7680" width="11.6640625" customWidth="1"/>
    <col min="7681" max="7681" width="11.88671875" customWidth="1"/>
    <col min="7682" max="7683" width="12.6640625" customWidth="1"/>
    <col min="7684" max="7684" width="11.44140625" customWidth="1"/>
    <col min="7685" max="7685" width="11.88671875" customWidth="1"/>
    <col min="7923" max="7923" width="27" customWidth="1"/>
    <col min="7924" max="7936" width="11.6640625" customWidth="1"/>
    <col min="7937" max="7937" width="11.88671875" customWidth="1"/>
    <col min="7938" max="7939" width="12.6640625" customWidth="1"/>
    <col min="7940" max="7940" width="11.44140625" customWidth="1"/>
    <col min="7941" max="7941" width="11.88671875" customWidth="1"/>
    <col min="8179" max="8179" width="27" customWidth="1"/>
    <col min="8180" max="8192" width="11.6640625" customWidth="1"/>
    <col min="8193" max="8193" width="11.88671875" customWidth="1"/>
    <col min="8194" max="8195" width="12.6640625" customWidth="1"/>
    <col min="8196" max="8196" width="11.44140625" customWidth="1"/>
    <col min="8197" max="8197" width="11.88671875" customWidth="1"/>
    <col min="8435" max="8435" width="27" customWidth="1"/>
    <col min="8436" max="8448" width="11.6640625" customWidth="1"/>
    <col min="8449" max="8449" width="11.88671875" customWidth="1"/>
    <col min="8450" max="8451" width="12.6640625" customWidth="1"/>
    <col min="8452" max="8452" width="11.44140625" customWidth="1"/>
    <col min="8453" max="8453" width="11.88671875" customWidth="1"/>
    <col min="8691" max="8691" width="27" customWidth="1"/>
    <col min="8692" max="8704" width="11.6640625" customWidth="1"/>
    <col min="8705" max="8705" width="11.88671875" customWidth="1"/>
    <col min="8706" max="8707" width="12.6640625" customWidth="1"/>
    <col min="8708" max="8708" width="11.44140625" customWidth="1"/>
    <col min="8709" max="8709" width="11.88671875" customWidth="1"/>
    <col min="8947" max="8947" width="27" customWidth="1"/>
    <col min="8948" max="8960" width="11.6640625" customWidth="1"/>
    <col min="8961" max="8961" width="11.88671875" customWidth="1"/>
    <col min="8962" max="8963" width="12.6640625" customWidth="1"/>
    <col min="8964" max="8964" width="11.44140625" customWidth="1"/>
    <col min="8965" max="8965" width="11.88671875" customWidth="1"/>
    <col min="9203" max="9203" width="27" customWidth="1"/>
    <col min="9204" max="9216" width="11.6640625" customWidth="1"/>
    <col min="9217" max="9217" width="11.88671875" customWidth="1"/>
    <col min="9218" max="9219" width="12.6640625" customWidth="1"/>
    <col min="9220" max="9220" width="11.44140625" customWidth="1"/>
    <col min="9221" max="9221" width="11.88671875" customWidth="1"/>
    <col min="9459" max="9459" width="27" customWidth="1"/>
    <col min="9460" max="9472" width="11.6640625" customWidth="1"/>
    <col min="9473" max="9473" width="11.88671875" customWidth="1"/>
    <col min="9474" max="9475" width="12.6640625" customWidth="1"/>
    <col min="9476" max="9476" width="11.44140625" customWidth="1"/>
    <col min="9477" max="9477" width="11.88671875" customWidth="1"/>
    <col min="9715" max="9715" width="27" customWidth="1"/>
    <col min="9716" max="9728" width="11.6640625" customWidth="1"/>
    <col min="9729" max="9729" width="11.88671875" customWidth="1"/>
    <col min="9730" max="9731" width="12.6640625" customWidth="1"/>
    <col min="9732" max="9732" width="11.44140625" customWidth="1"/>
    <col min="9733" max="9733" width="11.88671875" customWidth="1"/>
    <col min="9971" max="9971" width="27" customWidth="1"/>
    <col min="9972" max="9984" width="11.6640625" customWidth="1"/>
    <col min="9985" max="9985" width="11.88671875" customWidth="1"/>
    <col min="9986" max="9987" width="12.6640625" customWidth="1"/>
    <col min="9988" max="9988" width="11.44140625" customWidth="1"/>
    <col min="9989" max="9989" width="11.88671875" customWidth="1"/>
    <col min="10227" max="10227" width="27" customWidth="1"/>
    <col min="10228" max="10240" width="11.6640625" customWidth="1"/>
    <col min="10241" max="10241" width="11.88671875" customWidth="1"/>
    <col min="10242" max="10243" width="12.6640625" customWidth="1"/>
    <col min="10244" max="10244" width="11.44140625" customWidth="1"/>
    <col min="10245" max="10245" width="11.88671875" customWidth="1"/>
    <col min="10483" max="10483" width="27" customWidth="1"/>
    <col min="10484" max="10496" width="11.6640625" customWidth="1"/>
    <col min="10497" max="10497" width="11.88671875" customWidth="1"/>
    <col min="10498" max="10499" width="12.6640625" customWidth="1"/>
    <col min="10500" max="10500" width="11.44140625" customWidth="1"/>
    <col min="10501" max="10501" width="11.88671875" customWidth="1"/>
    <col min="10739" max="10739" width="27" customWidth="1"/>
    <col min="10740" max="10752" width="11.6640625" customWidth="1"/>
    <col min="10753" max="10753" width="11.88671875" customWidth="1"/>
    <col min="10754" max="10755" width="12.6640625" customWidth="1"/>
    <col min="10756" max="10756" width="11.44140625" customWidth="1"/>
    <col min="10757" max="10757" width="11.88671875" customWidth="1"/>
    <col min="10995" max="10995" width="27" customWidth="1"/>
    <col min="10996" max="11008" width="11.6640625" customWidth="1"/>
    <col min="11009" max="11009" width="11.88671875" customWidth="1"/>
    <col min="11010" max="11011" width="12.6640625" customWidth="1"/>
    <col min="11012" max="11012" width="11.44140625" customWidth="1"/>
    <col min="11013" max="11013" width="11.88671875" customWidth="1"/>
    <col min="11251" max="11251" width="27" customWidth="1"/>
    <col min="11252" max="11264" width="11.6640625" customWidth="1"/>
    <col min="11265" max="11265" width="11.88671875" customWidth="1"/>
    <col min="11266" max="11267" width="12.6640625" customWidth="1"/>
    <col min="11268" max="11268" width="11.44140625" customWidth="1"/>
    <col min="11269" max="11269" width="11.88671875" customWidth="1"/>
    <col min="11507" max="11507" width="27" customWidth="1"/>
    <col min="11508" max="11520" width="11.6640625" customWidth="1"/>
    <col min="11521" max="11521" width="11.88671875" customWidth="1"/>
    <col min="11522" max="11523" width="12.6640625" customWidth="1"/>
    <col min="11524" max="11524" width="11.44140625" customWidth="1"/>
    <col min="11525" max="11525" width="11.88671875" customWidth="1"/>
    <col min="11763" max="11763" width="27" customWidth="1"/>
    <col min="11764" max="11776" width="11.6640625" customWidth="1"/>
    <col min="11777" max="11777" width="11.88671875" customWidth="1"/>
    <col min="11778" max="11779" width="12.6640625" customWidth="1"/>
    <col min="11780" max="11780" width="11.44140625" customWidth="1"/>
    <col min="11781" max="11781" width="11.88671875" customWidth="1"/>
    <col min="12019" max="12019" width="27" customWidth="1"/>
    <col min="12020" max="12032" width="11.6640625" customWidth="1"/>
    <col min="12033" max="12033" width="11.88671875" customWidth="1"/>
    <col min="12034" max="12035" width="12.6640625" customWidth="1"/>
    <col min="12036" max="12036" width="11.44140625" customWidth="1"/>
    <col min="12037" max="12037" width="11.88671875" customWidth="1"/>
    <col min="12275" max="12275" width="27" customWidth="1"/>
    <col min="12276" max="12288" width="11.6640625" customWidth="1"/>
    <col min="12289" max="12289" width="11.88671875" customWidth="1"/>
    <col min="12290" max="12291" width="12.6640625" customWidth="1"/>
    <col min="12292" max="12292" width="11.44140625" customWidth="1"/>
    <col min="12293" max="12293" width="11.88671875" customWidth="1"/>
    <col min="12531" max="12531" width="27" customWidth="1"/>
    <col min="12532" max="12544" width="11.6640625" customWidth="1"/>
    <col min="12545" max="12545" width="11.88671875" customWidth="1"/>
    <col min="12546" max="12547" width="12.6640625" customWidth="1"/>
    <col min="12548" max="12548" width="11.44140625" customWidth="1"/>
    <col min="12549" max="12549" width="11.88671875" customWidth="1"/>
    <col min="12787" max="12787" width="27" customWidth="1"/>
    <col min="12788" max="12800" width="11.6640625" customWidth="1"/>
    <col min="12801" max="12801" width="11.88671875" customWidth="1"/>
    <col min="12802" max="12803" width="12.6640625" customWidth="1"/>
    <col min="12804" max="12804" width="11.44140625" customWidth="1"/>
    <col min="12805" max="12805" width="11.88671875" customWidth="1"/>
    <col min="13043" max="13043" width="27" customWidth="1"/>
    <col min="13044" max="13056" width="11.6640625" customWidth="1"/>
    <col min="13057" max="13057" width="11.88671875" customWidth="1"/>
    <col min="13058" max="13059" width="12.6640625" customWidth="1"/>
    <col min="13060" max="13060" width="11.44140625" customWidth="1"/>
    <col min="13061" max="13061" width="11.88671875" customWidth="1"/>
    <col min="13299" max="13299" width="27" customWidth="1"/>
    <col min="13300" max="13312" width="11.6640625" customWidth="1"/>
    <col min="13313" max="13313" width="11.88671875" customWidth="1"/>
    <col min="13314" max="13315" width="12.6640625" customWidth="1"/>
    <col min="13316" max="13316" width="11.44140625" customWidth="1"/>
    <col min="13317" max="13317" width="11.88671875" customWidth="1"/>
    <col min="13555" max="13555" width="27" customWidth="1"/>
    <col min="13556" max="13568" width="11.6640625" customWidth="1"/>
    <col min="13569" max="13569" width="11.88671875" customWidth="1"/>
    <col min="13570" max="13571" width="12.6640625" customWidth="1"/>
    <col min="13572" max="13572" width="11.44140625" customWidth="1"/>
    <col min="13573" max="13573" width="11.88671875" customWidth="1"/>
    <col min="13811" max="13811" width="27" customWidth="1"/>
    <col min="13812" max="13824" width="11.6640625" customWidth="1"/>
    <col min="13825" max="13825" width="11.88671875" customWidth="1"/>
    <col min="13826" max="13827" width="12.6640625" customWidth="1"/>
    <col min="13828" max="13828" width="11.44140625" customWidth="1"/>
    <col min="13829" max="13829" width="11.88671875" customWidth="1"/>
    <col min="14067" max="14067" width="27" customWidth="1"/>
    <col min="14068" max="14080" width="11.6640625" customWidth="1"/>
    <col min="14081" max="14081" width="11.88671875" customWidth="1"/>
    <col min="14082" max="14083" width="12.6640625" customWidth="1"/>
    <col min="14084" max="14084" width="11.44140625" customWidth="1"/>
    <col min="14085" max="14085" width="11.88671875" customWidth="1"/>
    <col min="14323" max="14323" width="27" customWidth="1"/>
    <col min="14324" max="14336" width="11.6640625" customWidth="1"/>
    <col min="14337" max="14337" width="11.88671875" customWidth="1"/>
    <col min="14338" max="14339" width="12.6640625" customWidth="1"/>
    <col min="14340" max="14340" width="11.44140625" customWidth="1"/>
    <col min="14341" max="14341" width="11.88671875" customWidth="1"/>
    <col min="14579" max="14579" width="27" customWidth="1"/>
    <col min="14580" max="14592" width="11.6640625" customWidth="1"/>
    <col min="14593" max="14593" width="11.88671875" customWidth="1"/>
    <col min="14594" max="14595" width="12.6640625" customWidth="1"/>
    <col min="14596" max="14596" width="11.44140625" customWidth="1"/>
    <col min="14597" max="14597" width="11.88671875" customWidth="1"/>
    <col min="14835" max="14835" width="27" customWidth="1"/>
    <col min="14836" max="14848" width="11.6640625" customWidth="1"/>
    <col min="14849" max="14849" width="11.88671875" customWidth="1"/>
    <col min="14850" max="14851" width="12.6640625" customWidth="1"/>
    <col min="14852" max="14852" width="11.44140625" customWidth="1"/>
    <col min="14853" max="14853" width="11.88671875" customWidth="1"/>
    <col min="15091" max="15091" width="27" customWidth="1"/>
    <col min="15092" max="15104" width="11.6640625" customWidth="1"/>
    <col min="15105" max="15105" width="11.88671875" customWidth="1"/>
    <col min="15106" max="15107" width="12.6640625" customWidth="1"/>
    <col min="15108" max="15108" width="11.44140625" customWidth="1"/>
    <col min="15109" max="15109" width="11.88671875" customWidth="1"/>
    <col min="15347" max="15347" width="27" customWidth="1"/>
    <col min="15348" max="15360" width="11.6640625" customWidth="1"/>
    <col min="15361" max="15361" width="11.88671875" customWidth="1"/>
    <col min="15362" max="15363" width="12.6640625" customWidth="1"/>
    <col min="15364" max="15364" width="11.44140625" customWidth="1"/>
    <col min="15365" max="15365" width="11.88671875" customWidth="1"/>
    <col min="15603" max="15603" width="27" customWidth="1"/>
    <col min="15604" max="15616" width="11.6640625" customWidth="1"/>
    <col min="15617" max="15617" width="11.88671875" customWidth="1"/>
    <col min="15618" max="15619" width="12.6640625" customWidth="1"/>
    <col min="15620" max="15620" width="11.44140625" customWidth="1"/>
    <col min="15621" max="15621" width="11.88671875" customWidth="1"/>
    <col min="15859" max="15859" width="27" customWidth="1"/>
    <col min="15860" max="15872" width="11.6640625" customWidth="1"/>
    <col min="15873" max="15873" width="11.88671875" customWidth="1"/>
    <col min="15874" max="15875" width="12.6640625" customWidth="1"/>
    <col min="15876" max="15876" width="11.44140625" customWidth="1"/>
    <col min="15877" max="15877" width="11.88671875" customWidth="1"/>
    <col min="16115" max="16115" width="27" customWidth="1"/>
    <col min="16116" max="16128" width="11.6640625" customWidth="1"/>
    <col min="16129" max="16129" width="11.88671875" customWidth="1"/>
    <col min="16130" max="16131" width="12.6640625" customWidth="1"/>
    <col min="16132" max="16132" width="11.44140625" customWidth="1"/>
    <col min="16133" max="16133" width="11.88671875" customWidth="1"/>
  </cols>
  <sheetData>
    <row r="1" spans="1:11" ht="18.75" customHeight="1" x14ac:dyDescent="0.3">
      <c r="A1" s="221" t="s">
        <v>60</v>
      </c>
      <c r="B1" s="206"/>
      <c r="C1" s="206"/>
      <c r="D1" s="206"/>
      <c r="E1" s="206"/>
      <c r="F1" s="206"/>
      <c r="G1" s="206"/>
      <c r="H1" s="206"/>
      <c r="I1" s="206"/>
      <c r="J1" s="206"/>
      <c r="K1" s="222"/>
    </row>
    <row r="2" spans="1:11" ht="18.75" customHeight="1" x14ac:dyDescent="0.3">
      <c r="A2" s="180"/>
      <c r="B2" s="191">
        <v>2019</v>
      </c>
      <c r="C2" s="192"/>
      <c r="D2" s="192"/>
      <c r="E2" s="192"/>
      <c r="F2" s="192"/>
      <c r="G2" s="191">
        <v>2020</v>
      </c>
      <c r="H2" s="192"/>
      <c r="I2" s="192"/>
      <c r="J2" s="192"/>
      <c r="K2" s="224"/>
    </row>
    <row r="3" spans="1:11" ht="18.75" customHeight="1" x14ac:dyDescent="0.3">
      <c r="A3" s="193"/>
      <c r="B3" s="132" t="s">
        <v>4</v>
      </c>
      <c r="C3" s="132" t="s">
        <v>8</v>
      </c>
      <c r="D3" s="132" t="s">
        <v>9</v>
      </c>
      <c r="E3" s="132" t="s">
        <v>13</v>
      </c>
      <c r="F3" s="132" t="s">
        <v>14</v>
      </c>
      <c r="G3" s="171" t="s">
        <v>4</v>
      </c>
      <c r="H3" s="171" t="s">
        <v>8</v>
      </c>
      <c r="I3" s="171" t="s">
        <v>9</v>
      </c>
      <c r="J3" s="171" t="s">
        <v>13</v>
      </c>
      <c r="K3" s="199" t="s">
        <v>14</v>
      </c>
    </row>
    <row r="4" spans="1:11" ht="15.6" x14ac:dyDescent="0.3">
      <c r="A4" s="169" t="s">
        <v>61</v>
      </c>
      <c r="D4" s="138"/>
      <c r="F4" s="227"/>
      <c r="G4" s="200"/>
      <c r="H4" s="200"/>
      <c r="I4" s="138"/>
      <c r="J4" s="200"/>
      <c r="K4" s="225"/>
    </row>
    <row r="5" spans="1:11" ht="15.6" x14ac:dyDescent="0.3">
      <c r="A5" s="156" t="s">
        <v>62</v>
      </c>
      <c r="B5" s="110">
        <v>1645400.3640000001</v>
      </c>
      <c r="C5" s="110">
        <v>1385116.361</v>
      </c>
      <c r="D5" s="110">
        <f>B5+C5</f>
        <v>3030516.7250000001</v>
      </c>
      <c r="E5" s="110">
        <v>1080505.9240000001</v>
      </c>
      <c r="F5" s="110">
        <f t="shared" ref="F5:F10" si="0">B5+C5+E5</f>
        <v>4111022.6490000002</v>
      </c>
      <c r="G5" s="110">
        <v>1857699.14</v>
      </c>
      <c r="H5" s="110">
        <v>1428293.2280000001</v>
      </c>
      <c r="I5" s="110">
        <f>G5+H5</f>
        <v>3285992.3679999998</v>
      </c>
      <c r="J5" s="110">
        <v>1156006.112</v>
      </c>
      <c r="K5" s="110">
        <f t="shared" ref="K5:K10" si="1">G5+H5+J5</f>
        <v>4441998.4799999995</v>
      </c>
    </row>
    <row r="6" spans="1:11" ht="15.6" x14ac:dyDescent="0.3">
      <c r="A6" s="133" t="s">
        <v>63</v>
      </c>
      <c r="B6" s="111">
        <v>7006049.8530000001</v>
      </c>
      <c r="C6" s="111">
        <v>5668402.5779999997</v>
      </c>
      <c r="D6" s="111">
        <f>B6+C6</f>
        <v>12674452.431</v>
      </c>
      <c r="E6" s="111">
        <v>4542658.483</v>
      </c>
      <c r="F6" s="111">
        <f t="shared" si="0"/>
        <v>17217110.914000001</v>
      </c>
      <c r="G6" s="111">
        <v>6611216.3589999992</v>
      </c>
      <c r="H6" s="111">
        <v>5592111.3330000006</v>
      </c>
      <c r="I6" s="111">
        <f>G6+H6</f>
        <v>12203327.692</v>
      </c>
      <c r="J6" s="111">
        <v>4221280.6979999999</v>
      </c>
      <c r="K6" s="111">
        <f t="shared" si="1"/>
        <v>16424608.390000001</v>
      </c>
    </row>
    <row r="7" spans="1:11" ht="15.6" x14ac:dyDescent="0.3">
      <c r="A7" s="133" t="s">
        <v>64</v>
      </c>
      <c r="B7" s="111">
        <v>172327.76499999998</v>
      </c>
      <c r="C7" s="111">
        <v>196980.883</v>
      </c>
      <c r="D7" s="111">
        <f>B7+C7</f>
        <v>369308.64799999999</v>
      </c>
      <c r="E7" s="111">
        <v>132788.541</v>
      </c>
      <c r="F7" s="111">
        <f t="shared" si="0"/>
        <v>502097.18900000001</v>
      </c>
      <c r="G7" s="111">
        <v>211674.258</v>
      </c>
      <c r="H7" s="111">
        <v>194771.74100000001</v>
      </c>
      <c r="I7" s="111">
        <f>G7+H7</f>
        <v>406445.99900000001</v>
      </c>
      <c r="J7" s="111">
        <v>177916.77299999999</v>
      </c>
      <c r="K7" s="111">
        <f t="shared" si="1"/>
        <v>584362.772</v>
      </c>
    </row>
    <row r="8" spans="1:11" ht="15.6" x14ac:dyDescent="0.3">
      <c r="A8" s="133" t="s">
        <v>65</v>
      </c>
      <c r="B8" s="111">
        <v>277841.29399999999</v>
      </c>
      <c r="C8" s="111">
        <v>95734.318999999989</v>
      </c>
      <c r="D8" s="111">
        <f>B8+C8</f>
        <v>373575.61300000001</v>
      </c>
      <c r="E8" s="111">
        <v>169922.29</v>
      </c>
      <c r="F8" s="111">
        <f t="shared" si="0"/>
        <v>543497.90300000005</v>
      </c>
      <c r="G8" s="111">
        <v>95567.429000000004</v>
      </c>
      <c r="H8" s="111">
        <v>18678.704000000002</v>
      </c>
      <c r="I8" s="111">
        <f>G8+H8</f>
        <v>114246.133</v>
      </c>
      <c r="J8" s="111">
        <v>65682.038</v>
      </c>
      <c r="K8" s="111">
        <f t="shared" si="1"/>
        <v>179928.171</v>
      </c>
    </row>
    <row r="9" spans="1:11" ht="15.6" x14ac:dyDescent="0.3">
      <c r="A9" s="133" t="s">
        <v>66</v>
      </c>
      <c r="B9" s="112">
        <v>30916.66</v>
      </c>
      <c r="C9" s="112">
        <v>36880.825000000004</v>
      </c>
      <c r="D9" s="112">
        <f>B9+C9</f>
        <v>67797.485000000001</v>
      </c>
      <c r="E9" s="112">
        <v>32705.926000000003</v>
      </c>
      <c r="F9" s="112">
        <f t="shared" si="0"/>
        <v>100503.41100000001</v>
      </c>
      <c r="G9" s="112">
        <v>50752.643000000004</v>
      </c>
      <c r="H9" s="112">
        <v>41198.714999999997</v>
      </c>
      <c r="I9" s="112">
        <f>G9+H9</f>
        <v>91951.358000000007</v>
      </c>
      <c r="J9" s="112">
        <v>59047.813999999998</v>
      </c>
      <c r="K9" s="112">
        <f t="shared" si="1"/>
        <v>150999.17200000002</v>
      </c>
    </row>
    <row r="10" spans="1:11" ht="15.6" x14ac:dyDescent="0.3">
      <c r="A10" s="157" t="s">
        <v>67</v>
      </c>
      <c r="B10" s="158">
        <f>SUM(B5:B9)</f>
        <v>9132535.9360000007</v>
      </c>
      <c r="C10" s="158">
        <f>SUM(C5:C9)</f>
        <v>7383114.966</v>
      </c>
      <c r="D10" s="158">
        <f>SUM(D5:D9)</f>
        <v>16515650.901999999</v>
      </c>
      <c r="E10" s="158">
        <f>SUM(E5:E9)</f>
        <v>5958581.1639999999</v>
      </c>
      <c r="F10" s="158">
        <f t="shared" si="0"/>
        <v>22474232.066</v>
      </c>
      <c r="G10" s="158">
        <f>SUM(G5:G9)</f>
        <v>8826909.828999998</v>
      </c>
      <c r="H10" s="158">
        <f>SUM(H5:H9)</f>
        <v>7275053.7210000008</v>
      </c>
      <c r="I10" s="158">
        <f>SUM(I5:I9)</f>
        <v>16101963.549999997</v>
      </c>
      <c r="J10" s="158">
        <f>SUM(J5:J9)</f>
        <v>5679933.4349999996</v>
      </c>
      <c r="K10" s="158">
        <f t="shared" si="1"/>
        <v>21781896.984999999</v>
      </c>
    </row>
    <row r="11" spans="1:11" ht="15.75" customHeight="1" x14ac:dyDescent="0.3">
      <c r="A11" s="169" t="s">
        <v>68</v>
      </c>
      <c r="D11" s="139"/>
      <c r="F11" s="226"/>
      <c r="G11" s="200"/>
      <c r="H11" s="200"/>
      <c r="I11" s="139"/>
      <c r="J11" s="200"/>
      <c r="K11" s="226"/>
    </row>
    <row r="12" spans="1:11" ht="15.6" x14ac:dyDescent="0.3">
      <c r="A12" s="156" t="s">
        <v>69</v>
      </c>
      <c r="B12" s="113">
        <v>1504.5796666666665</v>
      </c>
      <c r="C12" s="113">
        <v>1272.0456666666664</v>
      </c>
      <c r="D12" s="113">
        <v>1388.3126666666667</v>
      </c>
      <c r="E12" s="113">
        <v>1073.3486666666668</v>
      </c>
      <c r="F12" s="113">
        <v>1283.3246666666666</v>
      </c>
      <c r="G12" s="113">
        <v>1512.6263333333332</v>
      </c>
      <c r="H12" s="113">
        <v>1360.623</v>
      </c>
      <c r="I12" s="113">
        <v>1436.6246666666666</v>
      </c>
      <c r="J12" s="113">
        <v>1182.3293333333334</v>
      </c>
      <c r="K12" s="113">
        <v>1351.8595555555555</v>
      </c>
    </row>
    <row r="13" spans="1:11" ht="15.6" x14ac:dyDescent="0.3">
      <c r="A13" s="133" t="s">
        <v>70</v>
      </c>
      <c r="B13" s="114">
        <v>1342.9243333333313</v>
      </c>
      <c r="C13" s="114">
        <v>1214.3169999999968</v>
      </c>
      <c r="D13" s="114">
        <v>1278.620666666664</v>
      </c>
      <c r="E13" s="114">
        <v>1285.2046666666627</v>
      </c>
      <c r="F13" s="114">
        <v>1280.8153333333303</v>
      </c>
      <c r="G13" s="114">
        <v>1228.7809999999968</v>
      </c>
      <c r="H13" s="114">
        <v>1263.0013333333286</v>
      </c>
      <c r="I13" s="114">
        <v>1245.8911666666627</v>
      </c>
      <c r="J13" s="114">
        <v>1269.7346666666617</v>
      </c>
      <c r="K13" s="114">
        <v>1253.8389999999958</v>
      </c>
    </row>
    <row r="14" spans="1:11" ht="15.6" x14ac:dyDescent="0.3">
      <c r="A14" s="133" t="s">
        <v>82</v>
      </c>
      <c r="B14" s="114">
        <v>1068.5363333333335</v>
      </c>
      <c r="C14" s="114">
        <v>649.971</v>
      </c>
      <c r="D14" s="114">
        <v>859.25366666666673</v>
      </c>
      <c r="E14" s="114">
        <v>627.77633333333335</v>
      </c>
      <c r="F14" s="114">
        <v>782.09455555555553</v>
      </c>
      <c r="G14" s="114">
        <v>883.14933333333329</v>
      </c>
      <c r="H14" s="114">
        <v>906.20099999999991</v>
      </c>
      <c r="I14" s="114">
        <v>894.67516666666666</v>
      </c>
      <c r="J14" s="114">
        <v>1372.2839999999999</v>
      </c>
      <c r="K14" s="114">
        <v>1053.8781111111111</v>
      </c>
    </row>
    <row r="15" spans="1:11" ht="15.6" x14ac:dyDescent="0.3">
      <c r="A15" s="133" t="s">
        <v>71</v>
      </c>
      <c r="B15" s="114">
        <v>794.14600000000041</v>
      </c>
      <c r="C15" s="114">
        <v>722.05233333333342</v>
      </c>
      <c r="D15" s="114">
        <v>758.09916666666686</v>
      </c>
      <c r="E15" s="114">
        <v>607.00766666666664</v>
      </c>
      <c r="F15" s="114">
        <v>707.73533333333353</v>
      </c>
      <c r="G15" s="114">
        <v>630.84600000000023</v>
      </c>
      <c r="H15" s="114">
        <v>575.70333333333338</v>
      </c>
      <c r="I15" s="114">
        <v>603.2746666666668</v>
      </c>
      <c r="J15" s="114">
        <v>451.27666666666687</v>
      </c>
      <c r="K15" s="114">
        <v>552.60866666666675</v>
      </c>
    </row>
    <row r="16" spans="1:11" ht="15.6" x14ac:dyDescent="0.3">
      <c r="A16" s="133" t="s">
        <v>72</v>
      </c>
      <c r="B16" s="115">
        <v>1002.9290000000001</v>
      </c>
      <c r="C16" s="115">
        <v>1418.5006666666668</v>
      </c>
      <c r="D16" s="115">
        <v>1210.7148333333334</v>
      </c>
      <c r="E16" s="115">
        <v>1470.6089999999999</v>
      </c>
      <c r="F16" s="228">
        <v>1297.3462222222224</v>
      </c>
      <c r="G16" s="115">
        <v>1192.6646666666666</v>
      </c>
      <c r="H16" s="115">
        <v>1298.9566666666665</v>
      </c>
      <c r="I16" s="115">
        <v>1245.8106666666667</v>
      </c>
      <c r="J16" s="115">
        <v>809.18533333333323</v>
      </c>
      <c r="K16" s="115">
        <v>1100.2688888888888</v>
      </c>
    </row>
    <row r="17" spans="1:11" ht="15.6" x14ac:dyDescent="0.3">
      <c r="A17" s="157" t="s">
        <v>67</v>
      </c>
      <c r="B17" s="159">
        <f t="shared" ref="B17:F17" si="2">SUM(B12:B16)</f>
        <v>5713.1153333333323</v>
      </c>
      <c r="C17" s="159">
        <f t="shared" si="2"/>
        <v>5276.8866666666636</v>
      </c>
      <c r="D17" s="159">
        <f t="shared" si="2"/>
        <v>5495.0009999999975</v>
      </c>
      <c r="E17" s="159">
        <f t="shared" si="2"/>
        <v>5063.9463333333297</v>
      </c>
      <c r="F17" s="159">
        <f t="shared" si="2"/>
        <v>5351.3161111111076</v>
      </c>
      <c r="G17" s="159">
        <f t="shared" ref="G17:K17" si="3">SUM(G12:G16)</f>
        <v>5448.0673333333298</v>
      </c>
      <c r="H17" s="159">
        <f t="shared" si="3"/>
        <v>5404.4853333333285</v>
      </c>
      <c r="I17" s="159">
        <f t="shared" si="3"/>
        <v>5426.2763333333296</v>
      </c>
      <c r="J17" s="159">
        <f t="shared" si="3"/>
        <v>5084.809999999994</v>
      </c>
      <c r="K17" s="159">
        <f t="shared" si="3"/>
        <v>5312.454222222218</v>
      </c>
    </row>
    <row r="18" spans="1:11" x14ac:dyDescent="0.3">
      <c r="A18" s="116"/>
      <c r="B18" s="117"/>
      <c r="G18" s="117"/>
    </row>
    <row r="19" spans="1:11" x14ac:dyDescent="0.3">
      <c r="D19" s="7"/>
      <c r="I19" s="7"/>
    </row>
    <row r="23" spans="1:11" x14ac:dyDescent="0.3">
      <c r="E23" s="165"/>
    </row>
    <row r="24" spans="1:11" x14ac:dyDescent="0.3">
      <c r="E24" s="165"/>
    </row>
    <row r="30" spans="1:11" x14ac:dyDescent="0.3">
      <c r="B30" s="7"/>
      <c r="G30" s="7"/>
    </row>
  </sheetData>
  <mergeCells count="4">
    <mergeCell ref="G2:K2"/>
    <mergeCell ref="B2:F2"/>
    <mergeCell ref="A2:A3"/>
    <mergeCell ref="A1:K1"/>
  </mergeCells>
  <pageMargins left="0.7" right="0.7" top="0.75" bottom="0.75" header="0.3" footer="0.3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showGridLines="0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22" sqref="I22"/>
    </sheetView>
  </sheetViews>
  <sheetFormatPr defaultRowHeight="14.4" x14ac:dyDescent="0.3"/>
  <cols>
    <col min="1" max="1" width="18.44140625" customWidth="1"/>
    <col min="2" max="6" width="10.6640625" customWidth="1"/>
    <col min="7" max="11" width="10.6640625" style="164" customWidth="1"/>
    <col min="244" max="244" width="18.44140625" customWidth="1"/>
    <col min="245" max="258" width="10.6640625" customWidth="1"/>
    <col min="259" max="259" width="12.88671875" customWidth="1"/>
    <col min="260" max="260" width="12.109375" customWidth="1"/>
    <col min="261" max="261" width="12.88671875" customWidth="1"/>
    <col min="262" max="262" width="12.109375" customWidth="1"/>
    <col min="500" max="500" width="18.44140625" customWidth="1"/>
    <col min="501" max="514" width="10.6640625" customWidth="1"/>
    <col min="515" max="515" width="12.88671875" customWidth="1"/>
    <col min="516" max="516" width="12.109375" customWidth="1"/>
    <col min="517" max="517" width="12.88671875" customWidth="1"/>
    <col min="518" max="518" width="12.109375" customWidth="1"/>
    <col min="756" max="756" width="18.44140625" customWidth="1"/>
    <col min="757" max="770" width="10.6640625" customWidth="1"/>
    <col min="771" max="771" width="12.88671875" customWidth="1"/>
    <col min="772" max="772" width="12.109375" customWidth="1"/>
    <col min="773" max="773" width="12.88671875" customWidth="1"/>
    <col min="774" max="774" width="12.109375" customWidth="1"/>
    <col min="1012" max="1012" width="18.44140625" customWidth="1"/>
    <col min="1013" max="1026" width="10.6640625" customWidth="1"/>
    <col min="1027" max="1027" width="12.88671875" customWidth="1"/>
    <col min="1028" max="1028" width="12.109375" customWidth="1"/>
    <col min="1029" max="1029" width="12.88671875" customWidth="1"/>
    <col min="1030" max="1030" width="12.109375" customWidth="1"/>
    <col min="1268" max="1268" width="18.44140625" customWidth="1"/>
    <col min="1269" max="1282" width="10.6640625" customWidth="1"/>
    <col min="1283" max="1283" width="12.88671875" customWidth="1"/>
    <col min="1284" max="1284" width="12.109375" customWidth="1"/>
    <col min="1285" max="1285" width="12.88671875" customWidth="1"/>
    <col min="1286" max="1286" width="12.109375" customWidth="1"/>
    <col min="1524" max="1524" width="18.44140625" customWidth="1"/>
    <col min="1525" max="1538" width="10.6640625" customWidth="1"/>
    <col min="1539" max="1539" width="12.88671875" customWidth="1"/>
    <col min="1540" max="1540" width="12.109375" customWidth="1"/>
    <col min="1541" max="1541" width="12.88671875" customWidth="1"/>
    <col min="1542" max="1542" width="12.109375" customWidth="1"/>
    <col min="1780" max="1780" width="18.44140625" customWidth="1"/>
    <col min="1781" max="1794" width="10.6640625" customWidth="1"/>
    <col min="1795" max="1795" width="12.88671875" customWidth="1"/>
    <col min="1796" max="1796" width="12.109375" customWidth="1"/>
    <col min="1797" max="1797" width="12.88671875" customWidth="1"/>
    <col min="1798" max="1798" width="12.109375" customWidth="1"/>
    <col min="2036" max="2036" width="18.44140625" customWidth="1"/>
    <col min="2037" max="2050" width="10.6640625" customWidth="1"/>
    <col min="2051" max="2051" width="12.88671875" customWidth="1"/>
    <col min="2052" max="2052" width="12.109375" customWidth="1"/>
    <col min="2053" max="2053" width="12.88671875" customWidth="1"/>
    <col min="2054" max="2054" width="12.109375" customWidth="1"/>
    <col min="2292" max="2292" width="18.44140625" customWidth="1"/>
    <col min="2293" max="2306" width="10.6640625" customWidth="1"/>
    <col min="2307" max="2307" width="12.88671875" customWidth="1"/>
    <col min="2308" max="2308" width="12.109375" customWidth="1"/>
    <col min="2309" max="2309" width="12.88671875" customWidth="1"/>
    <col min="2310" max="2310" width="12.109375" customWidth="1"/>
    <col min="2548" max="2548" width="18.44140625" customWidth="1"/>
    <col min="2549" max="2562" width="10.6640625" customWidth="1"/>
    <col min="2563" max="2563" width="12.88671875" customWidth="1"/>
    <col min="2564" max="2564" width="12.109375" customWidth="1"/>
    <col min="2565" max="2565" width="12.88671875" customWidth="1"/>
    <col min="2566" max="2566" width="12.109375" customWidth="1"/>
    <col min="2804" max="2804" width="18.44140625" customWidth="1"/>
    <col min="2805" max="2818" width="10.6640625" customWidth="1"/>
    <col min="2819" max="2819" width="12.88671875" customWidth="1"/>
    <col min="2820" max="2820" width="12.109375" customWidth="1"/>
    <col min="2821" max="2821" width="12.88671875" customWidth="1"/>
    <col min="2822" max="2822" width="12.109375" customWidth="1"/>
    <col min="3060" max="3060" width="18.44140625" customWidth="1"/>
    <col min="3061" max="3074" width="10.6640625" customWidth="1"/>
    <col min="3075" max="3075" width="12.88671875" customWidth="1"/>
    <col min="3076" max="3076" width="12.109375" customWidth="1"/>
    <col min="3077" max="3077" width="12.88671875" customWidth="1"/>
    <col min="3078" max="3078" width="12.109375" customWidth="1"/>
    <col min="3316" max="3316" width="18.44140625" customWidth="1"/>
    <col min="3317" max="3330" width="10.6640625" customWidth="1"/>
    <col min="3331" max="3331" width="12.88671875" customWidth="1"/>
    <col min="3332" max="3332" width="12.109375" customWidth="1"/>
    <col min="3333" max="3333" width="12.88671875" customWidth="1"/>
    <col min="3334" max="3334" width="12.109375" customWidth="1"/>
    <col min="3572" max="3572" width="18.44140625" customWidth="1"/>
    <col min="3573" max="3586" width="10.6640625" customWidth="1"/>
    <col min="3587" max="3587" width="12.88671875" customWidth="1"/>
    <col min="3588" max="3588" width="12.109375" customWidth="1"/>
    <col min="3589" max="3589" width="12.88671875" customWidth="1"/>
    <col min="3590" max="3590" width="12.109375" customWidth="1"/>
    <col min="3828" max="3828" width="18.44140625" customWidth="1"/>
    <col min="3829" max="3842" width="10.6640625" customWidth="1"/>
    <col min="3843" max="3843" width="12.88671875" customWidth="1"/>
    <col min="3844" max="3844" width="12.109375" customWidth="1"/>
    <col min="3845" max="3845" width="12.88671875" customWidth="1"/>
    <col min="3846" max="3846" width="12.109375" customWidth="1"/>
    <col min="4084" max="4084" width="18.44140625" customWidth="1"/>
    <col min="4085" max="4098" width="10.6640625" customWidth="1"/>
    <col min="4099" max="4099" width="12.88671875" customWidth="1"/>
    <col min="4100" max="4100" width="12.109375" customWidth="1"/>
    <col min="4101" max="4101" width="12.88671875" customWidth="1"/>
    <col min="4102" max="4102" width="12.109375" customWidth="1"/>
    <col min="4340" max="4340" width="18.44140625" customWidth="1"/>
    <col min="4341" max="4354" width="10.6640625" customWidth="1"/>
    <col min="4355" max="4355" width="12.88671875" customWidth="1"/>
    <col min="4356" max="4356" width="12.109375" customWidth="1"/>
    <col min="4357" max="4357" width="12.88671875" customWidth="1"/>
    <col min="4358" max="4358" width="12.109375" customWidth="1"/>
    <col min="4596" max="4596" width="18.44140625" customWidth="1"/>
    <col min="4597" max="4610" width="10.6640625" customWidth="1"/>
    <col min="4611" max="4611" width="12.88671875" customWidth="1"/>
    <col min="4612" max="4612" width="12.109375" customWidth="1"/>
    <col min="4613" max="4613" width="12.88671875" customWidth="1"/>
    <col min="4614" max="4614" width="12.109375" customWidth="1"/>
    <col min="4852" max="4852" width="18.44140625" customWidth="1"/>
    <col min="4853" max="4866" width="10.6640625" customWidth="1"/>
    <col min="4867" max="4867" width="12.88671875" customWidth="1"/>
    <col min="4868" max="4868" width="12.109375" customWidth="1"/>
    <col min="4869" max="4869" width="12.88671875" customWidth="1"/>
    <col min="4870" max="4870" width="12.109375" customWidth="1"/>
    <col min="5108" max="5108" width="18.44140625" customWidth="1"/>
    <col min="5109" max="5122" width="10.6640625" customWidth="1"/>
    <col min="5123" max="5123" width="12.88671875" customWidth="1"/>
    <col min="5124" max="5124" width="12.109375" customWidth="1"/>
    <col min="5125" max="5125" width="12.88671875" customWidth="1"/>
    <col min="5126" max="5126" width="12.109375" customWidth="1"/>
    <col min="5364" max="5364" width="18.44140625" customWidth="1"/>
    <col min="5365" max="5378" width="10.6640625" customWidth="1"/>
    <col min="5379" max="5379" width="12.88671875" customWidth="1"/>
    <col min="5380" max="5380" width="12.109375" customWidth="1"/>
    <col min="5381" max="5381" width="12.88671875" customWidth="1"/>
    <col min="5382" max="5382" width="12.109375" customWidth="1"/>
    <col min="5620" max="5620" width="18.44140625" customWidth="1"/>
    <col min="5621" max="5634" width="10.6640625" customWidth="1"/>
    <col min="5635" max="5635" width="12.88671875" customWidth="1"/>
    <col min="5636" max="5636" width="12.109375" customWidth="1"/>
    <col min="5637" max="5637" width="12.88671875" customWidth="1"/>
    <col min="5638" max="5638" width="12.109375" customWidth="1"/>
    <col min="5876" max="5876" width="18.44140625" customWidth="1"/>
    <col min="5877" max="5890" width="10.6640625" customWidth="1"/>
    <col min="5891" max="5891" width="12.88671875" customWidth="1"/>
    <col min="5892" max="5892" width="12.109375" customWidth="1"/>
    <col min="5893" max="5893" width="12.88671875" customWidth="1"/>
    <col min="5894" max="5894" width="12.109375" customWidth="1"/>
    <col min="6132" max="6132" width="18.44140625" customWidth="1"/>
    <col min="6133" max="6146" width="10.6640625" customWidth="1"/>
    <col min="6147" max="6147" width="12.88671875" customWidth="1"/>
    <col min="6148" max="6148" width="12.109375" customWidth="1"/>
    <col min="6149" max="6149" width="12.88671875" customWidth="1"/>
    <col min="6150" max="6150" width="12.109375" customWidth="1"/>
    <col min="6388" max="6388" width="18.44140625" customWidth="1"/>
    <col min="6389" max="6402" width="10.6640625" customWidth="1"/>
    <col min="6403" max="6403" width="12.88671875" customWidth="1"/>
    <col min="6404" max="6404" width="12.109375" customWidth="1"/>
    <col min="6405" max="6405" width="12.88671875" customWidth="1"/>
    <col min="6406" max="6406" width="12.109375" customWidth="1"/>
    <col min="6644" max="6644" width="18.44140625" customWidth="1"/>
    <col min="6645" max="6658" width="10.6640625" customWidth="1"/>
    <col min="6659" max="6659" width="12.88671875" customWidth="1"/>
    <col min="6660" max="6660" width="12.109375" customWidth="1"/>
    <col min="6661" max="6661" width="12.88671875" customWidth="1"/>
    <col min="6662" max="6662" width="12.109375" customWidth="1"/>
    <col min="6900" max="6900" width="18.44140625" customWidth="1"/>
    <col min="6901" max="6914" width="10.6640625" customWidth="1"/>
    <col min="6915" max="6915" width="12.88671875" customWidth="1"/>
    <col min="6916" max="6916" width="12.109375" customWidth="1"/>
    <col min="6917" max="6917" width="12.88671875" customWidth="1"/>
    <col min="6918" max="6918" width="12.109375" customWidth="1"/>
    <col min="7156" max="7156" width="18.44140625" customWidth="1"/>
    <col min="7157" max="7170" width="10.6640625" customWidth="1"/>
    <col min="7171" max="7171" width="12.88671875" customWidth="1"/>
    <col min="7172" max="7172" width="12.109375" customWidth="1"/>
    <col min="7173" max="7173" width="12.88671875" customWidth="1"/>
    <col min="7174" max="7174" width="12.109375" customWidth="1"/>
    <col min="7412" max="7412" width="18.44140625" customWidth="1"/>
    <col min="7413" max="7426" width="10.6640625" customWidth="1"/>
    <col min="7427" max="7427" width="12.88671875" customWidth="1"/>
    <col min="7428" max="7428" width="12.109375" customWidth="1"/>
    <col min="7429" max="7429" width="12.88671875" customWidth="1"/>
    <col min="7430" max="7430" width="12.109375" customWidth="1"/>
    <col min="7668" max="7668" width="18.44140625" customWidth="1"/>
    <col min="7669" max="7682" width="10.6640625" customWidth="1"/>
    <col min="7683" max="7683" width="12.88671875" customWidth="1"/>
    <col min="7684" max="7684" width="12.109375" customWidth="1"/>
    <col min="7685" max="7685" width="12.88671875" customWidth="1"/>
    <col min="7686" max="7686" width="12.109375" customWidth="1"/>
    <col min="7924" max="7924" width="18.44140625" customWidth="1"/>
    <col min="7925" max="7938" width="10.6640625" customWidth="1"/>
    <col min="7939" max="7939" width="12.88671875" customWidth="1"/>
    <col min="7940" max="7940" width="12.109375" customWidth="1"/>
    <col min="7941" max="7941" width="12.88671875" customWidth="1"/>
    <col min="7942" max="7942" width="12.109375" customWidth="1"/>
    <col min="8180" max="8180" width="18.44140625" customWidth="1"/>
    <col min="8181" max="8194" width="10.6640625" customWidth="1"/>
    <col min="8195" max="8195" width="12.88671875" customWidth="1"/>
    <col min="8196" max="8196" width="12.109375" customWidth="1"/>
    <col min="8197" max="8197" width="12.88671875" customWidth="1"/>
    <col min="8198" max="8198" width="12.109375" customWidth="1"/>
    <col min="8436" max="8436" width="18.44140625" customWidth="1"/>
    <col min="8437" max="8450" width="10.6640625" customWidth="1"/>
    <col min="8451" max="8451" width="12.88671875" customWidth="1"/>
    <col min="8452" max="8452" width="12.109375" customWidth="1"/>
    <col min="8453" max="8453" width="12.88671875" customWidth="1"/>
    <col min="8454" max="8454" width="12.109375" customWidth="1"/>
    <col min="8692" max="8692" width="18.44140625" customWidth="1"/>
    <col min="8693" max="8706" width="10.6640625" customWidth="1"/>
    <col min="8707" max="8707" width="12.88671875" customWidth="1"/>
    <col min="8708" max="8708" width="12.109375" customWidth="1"/>
    <col min="8709" max="8709" width="12.88671875" customWidth="1"/>
    <col min="8710" max="8710" width="12.109375" customWidth="1"/>
    <col min="8948" max="8948" width="18.44140625" customWidth="1"/>
    <col min="8949" max="8962" width="10.6640625" customWidth="1"/>
    <col min="8963" max="8963" width="12.88671875" customWidth="1"/>
    <col min="8964" max="8964" width="12.109375" customWidth="1"/>
    <col min="8965" max="8965" width="12.88671875" customWidth="1"/>
    <col min="8966" max="8966" width="12.109375" customWidth="1"/>
    <col min="9204" max="9204" width="18.44140625" customWidth="1"/>
    <col min="9205" max="9218" width="10.6640625" customWidth="1"/>
    <col min="9219" max="9219" width="12.88671875" customWidth="1"/>
    <col min="9220" max="9220" width="12.109375" customWidth="1"/>
    <col min="9221" max="9221" width="12.88671875" customWidth="1"/>
    <col min="9222" max="9222" width="12.109375" customWidth="1"/>
    <col min="9460" max="9460" width="18.44140625" customWidth="1"/>
    <col min="9461" max="9474" width="10.6640625" customWidth="1"/>
    <col min="9475" max="9475" width="12.88671875" customWidth="1"/>
    <col min="9476" max="9476" width="12.109375" customWidth="1"/>
    <col min="9477" max="9477" width="12.88671875" customWidth="1"/>
    <col min="9478" max="9478" width="12.109375" customWidth="1"/>
    <col min="9716" max="9716" width="18.44140625" customWidth="1"/>
    <col min="9717" max="9730" width="10.6640625" customWidth="1"/>
    <col min="9731" max="9731" width="12.88671875" customWidth="1"/>
    <col min="9732" max="9732" width="12.109375" customWidth="1"/>
    <col min="9733" max="9733" width="12.88671875" customWidth="1"/>
    <col min="9734" max="9734" width="12.109375" customWidth="1"/>
    <col min="9972" max="9972" width="18.44140625" customWidth="1"/>
    <col min="9973" max="9986" width="10.6640625" customWidth="1"/>
    <col min="9987" max="9987" width="12.88671875" customWidth="1"/>
    <col min="9988" max="9988" width="12.109375" customWidth="1"/>
    <col min="9989" max="9989" width="12.88671875" customWidth="1"/>
    <col min="9990" max="9990" width="12.109375" customWidth="1"/>
    <col min="10228" max="10228" width="18.44140625" customWidth="1"/>
    <col min="10229" max="10242" width="10.6640625" customWidth="1"/>
    <col min="10243" max="10243" width="12.88671875" customWidth="1"/>
    <col min="10244" max="10244" width="12.109375" customWidth="1"/>
    <col min="10245" max="10245" width="12.88671875" customWidth="1"/>
    <col min="10246" max="10246" width="12.109375" customWidth="1"/>
    <col min="10484" max="10484" width="18.44140625" customWidth="1"/>
    <col min="10485" max="10498" width="10.6640625" customWidth="1"/>
    <col min="10499" max="10499" width="12.88671875" customWidth="1"/>
    <col min="10500" max="10500" width="12.109375" customWidth="1"/>
    <col min="10501" max="10501" width="12.88671875" customWidth="1"/>
    <col min="10502" max="10502" width="12.109375" customWidth="1"/>
    <col min="10740" max="10740" width="18.44140625" customWidth="1"/>
    <col min="10741" max="10754" width="10.6640625" customWidth="1"/>
    <col min="10755" max="10755" width="12.88671875" customWidth="1"/>
    <col min="10756" max="10756" width="12.109375" customWidth="1"/>
    <col min="10757" max="10757" width="12.88671875" customWidth="1"/>
    <col min="10758" max="10758" width="12.109375" customWidth="1"/>
    <col min="10996" max="10996" width="18.44140625" customWidth="1"/>
    <col min="10997" max="11010" width="10.6640625" customWidth="1"/>
    <col min="11011" max="11011" width="12.88671875" customWidth="1"/>
    <col min="11012" max="11012" width="12.109375" customWidth="1"/>
    <col min="11013" max="11013" width="12.88671875" customWidth="1"/>
    <col min="11014" max="11014" width="12.109375" customWidth="1"/>
    <col min="11252" max="11252" width="18.44140625" customWidth="1"/>
    <col min="11253" max="11266" width="10.6640625" customWidth="1"/>
    <col min="11267" max="11267" width="12.88671875" customWidth="1"/>
    <col min="11268" max="11268" width="12.109375" customWidth="1"/>
    <col min="11269" max="11269" width="12.88671875" customWidth="1"/>
    <col min="11270" max="11270" width="12.109375" customWidth="1"/>
    <col min="11508" max="11508" width="18.44140625" customWidth="1"/>
    <col min="11509" max="11522" width="10.6640625" customWidth="1"/>
    <col min="11523" max="11523" width="12.88671875" customWidth="1"/>
    <col min="11524" max="11524" width="12.109375" customWidth="1"/>
    <col min="11525" max="11525" width="12.88671875" customWidth="1"/>
    <col min="11526" max="11526" width="12.109375" customWidth="1"/>
    <col min="11764" max="11764" width="18.44140625" customWidth="1"/>
    <col min="11765" max="11778" width="10.6640625" customWidth="1"/>
    <col min="11779" max="11779" width="12.88671875" customWidth="1"/>
    <col min="11780" max="11780" width="12.109375" customWidth="1"/>
    <col min="11781" max="11781" width="12.88671875" customWidth="1"/>
    <col min="11782" max="11782" width="12.109375" customWidth="1"/>
    <col min="12020" max="12020" width="18.44140625" customWidth="1"/>
    <col min="12021" max="12034" width="10.6640625" customWidth="1"/>
    <col min="12035" max="12035" width="12.88671875" customWidth="1"/>
    <col min="12036" max="12036" width="12.109375" customWidth="1"/>
    <col min="12037" max="12037" width="12.88671875" customWidth="1"/>
    <col min="12038" max="12038" width="12.109375" customWidth="1"/>
    <col min="12276" max="12276" width="18.44140625" customWidth="1"/>
    <col min="12277" max="12290" width="10.6640625" customWidth="1"/>
    <col min="12291" max="12291" width="12.88671875" customWidth="1"/>
    <col min="12292" max="12292" width="12.109375" customWidth="1"/>
    <col min="12293" max="12293" width="12.88671875" customWidth="1"/>
    <col min="12294" max="12294" width="12.109375" customWidth="1"/>
    <col min="12532" max="12532" width="18.44140625" customWidth="1"/>
    <col min="12533" max="12546" width="10.6640625" customWidth="1"/>
    <col min="12547" max="12547" width="12.88671875" customWidth="1"/>
    <col min="12548" max="12548" width="12.109375" customWidth="1"/>
    <col min="12549" max="12549" width="12.88671875" customWidth="1"/>
    <col min="12550" max="12550" width="12.109375" customWidth="1"/>
    <col min="12788" max="12788" width="18.44140625" customWidth="1"/>
    <col min="12789" max="12802" width="10.6640625" customWidth="1"/>
    <col min="12803" max="12803" width="12.88671875" customWidth="1"/>
    <col min="12804" max="12804" width="12.109375" customWidth="1"/>
    <col min="12805" max="12805" width="12.88671875" customWidth="1"/>
    <col min="12806" max="12806" width="12.109375" customWidth="1"/>
    <col min="13044" max="13044" width="18.44140625" customWidth="1"/>
    <col min="13045" max="13058" width="10.6640625" customWidth="1"/>
    <col min="13059" max="13059" width="12.88671875" customWidth="1"/>
    <col min="13060" max="13060" width="12.109375" customWidth="1"/>
    <col min="13061" max="13061" width="12.88671875" customWidth="1"/>
    <col min="13062" max="13062" width="12.109375" customWidth="1"/>
    <col min="13300" max="13300" width="18.44140625" customWidth="1"/>
    <col min="13301" max="13314" width="10.6640625" customWidth="1"/>
    <col min="13315" max="13315" width="12.88671875" customWidth="1"/>
    <col min="13316" max="13316" width="12.109375" customWidth="1"/>
    <col min="13317" max="13317" width="12.88671875" customWidth="1"/>
    <col min="13318" max="13318" width="12.109375" customWidth="1"/>
    <col min="13556" max="13556" width="18.44140625" customWidth="1"/>
    <col min="13557" max="13570" width="10.6640625" customWidth="1"/>
    <col min="13571" max="13571" width="12.88671875" customWidth="1"/>
    <col min="13572" max="13572" width="12.109375" customWidth="1"/>
    <col min="13573" max="13573" width="12.88671875" customWidth="1"/>
    <col min="13574" max="13574" width="12.109375" customWidth="1"/>
    <col min="13812" max="13812" width="18.44140625" customWidth="1"/>
    <col min="13813" max="13826" width="10.6640625" customWidth="1"/>
    <col min="13827" max="13827" width="12.88671875" customWidth="1"/>
    <col min="13828" max="13828" width="12.109375" customWidth="1"/>
    <col min="13829" max="13829" width="12.88671875" customWidth="1"/>
    <col min="13830" max="13830" width="12.109375" customWidth="1"/>
    <col min="14068" max="14068" width="18.44140625" customWidth="1"/>
    <col min="14069" max="14082" width="10.6640625" customWidth="1"/>
    <col min="14083" max="14083" width="12.88671875" customWidth="1"/>
    <col min="14084" max="14084" width="12.109375" customWidth="1"/>
    <col min="14085" max="14085" width="12.88671875" customWidth="1"/>
    <col min="14086" max="14086" width="12.109375" customWidth="1"/>
    <col min="14324" max="14324" width="18.44140625" customWidth="1"/>
    <col min="14325" max="14338" width="10.6640625" customWidth="1"/>
    <col min="14339" max="14339" width="12.88671875" customWidth="1"/>
    <col min="14340" max="14340" width="12.109375" customWidth="1"/>
    <col min="14341" max="14341" width="12.88671875" customWidth="1"/>
    <col min="14342" max="14342" width="12.109375" customWidth="1"/>
    <col min="14580" max="14580" width="18.44140625" customWidth="1"/>
    <col min="14581" max="14594" width="10.6640625" customWidth="1"/>
    <col min="14595" max="14595" width="12.88671875" customWidth="1"/>
    <col min="14596" max="14596" width="12.109375" customWidth="1"/>
    <col min="14597" max="14597" width="12.88671875" customWidth="1"/>
    <col min="14598" max="14598" width="12.109375" customWidth="1"/>
    <col min="14836" max="14836" width="18.44140625" customWidth="1"/>
    <col min="14837" max="14850" width="10.6640625" customWidth="1"/>
    <col min="14851" max="14851" width="12.88671875" customWidth="1"/>
    <col min="14852" max="14852" width="12.109375" customWidth="1"/>
    <col min="14853" max="14853" width="12.88671875" customWidth="1"/>
    <col min="14854" max="14854" width="12.109375" customWidth="1"/>
    <col min="15092" max="15092" width="18.44140625" customWidth="1"/>
    <col min="15093" max="15106" width="10.6640625" customWidth="1"/>
    <col min="15107" max="15107" width="12.88671875" customWidth="1"/>
    <col min="15108" max="15108" width="12.109375" customWidth="1"/>
    <col min="15109" max="15109" width="12.88671875" customWidth="1"/>
    <col min="15110" max="15110" width="12.109375" customWidth="1"/>
    <col min="15348" max="15348" width="18.44140625" customWidth="1"/>
    <col min="15349" max="15362" width="10.6640625" customWidth="1"/>
    <col min="15363" max="15363" width="12.88671875" customWidth="1"/>
    <col min="15364" max="15364" width="12.109375" customWidth="1"/>
    <col min="15365" max="15365" width="12.88671875" customWidth="1"/>
    <col min="15366" max="15366" width="12.109375" customWidth="1"/>
    <col min="15604" max="15604" width="18.44140625" customWidth="1"/>
    <col min="15605" max="15618" width="10.6640625" customWidth="1"/>
    <col min="15619" max="15619" width="12.88671875" customWidth="1"/>
    <col min="15620" max="15620" width="12.109375" customWidth="1"/>
    <col min="15621" max="15621" width="12.88671875" customWidth="1"/>
    <col min="15622" max="15622" width="12.109375" customWidth="1"/>
    <col min="15860" max="15860" width="18.44140625" customWidth="1"/>
    <col min="15861" max="15874" width="10.6640625" customWidth="1"/>
    <col min="15875" max="15875" width="12.88671875" customWidth="1"/>
    <col min="15876" max="15876" width="12.109375" customWidth="1"/>
    <col min="15877" max="15877" width="12.88671875" customWidth="1"/>
    <col min="15878" max="15878" width="12.109375" customWidth="1"/>
    <col min="16116" max="16116" width="18.44140625" customWidth="1"/>
    <col min="16117" max="16130" width="10.6640625" customWidth="1"/>
    <col min="16131" max="16131" width="12.88671875" customWidth="1"/>
    <col min="16132" max="16132" width="12.109375" customWidth="1"/>
    <col min="16133" max="16133" width="12.88671875" customWidth="1"/>
    <col min="16134" max="16134" width="12.109375" customWidth="1"/>
  </cols>
  <sheetData>
    <row r="1" spans="1:11" ht="18.75" customHeight="1" x14ac:dyDescent="0.3">
      <c r="A1" s="233" t="s">
        <v>73</v>
      </c>
      <c r="B1" s="234"/>
      <c r="C1" s="234"/>
      <c r="D1" s="234"/>
      <c r="E1" s="234"/>
      <c r="F1" s="234"/>
      <c r="G1" s="234"/>
      <c r="H1" s="234"/>
      <c r="I1" s="234"/>
      <c r="J1" s="234"/>
      <c r="K1" s="235"/>
    </row>
    <row r="2" spans="1:11" ht="18.75" customHeight="1" x14ac:dyDescent="0.3">
      <c r="A2" s="196"/>
      <c r="B2" s="194">
        <v>2019</v>
      </c>
      <c r="C2" s="195"/>
      <c r="D2" s="195"/>
      <c r="E2" s="195"/>
      <c r="F2" s="195"/>
      <c r="G2" s="194">
        <v>2020</v>
      </c>
      <c r="H2" s="195"/>
      <c r="I2" s="195"/>
      <c r="J2" s="195"/>
      <c r="K2" s="231"/>
    </row>
    <row r="3" spans="1:11" ht="18.75" customHeight="1" x14ac:dyDescent="0.3">
      <c r="A3" s="197"/>
      <c r="B3" s="155" t="s">
        <v>4</v>
      </c>
      <c r="C3" s="155" t="s">
        <v>8</v>
      </c>
      <c r="D3" s="155" t="s">
        <v>9</v>
      </c>
      <c r="E3" s="155" t="s">
        <v>13</v>
      </c>
      <c r="F3" s="155" t="s">
        <v>14</v>
      </c>
      <c r="G3" s="155" t="s">
        <v>4</v>
      </c>
      <c r="H3" s="155" t="s">
        <v>8</v>
      </c>
      <c r="I3" s="155" t="s">
        <v>9</v>
      </c>
      <c r="J3" s="155" t="s">
        <v>13</v>
      </c>
      <c r="K3" s="232" t="s">
        <v>14</v>
      </c>
    </row>
    <row r="4" spans="1:11" ht="15.6" x14ac:dyDescent="0.3">
      <c r="A4" s="140" t="s">
        <v>74</v>
      </c>
      <c r="D4" s="141"/>
      <c r="F4" s="230"/>
      <c r="G4" s="200"/>
      <c r="H4" s="200"/>
      <c r="I4" s="141"/>
      <c r="J4" s="200"/>
      <c r="K4" s="230"/>
    </row>
    <row r="5" spans="1:11" ht="15.6" x14ac:dyDescent="0.3">
      <c r="A5" s="151" t="s">
        <v>63</v>
      </c>
      <c r="B5" s="142">
        <v>985121.15899999999</v>
      </c>
      <c r="C5" s="142">
        <v>684995.91500000004</v>
      </c>
      <c r="D5" s="142">
        <f>B5+C5</f>
        <v>1670117.074</v>
      </c>
      <c r="E5" s="142">
        <v>676281.51299999992</v>
      </c>
      <c r="F5" s="142">
        <f>B5+C5+E5</f>
        <v>2346398.5869999998</v>
      </c>
      <c r="G5" s="142">
        <v>836803.85599999991</v>
      </c>
      <c r="H5" s="142">
        <v>682231.94200000004</v>
      </c>
      <c r="I5" s="142">
        <f>G5+H5</f>
        <v>1519035.798</v>
      </c>
      <c r="J5" s="142">
        <v>589498.47000000009</v>
      </c>
      <c r="K5" s="142">
        <f>G5+H5+J5</f>
        <v>2108534.2680000002</v>
      </c>
    </row>
    <row r="6" spans="1:11" ht="15.6" x14ac:dyDescent="0.3">
      <c r="A6" s="151" t="s">
        <v>64</v>
      </c>
      <c r="B6" s="143">
        <v>417221.38400000002</v>
      </c>
      <c r="C6" s="143">
        <v>432830.30099999998</v>
      </c>
      <c r="D6" s="143">
        <f>B6+C6</f>
        <v>850051.68500000006</v>
      </c>
      <c r="E6" s="143">
        <v>316088.62800000003</v>
      </c>
      <c r="F6" s="143">
        <f>B6+C6+E6</f>
        <v>1166140.3130000001</v>
      </c>
      <c r="G6" s="143">
        <v>350037.92300000001</v>
      </c>
      <c r="H6" s="143">
        <v>243871.90299999999</v>
      </c>
      <c r="I6" s="143">
        <f>G6+H6</f>
        <v>593909.826</v>
      </c>
      <c r="J6" s="143">
        <v>303671.93299999996</v>
      </c>
      <c r="K6" s="143">
        <f>G6+H6+J6</f>
        <v>897581.75899999996</v>
      </c>
    </row>
    <row r="7" spans="1:11" ht="15.6" x14ac:dyDescent="0.3">
      <c r="A7" s="152" t="s">
        <v>67</v>
      </c>
      <c r="B7" s="149">
        <f>SUM(B5:B6)</f>
        <v>1402342.5430000001</v>
      </c>
      <c r="C7" s="149">
        <f t="shared" ref="C7:F7" si="0">SUM(C5:C6)</f>
        <v>1117826.216</v>
      </c>
      <c r="D7" s="149">
        <f t="shared" si="0"/>
        <v>2520168.7590000001</v>
      </c>
      <c r="E7" s="149">
        <f t="shared" si="0"/>
        <v>992370.14099999995</v>
      </c>
      <c r="F7" s="149">
        <f t="shared" si="0"/>
        <v>3512538.9</v>
      </c>
      <c r="G7" s="229">
        <f>SUM(G5:G6)</f>
        <v>1186841.7789999999</v>
      </c>
      <c r="H7" s="149">
        <f t="shared" ref="H7:K7" si="1">SUM(H5:H6)</f>
        <v>926103.84499999997</v>
      </c>
      <c r="I7" s="149">
        <f t="shared" si="1"/>
        <v>2112945.6239999998</v>
      </c>
      <c r="J7" s="149">
        <f t="shared" si="1"/>
        <v>893170.40300000005</v>
      </c>
      <c r="K7" s="149">
        <f t="shared" si="1"/>
        <v>3006116.0270000002</v>
      </c>
    </row>
    <row r="8" spans="1:11" ht="15.6" x14ac:dyDescent="0.3">
      <c r="A8" s="144" t="s">
        <v>75</v>
      </c>
      <c r="D8" s="141"/>
      <c r="F8" s="230"/>
      <c r="G8" s="200"/>
      <c r="H8" s="200"/>
      <c r="I8" s="141"/>
      <c r="J8" s="200"/>
      <c r="K8" s="230"/>
    </row>
    <row r="9" spans="1:11" ht="15.6" x14ac:dyDescent="0.3">
      <c r="A9" s="153" t="s">
        <v>70</v>
      </c>
      <c r="B9" s="145">
        <v>42.320999999999998</v>
      </c>
      <c r="C9" s="145">
        <v>13.461666666666666</v>
      </c>
      <c r="D9" s="145">
        <v>27.891333333333336</v>
      </c>
      <c r="E9" s="145">
        <f>90.394/3</f>
        <v>30.131333333333334</v>
      </c>
      <c r="F9" s="145">
        <f>(B9+C9+E9)/3</f>
        <v>28.638000000000002</v>
      </c>
      <c r="G9" s="145">
        <v>12.048999999999999</v>
      </c>
      <c r="H9" s="145">
        <v>8.4446666666666665</v>
      </c>
      <c r="I9" s="145">
        <v>10.246833333333333</v>
      </c>
      <c r="J9" s="145">
        <v>13.738333333333333</v>
      </c>
      <c r="K9" s="145">
        <v>11.410666666666666</v>
      </c>
    </row>
    <row r="10" spans="1:11" ht="15.6" x14ac:dyDescent="0.3">
      <c r="A10" s="153" t="s">
        <v>81</v>
      </c>
      <c r="B10" s="146">
        <v>1.2233333333333338</v>
      </c>
      <c r="C10" s="146">
        <v>0.4716666666666669</v>
      </c>
      <c r="D10" s="146">
        <v>0.84750000000000025</v>
      </c>
      <c r="E10" s="146">
        <f>3.567/3</f>
        <v>1.1890000000000001</v>
      </c>
      <c r="F10" s="146">
        <f>(B10+C10+E10)/3</f>
        <v>0.9613333333333336</v>
      </c>
      <c r="G10" s="146">
        <v>0.5903333333333336</v>
      </c>
      <c r="H10" s="146">
        <v>0.62333333333333374</v>
      </c>
      <c r="I10" s="146">
        <v>0.60683333333333367</v>
      </c>
      <c r="J10" s="146">
        <v>1.0820000000000007</v>
      </c>
      <c r="K10" s="146">
        <v>0.76522222222222269</v>
      </c>
    </row>
    <row r="11" spans="1:11" ht="15.6" x14ac:dyDescent="0.3">
      <c r="A11" s="153" t="s">
        <v>76</v>
      </c>
      <c r="B11" s="147">
        <v>3.0813333333333333</v>
      </c>
      <c r="C11" s="147">
        <v>1.7906666666666669</v>
      </c>
      <c r="D11" s="147">
        <v>2.4360000000000004</v>
      </c>
      <c r="E11" s="147">
        <f>4.421/3</f>
        <v>1.4736666666666667</v>
      </c>
      <c r="F11" s="147">
        <f>(B11+C11+E11)/3</f>
        <v>2.1152222222222221</v>
      </c>
      <c r="G11" s="147">
        <v>1.6020000000000003</v>
      </c>
      <c r="H11" s="147">
        <v>2.2476666666666665</v>
      </c>
      <c r="I11" s="147">
        <v>1.9248333333333334</v>
      </c>
      <c r="J11" s="147">
        <v>1.1320000000000001</v>
      </c>
      <c r="K11" s="147">
        <v>1.6605555555555558</v>
      </c>
    </row>
    <row r="12" spans="1:11" ht="15.6" x14ac:dyDescent="0.3">
      <c r="A12" s="153" t="s">
        <v>72</v>
      </c>
      <c r="B12" s="148">
        <v>144.59833333333336</v>
      </c>
      <c r="C12" s="148">
        <v>49.372666666666667</v>
      </c>
      <c r="D12" s="148">
        <v>96.985500000000002</v>
      </c>
      <c r="E12" s="148">
        <f>373.374/3</f>
        <v>124.45800000000001</v>
      </c>
      <c r="F12" s="148">
        <f>(B12+C12+E12)/3</f>
        <v>106.14300000000001</v>
      </c>
      <c r="G12" s="148">
        <v>69.430999999999997</v>
      </c>
      <c r="H12" s="148">
        <v>74.358666666666664</v>
      </c>
      <c r="I12" s="148">
        <v>71.894833333333338</v>
      </c>
      <c r="J12" s="148">
        <v>61.268333333333331</v>
      </c>
      <c r="K12" s="148">
        <v>68.352666666666678</v>
      </c>
    </row>
    <row r="13" spans="1:11" ht="15.6" x14ac:dyDescent="0.3">
      <c r="A13" s="153" t="s">
        <v>77</v>
      </c>
      <c r="B13" s="148">
        <v>14.637999999999998</v>
      </c>
      <c r="C13" s="148">
        <v>4.8826666666666672</v>
      </c>
      <c r="D13" s="148">
        <v>9.7603333333333318</v>
      </c>
      <c r="E13" s="148">
        <f>31.724/3</f>
        <v>10.574666666666667</v>
      </c>
      <c r="F13" s="148">
        <f>(B13+C13+E13)/3</f>
        <v>10.031777777777776</v>
      </c>
      <c r="G13" s="148">
        <v>4.7233333333333336</v>
      </c>
      <c r="H13" s="148">
        <v>3.594666666666666</v>
      </c>
      <c r="I13" s="148">
        <v>4.1589999999999998</v>
      </c>
      <c r="J13" s="148">
        <v>5.913666666666666</v>
      </c>
      <c r="K13" s="148">
        <v>4.7438888888888879</v>
      </c>
    </row>
    <row r="14" spans="1:11" ht="15.6" x14ac:dyDescent="0.3">
      <c r="A14" s="154" t="s">
        <v>67</v>
      </c>
      <c r="B14" s="150">
        <f>SUM(B9:B13)</f>
        <v>205.86200000000002</v>
      </c>
      <c r="C14" s="150">
        <f t="shared" ref="C14:F14" si="2">SUM(C9:C13)</f>
        <v>69.979333333333329</v>
      </c>
      <c r="D14" s="150">
        <f t="shared" si="2"/>
        <v>137.92066666666668</v>
      </c>
      <c r="E14" s="150">
        <f t="shared" si="2"/>
        <v>167.82666666666668</v>
      </c>
      <c r="F14" s="150">
        <f t="shared" si="2"/>
        <v>147.88933333333335</v>
      </c>
      <c r="G14" s="150">
        <f>SUM(G9:G13)</f>
        <v>88.395666666666656</v>
      </c>
      <c r="H14" s="150">
        <f t="shared" ref="H14:K14" si="3">SUM(H9:H13)</f>
        <v>89.268999999999991</v>
      </c>
      <c r="I14" s="150">
        <f t="shared" si="3"/>
        <v>88.832333333333352</v>
      </c>
      <c r="J14" s="150">
        <f t="shared" si="3"/>
        <v>83.134333333333331</v>
      </c>
      <c r="K14" s="150">
        <f t="shared" si="3"/>
        <v>86.933000000000007</v>
      </c>
    </row>
  </sheetData>
  <protectedRanges>
    <protectedRange password="CA04" sqref="A1:A4 B1:F7 G1:K7 B8:K14 A5:A14" name="Диапазон2"/>
  </protectedRanges>
  <mergeCells count="4">
    <mergeCell ref="G2:K2"/>
    <mergeCell ref="A2:A3"/>
    <mergeCell ref="B2:F2"/>
    <mergeCell ref="A1:K1"/>
  </mergeCells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1. Выработка электроэнергии</vt:lpstr>
      <vt:lpstr>2. Отпуск теплоэнергии</vt:lpstr>
      <vt:lpstr>3. УРУТ</vt:lpstr>
      <vt:lpstr>4. КИУМ</vt:lpstr>
      <vt:lpstr>5. Реализация э.э. и мощности</vt:lpstr>
      <vt:lpstr>6. Покупка э.э. и мощности</vt:lpstr>
      <vt:lpstr>'1. Выработка электроэнергии'!Область_печати</vt:lpstr>
    </vt:vector>
  </TitlesOfParts>
  <Company>JSC TGC1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Игнатова Елена Павловна</dc:creator>
  <cp:lastModifiedBy>Игнатова Елена Павловна</cp:lastModifiedBy>
  <cp:lastPrinted>2020-10-28T06:05:52Z</cp:lastPrinted>
  <dcterms:created xsi:type="dcterms:W3CDTF">2019-05-24T06:43:52Z</dcterms:created>
  <dcterms:modified xsi:type="dcterms:W3CDTF">2020-10-28T06:06:11Z</dcterms:modified>
</cp:coreProperties>
</file>