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20\4 кв 2020\Производство\"/>
    </mc:Choice>
  </mc:AlternateContent>
  <bookViews>
    <workbookView xWindow="0" yWindow="0" windowWidth="28800" windowHeight="11100" firstSheet="1" activeTab="1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2" i="3" l="1"/>
  <c r="AL25" i="3" l="1"/>
  <c r="AL24" i="1"/>
  <c r="AL25" i="1"/>
  <c r="AL26" i="1"/>
  <c r="AL27" i="1"/>
  <c r="AL5" i="1"/>
  <c r="K5" i="7" l="1"/>
  <c r="AG30" i="1"/>
  <c r="AG27" i="1"/>
  <c r="AG26" i="1"/>
  <c r="AG25" i="1"/>
  <c r="AG24" i="1"/>
  <c r="AG21" i="1"/>
  <c r="AG20" i="1"/>
  <c r="AG19" i="1"/>
  <c r="AG18" i="1"/>
  <c r="AG15" i="1"/>
  <c r="AG14" i="1"/>
  <c r="AG13" i="1"/>
  <c r="AG12" i="1"/>
  <c r="AG11" i="1"/>
  <c r="AG10" i="1"/>
  <c r="AG9" i="1"/>
  <c r="AG8" i="1"/>
  <c r="AG7" i="1"/>
  <c r="AG6" i="1"/>
  <c r="AG5" i="1"/>
  <c r="Y16" i="1" l="1"/>
  <c r="Z28" i="1"/>
  <c r="AA28" i="1"/>
  <c r="AA22" i="1"/>
  <c r="Z22" i="1"/>
  <c r="Y22" i="1"/>
  <c r="Y28" i="1"/>
  <c r="W28" i="1"/>
  <c r="V28" i="1"/>
  <c r="U28" i="1"/>
  <c r="W16" i="1"/>
  <c r="V16" i="1"/>
  <c r="U16" i="1"/>
  <c r="W22" i="1"/>
  <c r="V22" i="1"/>
  <c r="U22" i="1"/>
  <c r="AB19" i="1"/>
  <c r="Y32" i="1" l="1"/>
  <c r="AB28" i="1"/>
  <c r="K17" i="6" l="1"/>
  <c r="X17" i="3" l="1"/>
  <c r="X18" i="3"/>
  <c r="U35" i="1"/>
  <c r="X6" i="1"/>
  <c r="O14" i="7" l="1"/>
  <c r="N14" i="7"/>
  <c r="L14" i="7"/>
  <c r="K14" i="7"/>
  <c r="J14" i="7"/>
  <c r="I14" i="7"/>
  <c r="N7" i="7"/>
  <c r="L7" i="7"/>
  <c r="J7" i="7"/>
  <c r="I7" i="7"/>
  <c r="O6" i="7"/>
  <c r="M6" i="7"/>
  <c r="K6" i="7"/>
  <c r="O5" i="7"/>
  <c r="M5" i="7"/>
  <c r="O17" i="6"/>
  <c r="N17" i="6"/>
  <c r="M17" i="6"/>
  <c r="L17" i="6"/>
  <c r="J17" i="6"/>
  <c r="I17" i="6"/>
  <c r="N10" i="6"/>
  <c r="J10" i="6"/>
  <c r="I10" i="6"/>
  <c r="O9" i="6"/>
  <c r="M9" i="6"/>
  <c r="K9" i="6"/>
  <c r="O8" i="6"/>
  <c r="M8" i="6"/>
  <c r="K8" i="6"/>
  <c r="K7" i="6"/>
  <c r="O6" i="6"/>
  <c r="M6" i="6"/>
  <c r="K6" i="6"/>
  <c r="O5" i="6"/>
  <c r="M5" i="6"/>
  <c r="K5" i="6"/>
  <c r="AG25" i="3"/>
  <c r="AB25" i="3"/>
  <c r="X25" i="3"/>
  <c r="AK23" i="3"/>
  <c r="AJ23" i="3"/>
  <c r="AI23" i="3"/>
  <c r="AF23" i="3"/>
  <c r="AE23" i="3"/>
  <c r="AD23" i="3"/>
  <c r="AA23" i="3"/>
  <c r="Z23" i="3"/>
  <c r="Y23" i="3"/>
  <c r="W23" i="3"/>
  <c r="V23" i="3"/>
  <c r="U23" i="3"/>
  <c r="AG22" i="3"/>
  <c r="AB22" i="3"/>
  <c r="X22" i="3"/>
  <c r="AL21" i="3"/>
  <c r="AL23" i="3" s="1"/>
  <c r="AG21" i="3"/>
  <c r="AB21" i="3"/>
  <c r="X21" i="3"/>
  <c r="AK19" i="3"/>
  <c r="AJ19" i="3"/>
  <c r="AI19" i="3"/>
  <c r="AF19" i="3"/>
  <c r="AE19" i="3"/>
  <c r="AD19" i="3"/>
  <c r="AA19" i="3"/>
  <c r="Z19" i="3"/>
  <c r="Y19" i="3"/>
  <c r="W19" i="3"/>
  <c r="V19" i="3"/>
  <c r="U19" i="3"/>
  <c r="AL18" i="3"/>
  <c r="AG18" i="3"/>
  <c r="AB18" i="3"/>
  <c r="AL17" i="3"/>
  <c r="AG17" i="3"/>
  <c r="AB17" i="3"/>
  <c r="AC17" i="3" s="1"/>
  <c r="AL16" i="3"/>
  <c r="AG16" i="3"/>
  <c r="AB16" i="3"/>
  <c r="X16" i="3"/>
  <c r="X19" i="3" s="1"/>
  <c r="AK14" i="3"/>
  <c r="AJ14" i="3"/>
  <c r="AI14" i="3"/>
  <c r="AF14" i="3"/>
  <c r="AE14" i="3"/>
  <c r="AD14" i="3"/>
  <c r="AA14" i="3"/>
  <c r="Z14" i="3"/>
  <c r="Y14" i="3"/>
  <c r="W14" i="3"/>
  <c r="V14" i="3"/>
  <c r="U14" i="3"/>
  <c r="AL13" i="3"/>
  <c r="AG13" i="3"/>
  <c r="AB13" i="3"/>
  <c r="X13" i="3"/>
  <c r="AL12" i="3"/>
  <c r="AG12" i="3"/>
  <c r="AB12" i="3"/>
  <c r="X12" i="3"/>
  <c r="AL11" i="3"/>
  <c r="AG11" i="3"/>
  <c r="AB11" i="3"/>
  <c r="X11" i="3"/>
  <c r="AL10" i="3"/>
  <c r="AG10" i="3"/>
  <c r="AB10" i="3"/>
  <c r="X10" i="3"/>
  <c r="AL9" i="3"/>
  <c r="AG9" i="3"/>
  <c r="AB9" i="3"/>
  <c r="X9" i="3"/>
  <c r="AL8" i="3"/>
  <c r="AG8" i="3"/>
  <c r="AB8" i="3"/>
  <c r="X8" i="3"/>
  <c r="AL7" i="3"/>
  <c r="AG7" i="3"/>
  <c r="AB7" i="3"/>
  <c r="X7" i="3"/>
  <c r="AL6" i="3"/>
  <c r="AG6" i="3"/>
  <c r="AB6" i="3"/>
  <c r="X6" i="3"/>
  <c r="AL5" i="3"/>
  <c r="AG5" i="3"/>
  <c r="AB5" i="3"/>
  <c r="X5" i="3"/>
  <c r="AB5" i="1"/>
  <c r="AK36" i="1"/>
  <c r="AJ36" i="1"/>
  <c r="AI36" i="1"/>
  <c r="AF36" i="1"/>
  <c r="AE36" i="1"/>
  <c r="AD36" i="1"/>
  <c r="AA36" i="1"/>
  <c r="Z36" i="1"/>
  <c r="Y36" i="1"/>
  <c r="W36" i="1"/>
  <c r="V36" i="1"/>
  <c r="U36" i="1"/>
  <c r="AK35" i="1"/>
  <c r="AJ35" i="1"/>
  <c r="AI35" i="1"/>
  <c r="AF35" i="1"/>
  <c r="AE35" i="1"/>
  <c r="AD35" i="1"/>
  <c r="AA35" i="1"/>
  <c r="Z35" i="1"/>
  <c r="Y35" i="1"/>
  <c r="W35" i="1"/>
  <c r="V35" i="1"/>
  <c r="AL30" i="1"/>
  <c r="AB30" i="1"/>
  <c r="X30" i="1"/>
  <c r="AK28" i="1"/>
  <c r="AJ28" i="1"/>
  <c r="AI28" i="1"/>
  <c r="AF28" i="1"/>
  <c r="AE28" i="1"/>
  <c r="AD28" i="1"/>
  <c r="AB27" i="1"/>
  <c r="X27" i="1"/>
  <c r="AB26" i="1"/>
  <c r="X26" i="1"/>
  <c r="AB25" i="1"/>
  <c r="X25" i="1"/>
  <c r="AB24" i="1"/>
  <c r="X24" i="1"/>
  <c r="AK22" i="1"/>
  <c r="AJ22" i="1"/>
  <c r="AI22" i="1"/>
  <c r="AF22" i="1"/>
  <c r="AE22" i="1"/>
  <c r="AD22" i="1"/>
  <c r="AL21" i="1"/>
  <c r="AB21" i="1"/>
  <c r="X21" i="1"/>
  <c r="AL20" i="1"/>
  <c r="AB20" i="1"/>
  <c r="X20" i="1"/>
  <c r="AL19" i="1"/>
  <c r="X19" i="1"/>
  <c r="AL18" i="1"/>
  <c r="AB18" i="1"/>
  <c r="X18" i="1"/>
  <c r="AK16" i="1"/>
  <c r="AJ16" i="1"/>
  <c r="AI16" i="1"/>
  <c r="AF16" i="1"/>
  <c r="AE16" i="1"/>
  <c r="AD16" i="1"/>
  <c r="AA16" i="1"/>
  <c r="Z16" i="1"/>
  <c r="AL15" i="1"/>
  <c r="AB15" i="1"/>
  <c r="X15" i="1"/>
  <c r="AL14" i="1"/>
  <c r="AB14" i="1"/>
  <c r="X14" i="1"/>
  <c r="AL13" i="1"/>
  <c r="AB13" i="1"/>
  <c r="X13" i="1"/>
  <c r="AL12" i="1"/>
  <c r="AB12" i="1"/>
  <c r="X12" i="1"/>
  <c r="AL11" i="1"/>
  <c r="AB11" i="1"/>
  <c r="X11" i="1"/>
  <c r="AL10" i="1"/>
  <c r="AB10" i="1"/>
  <c r="X10" i="1"/>
  <c r="AL9" i="1"/>
  <c r="AB9" i="1"/>
  <c r="X9" i="1"/>
  <c r="AL8" i="1"/>
  <c r="AB8" i="1"/>
  <c r="X8" i="1"/>
  <c r="AL7" i="1"/>
  <c r="AB7" i="1"/>
  <c r="X7" i="1"/>
  <c r="AL6" i="1"/>
  <c r="AB6" i="1"/>
  <c r="X5" i="1"/>
  <c r="AG16" i="1" l="1"/>
  <c r="AG22" i="1"/>
  <c r="AG28" i="1"/>
  <c r="AI32" i="1"/>
  <c r="AE32" i="1"/>
  <c r="AE33" i="1" s="1"/>
  <c r="AL36" i="1"/>
  <c r="AC10" i="1"/>
  <c r="AH10" i="1" s="1"/>
  <c r="AC6" i="1"/>
  <c r="AH6" i="1" s="1"/>
  <c r="AC8" i="1"/>
  <c r="AB22" i="1"/>
  <c r="Z32" i="1"/>
  <c r="Z33" i="1" s="1"/>
  <c r="AA32" i="1"/>
  <c r="AG19" i="3"/>
  <c r="AB19" i="3"/>
  <c r="AL14" i="3"/>
  <c r="AH8" i="3"/>
  <c r="AH9" i="3"/>
  <c r="K7" i="7"/>
  <c r="AH5" i="3"/>
  <c r="AH7" i="3"/>
  <c r="W27" i="3"/>
  <c r="W28" i="3" s="1"/>
  <c r="AC25" i="1"/>
  <c r="AC27" i="1"/>
  <c r="AH21" i="1"/>
  <c r="AH20" i="1"/>
  <c r="X16" i="1"/>
  <c r="AC5" i="1"/>
  <c r="AH5" i="1" s="1"/>
  <c r="AI27" i="3"/>
  <c r="AI28" i="3" s="1"/>
  <c r="AE27" i="3"/>
  <c r="AL35" i="1"/>
  <c r="M7" i="7"/>
  <c r="O7" i="7"/>
  <c r="M14" i="7"/>
  <c r="K10" i="6"/>
  <c r="AJ27" i="3"/>
  <c r="AJ28" i="3" s="1"/>
  <c r="AM22" i="3"/>
  <c r="AD27" i="3"/>
  <c r="AK27" i="3"/>
  <c r="AK28" i="3" s="1"/>
  <c r="AL19" i="3"/>
  <c r="AF27" i="3"/>
  <c r="AF28" i="3" s="1"/>
  <c r="AM17" i="3"/>
  <c r="AG14" i="3"/>
  <c r="AH11" i="3"/>
  <c r="AH12" i="3"/>
  <c r="AH13" i="3"/>
  <c r="AH25" i="3"/>
  <c r="AB23" i="3"/>
  <c r="AM21" i="3"/>
  <c r="Z27" i="3"/>
  <c r="AC21" i="3"/>
  <c r="Y27" i="3"/>
  <c r="Y28" i="3" s="1"/>
  <c r="AM18" i="3"/>
  <c r="AA27" i="3"/>
  <c r="AA28" i="3" s="1"/>
  <c r="AM6" i="3"/>
  <c r="AM10" i="3"/>
  <c r="AM25" i="3"/>
  <c r="V27" i="3"/>
  <c r="V28" i="3" s="1"/>
  <c r="X23" i="3"/>
  <c r="AM16" i="3"/>
  <c r="AC16" i="3"/>
  <c r="U27" i="3"/>
  <c r="U28" i="3" s="1"/>
  <c r="AM12" i="3"/>
  <c r="AM13" i="3"/>
  <c r="AC5" i="3"/>
  <c r="AC9" i="3"/>
  <c r="AC13" i="3"/>
  <c r="AM5" i="3"/>
  <c r="AM9" i="3"/>
  <c r="AM7" i="3"/>
  <c r="AC7" i="3"/>
  <c r="X14" i="3"/>
  <c r="AB14" i="3"/>
  <c r="AM8" i="3"/>
  <c r="AC8" i="3"/>
  <c r="AG23" i="3"/>
  <c r="AH6" i="3"/>
  <c r="AH10" i="3"/>
  <c r="AC12" i="3"/>
  <c r="AH17" i="3"/>
  <c r="AH22" i="3"/>
  <c r="AC25" i="3"/>
  <c r="AH18" i="3"/>
  <c r="AC11" i="3"/>
  <c r="AM11" i="3"/>
  <c r="AH16" i="3"/>
  <c r="AC18" i="3"/>
  <c r="AH21" i="3"/>
  <c r="AC6" i="3"/>
  <c r="AC10" i="3"/>
  <c r="AC22" i="3"/>
  <c r="AG35" i="1"/>
  <c r="AG36" i="1"/>
  <c r="AC20" i="1"/>
  <c r="AC14" i="1"/>
  <c r="AB16" i="1"/>
  <c r="X28" i="1"/>
  <c r="AH25" i="1"/>
  <c r="AH27" i="1"/>
  <c r="AJ32" i="1"/>
  <c r="AJ33" i="1" s="1"/>
  <c r="AH24" i="1"/>
  <c r="AH26" i="1"/>
  <c r="AC12" i="1"/>
  <c r="AC15" i="1"/>
  <c r="W32" i="1"/>
  <c r="W33" i="1" s="1"/>
  <c r="AF32" i="1"/>
  <c r="AF33" i="1" s="1"/>
  <c r="AK32" i="1"/>
  <c r="AK33" i="1" s="1"/>
  <c r="AL28" i="1"/>
  <c r="AC30" i="1"/>
  <c r="Y33" i="1"/>
  <c r="U32" i="1"/>
  <c r="U33" i="1" s="1"/>
  <c r="X22" i="1"/>
  <c r="AH18" i="1"/>
  <c r="AC18" i="1"/>
  <c r="AC19" i="1"/>
  <c r="AD32" i="1"/>
  <c r="X35" i="1"/>
  <c r="AC7" i="1"/>
  <c r="AC9" i="1"/>
  <c r="AC11" i="1"/>
  <c r="AC13" i="1"/>
  <c r="X36" i="1"/>
  <c r="V32" i="1"/>
  <c r="V33" i="1" s="1"/>
  <c r="AL16" i="1"/>
  <c r="AL22" i="1"/>
  <c r="AB35" i="1"/>
  <c r="AB36" i="1"/>
  <c r="AH19" i="1"/>
  <c r="AC21" i="1"/>
  <c r="AC24" i="1"/>
  <c r="AC26" i="1"/>
  <c r="AH30" i="1"/>
  <c r="AL27" i="3" l="1"/>
  <c r="AI33" i="1"/>
  <c r="AM26" i="1"/>
  <c r="AM25" i="1"/>
  <c r="AM27" i="1"/>
  <c r="AH22" i="1"/>
  <c r="AB27" i="3"/>
  <c r="AG32" i="1"/>
  <c r="AM18" i="1"/>
  <c r="AM24" i="1"/>
  <c r="AM20" i="1"/>
  <c r="AM21" i="1"/>
  <c r="AM6" i="1"/>
  <c r="AL33" i="1"/>
  <c r="AH12" i="1"/>
  <c r="AH15" i="1"/>
  <c r="AH14" i="1"/>
  <c r="AH8" i="1"/>
  <c r="X32" i="1"/>
  <c r="AB32" i="1"/>
  <c r="AA33" i="1"/>
  <c r="AC35" i="1"/>
  <c r="AC36" i="1"/>
  <c r="Z28" i="3"/>
  <c r="X27" i="3"/>
  <c r="AD28" i="3"/>
  <c r="AE28" i="3"/>
  <c r="AG27" i="3"/>
  <c r="AL32" i="1"/>
  <c r="AL28" i="3"/>
  <c r="AC23" i="3"/>
  <c r="AM23" i="3"/>
  <c r="AC19" i="3"/>
  <c r="AM19" i="3"/>
  <c r="AC14" i="3"/>
  <c r="AH19" i="3"/>
  <c r="AH14" i="3"/>
  <c r="AH23" i="3"/>
  <c r="AM14" i="3"/>
  <c r="AH28" i="1"/>
  <c r="AM28" i="1" s="1"/>
  <c r="AC28" i="1"/>
  <c r="AH7" i="1"/>
  <c r="AC22" i="1"/>
  <c r="AM30" i="1"/>
  <c r="AH13" i="1"/>
  <c r="AC16" i="1"/>
  <c r="AH11" i="1"/>
  <c r="AM19" i="1"/>
  <c r="AM10" i="1"/>
  <c r="AD33" i="1"/>
  <c r="AG33" i="1" s="1"/>
  <c r="AH9" i="1"/>
  <c r="AG28" i="3" l="1"/>
  <c r="AM15" i="1"/>
  <c r="AC27" i="3"/>
  <c r="AC28" i="3" s="1"/>
  <c r="AM22" i="1"/>
  <c r="AM12" i="1"/>
  <c r="AM14" i="1"/>
  <c r="AM8" i="1"/>
  <c r="AH16" i="1"/>
  <c r="AC32" i="1"/>
  <c r="X28" i="3"/>
  <c r="X33" i="1"/>
  <c r="AB28" i="3"/>
  <c r="AH27" i="3"/>
  <c r="AM27" i="3"/>
  <c r="AM11" i="1"/>
  <c r="AM7" i="1"/>
  <c r="AB33" i="1"/>
  <c r="AM9" i="1"/>
  <c r="AH35" i="1"/>
  <c r="AM5" i="1"/>
  <c r="AH36" i="1"/>
  <c r="AM13" i="1"/>
  <c r="P36" i="1"/>
  <c r="P35" i="1"/>
  <c r="AM36" i="1" l="1"/>
  <c r="AM16" i="1"/>
  <c r="AC33" i="1"/>
  <c r="AM28" i="3"/>
  <c r="AH28" i="3"/>
  <c r="AM35" i="1"/>
  <c r="AH32" i="1"/>
  <c r="AM32" i="1" s="1"/>
  <c r="H17" i="6"/>
  <c r="F6" i="6"/>
  <c r="H6" i="6"/>
  <c r="AH33" i="1" l="1"/>
  <c r="AM33" i="1" l="1"/>
  <c r="N5" i="3" l="1"/>
  <c r="N6" i="3"/>
  <c r="N7" i="3"/>
  <c r="N8" i="3"/>
  <c r="N9" i="3"/>
  <c r="N10" i="3"/>
  <c r="N11" i="3"/>
  <c r="N12" i="3"/>
  <c r="N13" i="3"/>
  <c r="F17" i="6" l="1"/>
  <c r="E13" i="7"/>
  <c r="E12" i="7"/>
  <c r="E11" i="7"/>
  <c r="E10" i="7"/>
  <c r="E9" i="7"/>
  <c r="F9" i="7" l="1"/>
  <c r="F12" i="7"/>
  <c r="F13" i="7"/>
  <c r="F10" i="7"/>
  <c r="F11" i="7"/>
  <c r="I14" i="1"/>
  <c r="H6" i="7" l="1"/>
  <c r="H5" i="7"/>
  <c r="F6" i="7"/>
  <c r="F5" i="7"/>
  <c r="G7" i="7"/>
  <c r="E7" i="7"/>
  <c r="C7" i="7"/>
  <c r="D6" i="7"/>
  <c r="G14" i="7"/>
  <c r="E14" i="7"/>
  <c r="C14" i="7"/>
  <c r="D5" i="7"/>
  <c r="B14" i="7"/>
  <c r="B7" i="7"/>
  <c r="H9" i="6"/>
  <c r="H8" i="6"/>
  <c r="H7" i="6"/>
  <c r="F9" i="6"/>
  <c r="F8" i="6"/>
  <c r="F7" i="6"/>
  <c r="G17" i="6"/>
  <c r="E17" i="6"/>
  <c r="C17" i="6"/>
  <c r="G10" i="6"/>
  <c r="E10" i="6"/>
  <c r="C10" i="6"/>
  <c r="D9" i="6"/>
  <c r="D8" i="6"/>
  <c r="D7" i="6"/>
  <c r="D6" i="6"/>
  <c r="H5" i="6"/>
  <c r="F5" i="6"/>
  <c r="D5" i="6"/>
  <c r="B17" i="6"/>
  <c r="B10" i="6"/>
  <c r="S25" i="3"/>
  <c r="N25" i="3"/>
  <c r="I25" i="3"/>
  <c r="E25" i="3"/>
  <c r="R23" i="3"/>
  <c r="Q23" i="3"/>
  <c r="P23" i="3"/>
  <c r="M23" i="3"/>
  <c r="L23" i="3"/>
  <c r="K23" i="3"/>
  <c r="H23" i="3"/>
  <c r="G23" i="3"/>
  <c r="F23" i="3"/>
  <c r="R19" i="3"/>
  <c r="Q19" i="3"/>
  <c r="P19" i="3"/>
  <c r="M19" i="3"/>
  <c r="L19" i="3"/>
  <c r="K19" i="3"/>
  <c r="H19" i="3"/>
  <c r="G19" i="3"/>
  <c r="F19" i="3"/>
  <c r="R14" i="3"/>
  <c r="Q14" i="3"/>
  <c r="P14" i="3"/>
  <c r="N14" i="3"/>
  <c r="M14" i="3"/>
  <c r="L14" i="3"/>
  <c r="K14" i="3"/>
  <c r="H14" i="3"/>
  <c r="G14" i="3"/>
  <c r="F14" i="3"/>
  <c r="S22" i="3"/>
  <c r="S21" i="3"/>
  <c r="S18" i="3"/>
  <c r="S17" i="3"/>
  <c r="S16" i="3"/>
  <c r="S13" i="3"/>
  <c r="S12" i="3"/>
  <c r="S11" i="3"/>
  <c r="S10" i="3"/>
  <c r="S9" i="3"/>
  <c r="S8" i="3"/>
  <c r="S7" i="3"/>
  <c r="S6" i="3"/>
  <c r="S5" i="3"/>
  <c r="N22" i="3"/>
  <c r="N21" i="3"/>
  <c r="N18" i="3"/>
  <c r="N17" i="3"/>
  <c r="N16" i="3"/>
  <c r="I22" i="3"/>
  <c r="I21" i="3"/>
  <c r="I18" i="3"/>
  <c r="I17" i="3"/>
  <c r="I16" i="3"/>
  <c r="I13" i="3"/>
  <c r="I12" i="3"/>
  <c r="I11" i="3"/>
  <c r="I10" i="3"/>
  <c r="I9" i="3"/>
  <c r="I8" i="3"/>
  <c r="I7" i="3"/>
  <c r="I6" i="3"/>
  <c r="I5" i="3"/>
  <c r="E22" i="3"/>
  <c r="E21" i="3"/>
  <c r="E18" i="3"/>
  <c r="E17" i="3"/>
  <c r="E16" i="3"/>
  <c r="E13" i="3"/>
  <c r="E12" i="3"/>
  <c r="E11" i="3"/>
  <c r="E10" i="3"/>
  <c r="E9" i="3"/>
  <c r="E8" i="3"/>
  <c r="E7" i="3"/>
  <c r="E6" i="3"/>
  <c r="E5" i="3"/>
  <c r="B14" i="3"/>
  <c r="D19" i="3"/>
  <c r="C19" i="3"/>
  <c r="D23" i="3"/>
  <c r="C23" i="3"/>
  <c r="B23" i="3"/>
  <c r="B19" i="3"/>
  <c r="D14" i="3"/>
  <c r="C14" i="3"/>
  <c r="D7" i="7" l="1"/>
  <c r="J6" i="3"/>
  <c r="T6" i="3"/>
  <c r="E23" i="3"/>
  <c r="S14" i="3"/>
  <c r="S19" i="3"/>
  <c r="H7" i="7"/>
  <c r="B27" i="3"/>
  <c r="B28" i="3" s="1"/>
  <c r="T5" i="3"/>
  <c r="T13" i="3"/>
  <c r="I23" i="3"/>
  <c r="J22" i="3"/>
  <c r="S23" i="3"/>
  <c r="Q27" i="3"/>
  <c r="P27" i="3"/>
  <c r="P28" i="3" s="1"/>
  <c r="R27" i="3"/>
  <c r="R28" i="3" s="1"/>
  <c r="T22" i="3"/>
  <c r="O5" i="3"/>
  <c r="O9" i="3"/>
  <c r="O13" i="3"/>
  <c r="O10" i="3"/>
  <c r="N23" i="3"/>
  <c r="O17" i="3"/>
  <c r="N19" i="3"/>
  <c r="M27" i="3"/>
  <c r="M28" i="3" s="1"/>
  <c r="L27" i="3"/>
  <c r="L28" i="3" s="1"/>
  <c r="O22" i="3"/>
  <c r="K27" i="3"/>
  <c r="K28" i="3" s="1"/>
  <c r="F14" i="7"/>
  <c r="J25" i="3"/>
  <c r="T21" i="3"/>
  <c r="J18" i="3"/>
  <c r="I19" i="3"/>
  <c r="T17" i="3"/>
  <c r="J17" i="3"/>
  <c r="F27" i="3"/>
  <c r="F28" i="3" s="1"/>
  <c r="J16" i="3"/>
  <c r="T16" i="3"/>
  <c r="G27" i="3"/>
  <c r="G28" i="3" s="1"/>
  <c r="O16" i="3"/>
  <c r="H27" i="3"/>
  <c r="H28" i="3" s="1"/>
  <c r="O12" i="3"/>
  <c r="T11" i="3"/>
  <c r="T10" i="3"/>
  <c r="T9" i="3"/>
  <c r="T8" i="3"/>
  <c r="J7" i="3"/>
  <c r="I14" i="3"/>
  <c r="O6" i="3"/>
  <c r="F7" i="7"/>
  <c r="D17" i="6"/>
  <c r="F10" i="6"/>
  <c r="D10" i="6"/>
  <c r="H14" i="7"/>
  <c r="D14" i="7"/>
  <c r="H10" i="6"/>
  <c r="O25" i="3"/>
  <c r="T25" i="3"/>
  <c r="J21" i="3"/>
  <c r="O21" i="3"/>
  <c r="E19" i="3"/>
  <c r="T18" i="3"/>
  <c r="O18" i="3"/>
  <c r="J11" i="3"/>
  <c r="T7" i="3"/>
  <c r="J12" i="3"/>
  <c r="T12" i="3"/>
  <c r="J5" i="3"/>
  <c r="J9" i="3"/>
  <c r="J13" i="3"/>
  <c r="O7" i="3"/>
  <c r="O11" i="3"/>
  <c r="E14" i="3"/>
  <c r="J8" i="3"/>
  <c r="J10" i="3"/>
  <c r="O8" i="3"/>
  <c r="C27" i="3"/>
  <c r="C28" i="3" s="1"/>
  <c r="D27" i="3"/>
  <c r="D28" i="3" s="1"/>
  <c r="T19" i="3" l="1"/>
  <c r="E27" i="3"/>
  <c r="J23" i="3"/>
  <c r="T23" i="3"/>
  <c r="T14" i="3"/>
  <c r="S27" i="3"/>
  <c r="Q28" i="3"/>
  <c r="J19" i="3"/>
  <c r="O23" i="3"/>
  <c r="N27" i="3"/>
  <c r="I27" i="3"/>
  <c r="I28" i="3" s="1"/>
  <c r="O19" i="3"/>
  <c r="O14" i="3"/>
  <c r="J14" i="3"/>
  <c r="J27" i="3" l="1"/>
  <c r="E28" i="3"/>
  <c r="T27" i="3"/>
  <c r="S28" i="3"/>
  <c r="N28" i="3"/>
  <c r="O27" i="3"/>
  <c r="S30" i="1"/>
  <c r="S27" i="1"/>
  <c r="S26" i="1"/>
  <c r="S25" i="1"/>
  <c r="S24" i="1"/>
  <c r="I24" i="1"/>
  <c r="S21" i="1"/>
  <c r="S20" i="1"/>
  <c r="S19" i="1"/>
  <c r="I30" i="1"/>
  <c r="E30" i="1"/>
  <c r="R28" i="1"/>
  <c r="Q28" i="1"/>
  <c r="P28" i="1"/>
  <c r="M28" i="1"/>
  <c r="L28" i="1"/>
  <c r="K28" i="1"/>
  <c r="H28" i="1"/>
  <c r="G28" i="1"/>
  <c r="F28" i="1"/>
  <c r="R22" i="1"/>
  <c r="Q22" i="1"/>
  <c r="P22" i="1"/>
  <c r="M22" i="1"/>
  <c r="L22" i="1"/>
  <c r="K22" i="1"/>
  <c r="H22" i="1"/>
  <c r="G22" i="1"/>
  <c r="F22" i="1"/>
  <c r="R16" i="1"/>
  <c r="Q16" i="1"/>
  <c r="P16" i="1"/>
  <c r="M16" i="1"/>
  <c r="L16" i="1"/>
  <c r="K16" i="1"/>
  <c r="H16" i="1"/>
  <c r="G16" i="1"/>
  <c r="F16" i="1"/>
  <c r="N22" i="1"/>
  <c r="I27" i="1"/>
  <c r="I26" i="1"/>
  <c r="I25" i="1"/>
  <c r="I21" i="1"/>
  <c r="I20" i="1"/>
  <c r="I19" i="1"/>
  <c r="I18" i="1"/>
  <c r="S5" i="1"/>
  <c r="I15" i="1"/>
  <c r="I13" i="1"/>
  <c r="I12" i="1"/>
  <c r="I11" i="1"/>
  <c r="I10" i="1"/>
  <c r="I9" i="1"/>
  <c r="I8" i="1"/>
  <c r="I7" i="1"/>
  <c r="I6" i="1"/>
  <c r="I5" i="1"/>
  <c r="E27" i="1"/>
  <c r="E26" i="1"/>
  <c r="E25" i="1"/>
  <c r="E24" i="1"/>
  <c r="E21" i="1"/>
  <c r="E20" i="1"/>
  <c r="E19" i="1"/>
  <c r="E18" i="1"/>
  <c r="E15" i="1"/>
  <c r="E14" i="1"/>
  <c r="E13" i="1"/>
  <c r="E12" i="1"/>
  <c r="E11" i="1"/>
  <c r="E10" i="1"/>
  <c r="E9" i="1"/>
  <c r="E8" i="1"/>
  <c r="E7" i="1"/>
  <c r="E6" i="1"/>
  <c r="E5" i="1"/>
  <c r="R36" i="1"/>
  <c r="Q36" i="1"/>
  <c r="M36" i="1"/>
  <c r="L36" i="1"/>
  <c r="K36" i="1"/>
  <c r="H36" i="1"/>
  <c r="G36" i="1"/>
  <c r="F36" i="1"/>
  <c r="D36" i="1"/>
  <c r="C36" i="1"/>
  <c r="B36" i="1"/>
  <c r="R35" i="1"/>
  <c r="Q35" i="1"/>
  <c r="M35" i="1"/>
  <c r="L35" i="1"/>
  <c r="K35" i="1"/>
  <c r="H35" i="1"/>
  <c r="G35" i="1"/>
  <c r="F35" i="1"/>
  <c r="D35" i="1"/>
  <c r="C35" i="1"/>
  <c r="B35" i="1"/>
  <c r="D28" i="1"/>
  <c r="C28" i="1"/>
  <c r="B28" i="1"/>
  <c r="D22" i="1"/>
  <c r="C22" i="1"/>
  <c r="B22" i="1"/>
  <c r="S18" i="1"/>
  <c r="D16" i="1"/>
  <c r="C16" i="1"/>
  <c r="B16" i="1"/>
  <c r="S15" i="1"/>
  <c r="S14" i="1"/>
  <c r="S13" i="1"/>
  <c r="S12" i="1"/>
  <c r="S11" i="1"/>
  <c r="S10" i="1"/>
  <c r="S9" i="1"/>
  <c r="S8" i="1"/>
  <c r="S7" i="1"/>
  <c r="S6" i="1"/>
  <c r="O24" i="1" l="1"/>
  <c r="J19" i="1"/>
  <c r="J28" i="3"/>
  <c r="T28" i="3"/>
  <c r="J18" i="1"/>
  <c r="J25" i="1"/>
  <c r="B32" i="1"/>
  <c r="B33" i="1" s="1"/>
  <c r="O20" i="1"/>
  <c r="J21" i="1"/>
  <c r="S16" i="1"/>
  <c r="P32" i="1"/>
  <c r="P33" i="1" s="1"/>
  <c r="O28" i="3"/>
  <c r="M32" i="1"/>
  <c r="M33" i="1" s="1"/>
  <c r="L32" i="1"/>
  <c r="L33" i="1" s="1"/>
  <c r="R32" i="1"/>
  <c r="Q32" i="1"/>
  <c r="Q33" i="1" s="1"/>
  <c r="S28" i="1"/>
  <c r="N28" i="1"/>
  <c r="K32" i="1"/>
  <c r="K33" i="1" s="1"/>
  <c r="J5" i="1"/>
  <c r="J9" i="1"/>
  <c r="O30" i="1"/>
  <c r="J6" i="1"/>
  <c r="O25" i="1"/>
  <c r="J7" i="1"/>
  <c r="J11" i="1"/>
  <c r="J20" i="1"/>
  <c r="S22" i="1"/>
  <c r="J24" i="1"/>
  <c r="J10" i="1"/>
  <c r="J30" i="1"/>
  <c r="I28" i="1"/>
  <c r="J27" i="1"/>
  <c r="J26" i="1"/>
  <c r="H32" i="1"/>
  <c r="H33" i="1" s="1"/>
  <c r="I22" i="1"/>
  <c r="J15" i="1"/>
  <c r="J14" i="1"/>
  <c r="I36" i="1"/>
  <c r="I16" i="1"/>
  <c r="G32" i="1"/>
  <c r="G33" i="1" s="1"/>
  <c r="E28" i="1"/>
  <c r="O26" i="1"/>
  <c r="O27" i="1"/>
  <c r="O21" i="1"/>
  <c r="D32" i="1"/>
  <c r="D33" i="1" s="1"/>
  <c r="O18" i="1"/>
  <c r="E22" i="1"/>
  <c r="O19" i="1"/>
  <c r="J13" i="1"/>
  <c r="E36" i="1"/>
  <c r="S36" i="1"/>
  <c r="F32" i="1"/>
  <c r="I35" i="1"/>
  <c r="J8" i="1"/>
  <c r="J12" i="1"/>
  <c r="E16" i="1"/>
  <c r="E35" i="1"/>
  <c r="S35" i="1"/>
  <c r="N35" i="1"/>
  <c r="N36" i="1"/>
  <c r="N16" i="1"/>
  <c r="C32" i="1"/>
  <c r="C33" i="1" s="1"/>
  <c r="T24" i="1" l="1"/>
  <c r="O9" i="1"/>
  <c r="O11" i="1"/>
  <c r="O5" i="1"/>
  <c r="T20" i="1"/>
  <c r="O6" i="1"/>
  <c r="O10" i="1"/>
  <c r="R33" i="1"/>
  <c r="T30" i="1"/>
  <c r="T25" i="1"/>
  <c r="T27" i="1"/>
  <c r="O28" i="1"/>
  <c r="T19" i="1"/>
  <c r="T21" i="1"/>
  <c r="N32" i="1"/>
  <c r="S32" i="1"/>
  <c r="E32" i="1"/>
  <c r="O13" i="1"/>
  <c r="O15" i="1"/>
  <c r="J28" i="1"/>
  <c r="O7" i="1"/>
  <c r="O12" i="1"/>
  <c r="J22" i="1"/>
  <c r="J36" i="1"/>
  <c r="O14" i="1"/>
  <c r="J16" i="1"/>
  <c r="F33" i="1"/>
  <c r="I32" i="1"/>
  <c r="T26" i="1"/>
  <c r="O22" i="1"/>
  <c r="T18" i="1"/>
  <c r="O8" i="1"/>
  <c r="J35" i="1"/>
  <c r="T9" i="1" l="1"/>
  <c r="T5" i="1"/>
  <c r="T10" i="1"/>
  <c r="T6" i="1"/>
  <c r="T11" i="1"/>
  <c r="S33" i="1"/>
  <c r="E33" i="1"/>
  <c r="O35" i="1"/>
  <c r="T28" i="1"/>
  <c r="T22" i="1"/>
  <c r="T8" i="1"/>
  <c r="T15" i="1"/>
  <c r="T12" i="1"/>
  <c r="N33" i="1"/>
  <c r="T14" i="1"/>
  <c r="T7" i="1"/>
  <c r="T13" i="1"/>
  <c r="O16" i="1"/>
  <c r="I33" i="1"/>
  <c r="O36" i="1"/>
  <c r="J32" i="1"/>
  <c r="T16" i="1" l="1"/>
  <c r="T35" i="1"/>
  <c r="T36" i="1"/>
  <c r="O32" i="1"/>
  <c r="J33" i="1"/>
  <c r="O33" i="1" l="1"/>
  <c r="T32" i="1"/>
  <c r="T33" i="1" l="1"/>
  <c r="L10" i="6" l="1"/>
  <c r="O10" i="6" s="1"/>
  <c r="M7" i="6"/>
  <c r="O7" i="6"/>
  <c r="M10" i="6" l="1"/>
</calcChain>
</file>

<file path=xl/sharedStrings.xml><?xml version="1.0" encoding="utf-8"?>
<sst xmlns="http://schemas.openxmlformats.org/spreadsheetml/2006/main" count="340" uniqueCount="92">
  <si>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</si>
  <si>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</si>
  <si>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</si>
  <si>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</si>
  <si>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</si>
  <si>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</si>
  <si>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</si>
  <si>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</si>
  <si>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</si>
  <si>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</si>
  <si>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</si>
  <si>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</si>
  <si>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</si>
  <si>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</si>
  <si>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</si>
  <si>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октябрь</t>
  </si>
  <si>
    <t>ноябрь</t>
  </si>
  <si>
    <t>декабрь</t>
  </si>
  <si>
    <t>4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</si>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</sst>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</cellStyleXfs>
  <cellXfs count="245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164" fontId="0" fillId="3" borderId="0" xfId="0" applyNumberFormat="1" applyFill="1" applyBorder="1"/>
    <xf numFmtId="164" fontId="0" fillId="3" borderId="0" xfId="0" applyNumberFormat="1" applyFill="1"/>
    <xf numFmtId="0" fontId="0" fillId="3" borderId="0" xfId="0" applyFill="1"/>
    <xf numFmtId="0" fontId="5" fillId="3" borderId="22" xfId="0" applyFont="1" applyFill="1" applyBorder="1" applyAlignment="1" applyProtection="1"/>
    <xf numFmtId="0" fontId="6" fillId="3" borderId="24" xfId="0" applyFont="1" applyFill="1" applyBorder="1" applyAlignment="1" applyProtection="1"/>
    <xf numFmtId="0" fontId="0" fillId="3" borderId="18" xfId="0" applyFill="1" applyBorder="1" applyAlignment="1" applyProtection="1"/>
    <xf numFmtId="0" fontId="0" fillId="3" borderId="21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3" xfId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vertical="center"/>
    </xf>
    <xf numFmtId="0" fontId="4" fillId="3" borderId="35" xfId="1" applyFont="1" applyFill="1" applyBorder="1" applyAlignment="1" applyProtection="1"/>
    <xf numFmtId="3" fontId="4" fillId="4" borderId="36" xfId="1" applyNumberFormat="1" applyFont="1" applyFill="1" applyBorder="1" applyProtection="1"/>
    <xf numFmtId="0" fontId="4" fillId="4" borderId="39" xfId="1" applyFont="1" applyFill="1" applyBorder="1" applyAlignment="1" applyProtection="1">
      <alignment horizontal="right"/>
    </xf>
    <xf numFmtId="3" fontId="4" fillId="4" borderId="40" xfId="1" applyNumberFormat="1" applyFont="1" applyFill="1" applyBorder="1" applyProtection="1"/>
    <xf numFmtId="3" fontId="4" fillId="4" borderId="41" xfId="1" applyNumberFormat="1" applyFont="1" applyFill="1" applyBorder="1" applyProtection="1"/>
    <xf numFmtId="3" fontId="4" fillId="4" borderId="39" xfId="1" applyNumberFormat="1" applyFont="1" applyFill="1" applyBorder="1" applyProtection="1"/>
    <xf numFmtId="3" fontId="4" fillId="4" borderId="38" xfId="1" applyNumberFormat="1" applyFont="1" applyFill="1" applyBorder="1" applyProtection="1"/>
    <xf numFmtId="0" fontId="5" fillId="0" borderId="46" xfId="0" applyFont="1" applyFill="1" applyBorder="1" applyAlignment="1"/>
    <xf numFmtId="0" fontId="6" fillId="0" borderId="47" xfId="0" applyFont="1" applyFill="1" applyBorder="1" applyAlignment="1"/>
    <xf numFmtId="0" fontId="6" fillId="0" borderId="48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9" fillId="0" borderId="47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5" xfId="0" applyFont="1" applyFill="1" applyBorder="1" applyAlignment="1"/>
    <xf numFmtId="0" fontId="6" fillId="0" borderId="23" xfId="0" applyFont="1" applyFill="1" applyBorder="1" applyAlignment="1"/>
    <xf numFmtId="3" fontId="9" fillId="0" borderId="56" xfId="0" applyNumberFormat="1" applyFont="1" applyFill="1" applyBorder="1"/>
    <xf numFmtId="3" fontId="9" fillId="0" borderId="57" xfId="0" applyNumberFormat="1" applyFont="1" applyFill="1" applyBorder="1"/>
    <xf numFmtId="3" fontId="11" fillId="3" borderId="19" xfId="0" applyNumberFormat="1" applyFont="1" applyFill="1" applyBorder="1"/>
    <xf numFmtId="0" fontId="0" fillId="0" borderId="55" xfId="0" applyFill="1" applyBorder="1" applyAlignment="1"/>
    <xf numFmtId="0" fontId="0" fillId="0" borderId="23" xfId="0" applyFill="1" applyBorder="1" applyAlignment="1"/>
    <xf numFmtId="0" fontId="0" fillId="0" borderId="58" xfId="0" applyFill="1" applyBorder="1" applyAlignment="1"/>
    <xf numFmtId="0" fontId="0" fillId="0" borderId="59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51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51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49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/>
    </xf>
    <xf numFmtId="4" fontId="9" fillId="0" borderId="48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4" fontId="0" fillId="0" borderId="24" xfId="0" applyNumberFormat="1" applyFont="1" applyFill="1" applyBorder="1" applyAlignment="1">
      <alignment horizontal="center"/>
    </xf>
    <xf numFmtId="4" fontId="0" fillId="3" borderId="24" xfId="0" applyNumberFormat="1" applyFont="1" applyFill="1" applyBorder="1" applyAlignment="1">
      <alignment horizontal="center"/>
    </xf>
    <xf numFmtId="0" fontId="16" fillId="0" borderId="65" xfId="0" applyFont="1" applyBorder="1" applyAlignment="1">
      <alignment horizontal="justify" wrapText="1"/>
    </xf>
    <xf numFmtId="0" fontId="11" fillId="0" borderId="40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40" xfId="0" applyNumberFormat="1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6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9" fillId="0" borderId="50" xfId="0" applyNumberFormat="1" applyFont="1" applyFill="1" applyBorder="1" applyAlignment="1">
      <alignment horizontal="center"/>
    </xf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" fillId="5" borderId="26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5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52" xfId="1" applyFont="1" applyFill="1" applyBorder="1" applyAlignment="1">
      <alignment horizontal="left" vertical="center"/>
    </xf>
    <xf numFmtId="0" fontId="4" fillId="4" borderId="62" xfId="1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4" fillId="4" borderId="54" xfId="1" applyFont="1" applyFill="1" applyBorder="1" applyAlignment="1">
      <alignment horizontal="center" vertical="center"/>
    </xf>
    <xf numFmtId="0" fontId="17" fillId="4" borderId="14" xfId="1" applyFont="1" applyFill="1" applyBorder="1" applyAlignment="1">
      <alignment vertical="center"/>
    </xf>
    <xf numFmtId="0" fontId="4" fillId="4" borderId="69" xfId="1" applyFont="1" applyFill="1" applyBorder="1" applyAlignment="1">
      <alignment horizontal="left" vertical="center" wrapText="1"/>
    </xf>
    <xf numFmtId="0" fontId="17" fillId="4" borderId="61" xfId="1" applyFont="1" applyFill="1" applyBorder="1"/>
    <xf numFmtId="165" fontId="11" fillId="5" borderId="47" xfId="0" applyNumberFormat="1" applyFont="1" applyFill="1" applyBorder="1" applyAlignment="1">
      <alignment horizontal="center" wrapText="1"/>
    </xf>
    <xf numFmtId="165" fontId="11" fillId="5" borderId="48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5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0" fontId="6" fillId="0" borderId="49" xfId="0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51" xfId="0" applyNumberFormat="1" applyFont="1" applyFill="1" applyBorder="1" applyAlignment="1" applyProtection="1">
      <alignment vertical="center"/>
    </xf>
    <xf numFmtId="164" fontId="18" fillId="5" borderId="51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7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7" xfId="1" applyFont="1" applyFill="1" applyBorder="1" applyAlignment="1" applyProtection="1">
      <alignment vertical="center"/>
    </xf>
    <xf numFmtId="0" fontId="4" fillId="4" borderId="45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7" xfId="1" applyFont="1" applyFill="1" applyBorder="1" applyAlignment="1">
      <alignment vertical="center"/>
    </xf>
    <xf numFmtId="3" fontId="18" fillId="5" borderId="48" xfId="0" applyNumberFormat="1" applyFont="1" applyFill="1" applyBorder="1" applyAlignment="1">
      <alignment vertical="center"/>
    </xf>
    <xf numFmtId="164" fontId="18" fillId="5" borderId="48" xfId="0" applyNumberFormat="1" applyFont="1" applyFill="1" applyBorder="1" applyAlignment="1">
      <alignment vertical="center"/>
    </xf>
    <xf numFmtId="0" fontId="15" fillId="6" borderId="15" xfId="1" applyFont="1" applyFill="1" applyBorder="1" applyAlignment="1">
      <alignment horizontal="left" vertical="center"/>
    </xf>
    <xf numFmtId="0" fontId="15" fillId="6" borderId="35" xfId="1" applyFont="1" applyFill="1" applyBorder="1" applyAlignment="1">
      <alignment horizontal="left" vertical="center"/>
    </xf>
    <xf numFmtId="4" fontId="9" fillId="0" borderId="60" xfId="0" applyNumberFormat="1" applyFont="1" applyBorder="1" applyAlignment="1">
      <alignment horizontal="center"/>
    </xf>
    <xf numFmtId="0" fontId="6" fillId="0" borderId="15" xfId="0" applyFont="1" applyBorder="1" applyAlignment="1" applyProtection="1">
      <alignment vertical="center"/>
    </xf>
    <xf numFmtId="0" fontId="4" fillId="4" borderId="68" xfId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4" fillId="4" borderId="68" xfId="1" applyFont="1" applyFill="1" applyBorder="1" applyAlignment="1">
      <alignment horizontal="center" vertical="center" wrapText="1"/>
    </xf>
    <xf numFmtId="0" fontId="14" fillId="4" borderId="70" xfId="1" applyFont="1" applyFill="1" applyBorder="1" applyAlignment="1">
      <alignment horizontal="center" vertical="center" wrapText="1"/>
    </xf>
    <xf numFmtId="166" fontId="0" fillId="3" borderId="0" xfId="3" applyNumberFormat="1" applyFont="1" applyFill="1"/>
    <xf numFmtId="0" fontId="4" fillId="4" borderId="54" xfId="1" applyFont="1" applyFill="1" applyBorder="1" applyAlignment="1">
      <alignment horizontal="center" vertical="center"/>
    </xf>
    <xf numFmtId="0" fontId="0" fillId="0" borderId="0" xfId="0"/>
    <xf numFmtId="9" fontId="0" fillId="3" borderId="0" xfId="3" applyFont="1" applyFill="1"/>
    <xf numFmtId="0" fontId="0" fillId="0" borderId="0" xfId="0"/>
    <xf numFmtId="166" fontId="0" fillId="0" borderId="0" xfId="3" applyNumberFormat="1" applyFont="1"/>
    <xf numFmtId="3" fontId="0" fillId="3" borderId="19" xfId="0" applyNumberFormat="1" applyFill="1" applyBorder="1" applyAlignment="1" applyProtection="1"/>
    <xf numFmtId="3" fontId="9" fillId="3" borderId="0" xfId="0" applyNumberFormat="1" applyFont="1" applyFill="1" applyBorder="1"/>
    <xf numFmtId="0" fontId="15" fillId="6" borderId="40" xfId="1" applyFont="1" applyFill="1" applyBorder="1" applyAlignment="1">
      <alignment horizontal="left" vertical="center"/>
    </xf>
    <xf numFmtId="0" fontId="15" fillId="6" borderId="55" xfId="1" applyFont="1" applyFill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165" fontId="9" fillId="0" borderId="47" xfId="0" applyNumberFormat="1" applyFont="1" applyBorder="1" applyAlignment="1">
      <alignment horizontal="center" vertical="center" wrapText="1"/>
    </xf>
    <xf numFmtId="0" fontId="3" fillId="4" borderId="71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7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7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0" fontId="13" fillId="4" borderId="44" xfId="1" applyFont="1" applyFill="1" applyBorder="1" applyAlignment="1">
      <alignment horizontal="center" vertical="center" wrapText="1"/>
    </xf>
    <xf numFmtId="0" fontId="3" fillId="4" borderId="5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/>
    </xf>
    <xf numFmtId="0" fontId="13" fillId="4" borderId="37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13" fillId="4" borderId="37" xfId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3" fillId="4" borderId="42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13" fillId="4" borderId="63" xfId="1" applyFont="1" applyFill="1" applyBorder="1" applyAlignment="1">
      <alignment horizontal="center" wrapText="1"/>
    </xf>
    <xf numFmtId="0" fontId="13" fillId="4" borderId="64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7" xfId="1" applyFont="1" applyFill="1" applyBorder="1" applyAlignment="1">
      <alignment horizontal="center" vertical="center" wrapText="1"/>
    </xf>
    <xf numFmtId="0" fontId="13" fillId="4" borderId="53" xfId="1" applyFont="1" applyFill="1" applyBorder="1" applyAlignment="1">
      <alignment horizontal="center" vertical="center" wrapText="1"/>
    </xf>
    <xf numFmtId="0" fontId="3" fillId="4" borderId="42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37" xfId="1" applyFont="1" applyFill="1" applyBorder="1" applyAlignment="1" applyProtection="1">
      <alignment horizontal="center" vertical="center" wrapText="1"/>
    </xf>
    <xf numFmtId="0" fontId="13" fillId="4" borderId="43" xfId="1" applyFont="1" applyFill="1" applyBorder="1" applyAlignment="1" applyProtection="1">
      <alignment horizontal="center" vertical="center" wrapText="1"/>
    </xf>
    <xf numFmtId="0" fontId="13" fillId="4" borderId="44" xfId="1" applyFont="1" applyFill="1" applyBorder="1" applyAlignment="1" applyProtection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</cellXfs>
  <cellStyles count="19">
    <cellStyle name="Акцент1" xfId="1" builtinId="29"/>
    <cellStyle name="Обычный" xfId="0" builtinId="0"/>
    <cellStyle name="Обычный 2" xfId="5"/>
    <cellStyle name="Обычный 2 2" xfId="12"/>
    <cellStyle name="Обычный 3" xfId="4"/>
    <cellStyle name="Обычный 3 2" xfId="13"/>
    <cellStyle name="Обычный 4" xfId="6"/>
    <cellStyle name="Обычный 4 2" xfId="14"/>
    <cellStyle name="Обычный 5" xfId="7"/>
    <cellStyle name="Обычный 5 2" xfId="16"/>
    <cellStyle name="Обычный 6" xfId="8"/>
    <cellStyle name="Обычный 6 2" xfId="17"/>
    <cellStyle name="Обычный 7" xfId="9"/>
    <cellStyle name="Обычный 7 2" xfId="18"/>
    <cellStyle name="Обычный 8" xfId="11"/>
    <cellStyle name="Обычный 9" xfId="15"/>
    <cellStyle name="Обычный_Лист1" xfId="2"/>
    <cellStyle name="Процентный" xfId="3" builtinId="5"/>
    <cellStyle name="Финансовый 2" xfId="1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7"/>
  <sheetViews>
    <sheetView zoomScale="70" zoomScaleNormal="70" workbookViewId="0">
      <pane xSplit="1" ySplit="2" topLeftCell="C3" activePane="bottomRight" state="frozen"/>
      <selection pane="topRight" activeCell="B1" sqref="B1"/>
      <selection pane="bottomLeft" activeCell="A3" sqref="A3"/>
      <selection pane="bottomRight" sqref="A1:AM1"/>
    </sheetView>
  </sheetViews>
  <sheetFormatPr defaultColWidth="9.140625" defaultRowHeight="15" x14ac:dyDescent="0.25"/>
  <cols>
    <col min="1" max="1" width="50.85546875" style="44" bestFit="1" customWidth="1"/>
    <col min="2" max="2" width="12.5703125" style="44" customWidth="1"/>
    <col min="3" max="3" width="12.85546875" style="44" customWidth="1"/>
    <col min="4" max="4" width="12.7109375" style="44" customWidth="1"/>
    <col min="5" max="5" width="13" style="44" customWidth="1"/>
    <col min="6" max="6" width="12.85546875" style="44" customWidth="1"/>
    <col min="7" max="7" width="11.85546875" style="44" customWidth="1"/>
    <col min="8" max="8" width="12.7109375" style="44" customWidth="1"/>
    <col min="9" max="9" width="12.140625" style="44" customWidth="1"/>
    <col min="10" max="10" width="12.7109375" style="44" customWidth="1"/>
    <col min="11" max="11" width="13.5703125" style="44" customWidth="1"/>
    <col min="12" max="12" width="11.85546875" style="44" customWidth="1"/>
    <col min="13" max="13" width="11.42578125" style="44" customWidth="1"/>
    <col min="14" max="14" width="11.7109375" style="44" customWidth="1"/>
    <col min="15" max="15" width="12.85546875" style="44" customWidth="1"/>
    <col min="16" max="16" width="11.7109375" style="44" customWidth="1"/>
    <col min="17" max="17" width="12" style="44" customWidth="1"/>
    <col min="18" max="18" width="14.7109375" style="44" customWidth="1"/>
    <col min="19" max="19" width="13.140625" style="44" customWidth="1"/>
    <col min="20" max="20" width="15.28515625" style="44" customWidth="1"/>
    <col min="21" max="21" width="12.5703125" style="44" customWidth="1"/>
    <col min="22" max="22" width="12.85546875" style="44" customWidth="1"/>
    <col min="23" max="23" width="12.7109375" style="44" customWidth="1"/>
    <col min="24" max="24" width="13" style="44" customWidth="1"/>
    <col min="25" max="25" width="12.85546875" style="44" customWidth="1"/>
    <col min="26" max="26" width="11.85546875" style="44" customWidth="1"/>
    <col min="27" max="27" width="12.7109375" style="44" customWidth="1"/>
    <col min="28" max="28" width="12.140625" style="44" customWidth="1"/>
    <col min="29" max="29" width="12.7109375" style="44" customWidth="1"/>
    <col min="30" max="30" width="13.5703125" style="44" customWidth="1"/>
    <col min="31" max="31" width="11.85546875" style="44" customWidth="1"/>
    <col min="32" max="32" width="11.42578125" style="44" customWidth="1"/>
    <col min="33" max="33" width="11.7109375" style="44" customWidth="1"/>
    <col min="34" max="34" width="12.85546875" style="44" customWidth="1"/>
    <col min="35" max="35" width="11.7109375" style="44" customWidth="1"/>
    <col min="36" max="36" width="12" style="44" customWidth="1"/>
    <col min="37" max="37" width="14.7109375" style="44" customWidth="1"/>
    <col min="38" max="38" width="13.140625" style="44" customWidth="1"/>
    <col min="39" max="39" width="15.28515625" style="44" customWidth="1"/>
    <col min="40" max="16384" width="9.140625" style="44"/>
  </cols>
  <sheetData>
    <row r="1" spans="1:39" ht="21" x14ac:dyDescent="0.25">
      <c r="A1" s="240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</row>
    <row r="2" spans="1:39" ht="21" x14ac:dyDescent="0.25">
      <c r="A2" s="203"/>
      <c r="B2" s="200">
        <v>2019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2"/>
      <c r="U2" s="200">
        <v>2020</v>
      </c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2"/>
    </row>
    <row r="3" spans="1:39" ht="15.75" x14ac:dyDescent="0.25">
      <c r="A3" s="204"/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2" t="s">
        <v>6</v>
      </c>
      <c r="H3" s="52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1" t="s">
        <v>16</v>
      </c>
      <c r="R3" s="51" t="s">
        <v>17</v>
      </c>
      <c r="S3" s="51" t="s">
        <v>18</v>
      </c>
      <c r="T3" s="55">
        <v>2019</v>
      </c>
      <c r="U3" s="51" t="s">
        <v>1</v>
      </c>
      <c r="V3" s="51" t="s">
        <v>2</v>
      </c>
      <c r="W3" s="51" t="s">
        <v>3</v>
      </c>
      <c r="X3" s="51" t="s">
        <v>4</v>
      </c>
      <c r="Y3" s="51" t="s">
        <v>5</v>
      </c>
      <c r="Z3" s="52" t="s">
        <v>6</v>
      </c>
      <c r="AA3" s="52" t="s">
        <v>7</v>
      </c>
      <c r="AB3" s="51" t="s">
        <v>8</v>
      </c>
      <c r="AC3" s="51" t="s">
        <v>9</v>
      </c>
      <c r="AD3" s="51" t="s">
        <v>10</v>
      </c>
      <c r="AE3" s="51" t="s">
        <v>11</v>
      </c>
      <c r="AF3" s="51" t="s">
        <v>12</v>
      </c>
      <c r="AG3" s="51" t="s">
        <v>13</v>
      </c>
      <c r="AH3" s="51" t="s">
        <v>14</v>
      </c>
      <c r="AI3" s="51" t="s">
        <v>15</v>
      </c>
      <c r="AJ3" s="51" t="s">
        <v>16</v>
      </c>
      <c r="AK3" s="51" t="s">
        <v>17</v>
      </c>
      <c r="AL3" s="51" t="s">
        <v>18</v>
      </c>
      <c r="AM3" s="55">
        <v>2020</v>
      </c>
    </row>
    <row r="4" spans="1:39" ht="18.75" x14ac:dyDescent="0.25">
      <c r="A4" s="28" t="s">
        <v>19</v>
      </c>
      <c r="B4" s="29"/>
      <c r="C4" s="30"/>
      <c r="D4" s="30"/>
      <c r="E4" s="31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6"/>
      <c r="U4" s="29"/>
      <c r="V4" s="30"/>
      <c r="W4" s="30"/>
      <c r="X4" s="31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56"/>
    </row>
    <row r="5" spans="1:39" ht="15.75" x14ac:dyDescent="0.25">
      <c r="A5" s="8" t="s">
        <v>20</v>
      </c>
      <c r="B5" s="16">
        <v>77719.107000000004</v>
      </c>
      <c r="C5" s="16">
        <v>62871.281000000003</v>
      </c>
      <c r="D5" s="17">
        <v>51656.487999999998</v>
      </c>
      <c r="E5" s="23">
        <f>SUM(B5:D5)</f>
        <v>192246.87599999999</v>
      </c>
      <c r="F5" s="16">
        <v>45050.228999999999</v>
      </c>
      <c r="G5" s="16">
        <v>25794.507000000001</v>
      </c>
      <c r="H5" s="16">
        <v>17289.791000000001</v>
      </c>
      <c r="I5" s="23">
        <f>SUM(F5:H5)</f>
        <v>88134.527000000002</v>
      </c>
      <c r="J5" s="23">
        <f>E5+I5</f>
        <v>280381.40299999999</v>
      </c>
      <c r="K5" s="16">
        <v>17227.232</v>
      </c>
      <c r="L5" s="16">
        <v>7484.5889999999999</v>
      </c>
      <c r="M5" s="16">
        <v>24842.277999999998</v>
      </c>
      <c r="N5" s="23">
        <v>49554.099000000002</v>
      </c>
      <c r="O5" s="23">
        <f t="shared" ref="O5:O16" si="0">SUM(N5,J5)</f>
        <v>329935.50199999998</v>
      </c>
      <c r="P5" s="16">
        <v>70225.076000000001</v>
      </c>
      <c r="Q5" s="16">
        <v>57736.783000000003</v>
      </c>
      <c r="R5" s="16">
        <v>69927.307000000001</v>
      </c>
      <c r="S5" s="23">
        <f>SUM(P5:R5)</f>
        <v>197889.166</v>
      </c>
      <c r="T5" s="23">
        <f t="shared" ref="T5:T16" si="1">SUM(S5,O5)</f>
        <v>527824.66799999995</v>
      </c>
      <c r="U5" s="16">
        <v>64319.794999999998</v>
      </c>
      <c r="V5" s="16">
        <v>47043.514000000003</v>
      </c>
      <c r="W5" s="17">
        <v>66451.337</v>
      </c>
      <c r="X5" s="23">
        <f>SUM(U5:W5)</f>
        <v>177814.64600000001</v>
      </c>
      <c r="Y5" s="16">
        <v>60742.993000000002</v>
      </c>
      <c r="Z5" s="16">
        <v>18473.285</v>
      </c>
      <c r="AA5" s="16">
        <v>75.457999999999998</v>
      </c>
      <c r="AB5" s="23">
        <f>SUM(Y5:AA5)</f>
        <v>79291.736000000004</v>
      </c>
      <c r="AC5" s="23">
        <f t="shared" ref="AC5:AC15" si="2">X5+AB5</f>
        <v>257106.38200000001</v>
      </c>
      <c r="AD5" s="16">
        <v>177.14599999999999</v>
      </c>
      <c r="AE5" s="16">
        <v>34.155000000000001</v>
      </c>
      <c r="AF5" s="16">
        <v>25366.847000000002</v>
      </c>
      <c r="AG5" s="23">
        <f>SUM(AD5:AF5)</f>
        <v>25578.148000000001</v>
      </c>
      <c r="AH5" s="23">
        <f>SUM(AG5,AC5)</f>
        <v>282684.53000000003</v>
      </c>
      <c r="AI5" s="16">
        <v>49268.614999999998</v>
      </c>
      <c r="AJ5" s="16">
        <v>54408.186000000002</v>
      </c>
      <c r="AK5" s="16">
        <v>61560.381999999998</v>
      </c>
      <c r="AL5" s="23">
        <f>SUM(AI5:AK5)</f>
        <v>165237.18300000002</v>
      </c>
      <c r="AM5" s="23">
        <f>SUM(AL5,AH5)</f>
        <v>447921.71300000005</v>
      </c>
    </row>
    <row r="6" spans="1:39" ht="15.75" x14ac:dyDescent="0.25">
      <c r="A6" s="9" t="s">
        <v>21</v>
      </c>
      <c r="B6" s="18">
        <v>426246.10600000003</v>
      </c>
      <c r="C6" s="19">
        <v>319231.88400000002</v>
      </c>
      <c r="D6" s="19">
        <v>364902.46399999998</v>
      </c>
      <c r="E6" s="24">
        <f t="shared" ref="E6:E15" si="3">SUM(B6:D6)</f>
        <v>1110380.4539999999</v>
      </c>
      <c r="F6" s="18">
        <v>293773.48800000001</v>
      </c>
      <c r="G6" s="19">
        <v>206741.03700000001</v>
      </c>
      <c r="H6" s="18">
        <v>215899.48800000001</v>
      </c>
      <c r="I6" s="24">
        <f t="shared" ref="I6:I15" si="4">SUM(F6:H6)</f>
        <v>716414.01300000004</v>
      </c>
      <c r="J6" s="24">
        <f t="shared" ref="J6:J14" si="5">E6+I6</f>
        <v>1826794.4669999999</v>
      </c>
      <c r="K6" s="18">
        <v>191625.91899999999</v>
      </c>
      <c r="L6" s="19">
        <v>77.128</v>
      </c>
      <c r="M6" s="18">
        <v>105409.19100000001</v>
      </c>
      <c r="N6" s="24">
        <v>297112.23800000001</v>
      </c>
      <c r="O6" s="24">
        <f t="shared" si="0"/>
        <v>2123906.7050000001</v>
      </c>
      <c r="P6" s="18">
        <v>209608.245</v>
      </c>
      <c r="Q6" s="19">
        <v>324643.46100000001</v>
      </c>
      <c r="R6" s="18">
        <v>305364.89899999998</v>
      </c>
      <c r="S6" s="24">
        <f t="shared" ref="S6:S16" si="6">SUM(P6:R6)</f>
        <v>839616.60499999998</v>
      </c>
      <c r="T6" s="24">
        <f t="shared" si="1"/>
        <v>2963523.31</v>
      </c>
      <c r="U6" s="18">
        <v>384017.71899999998</v>
      </c>
      <c r="V6" s="19">
        <v>299622.95</v>
      </c>
      <c r="W6" s="19">
        <v>324502.038</v>
      </c>
      <c r="X6" s="24">
        <f>SUM(U6:W6)</f>
        <v>1008142.7069999999</v>
      </c>
      <c r="Y6" s="18">
        <v>198821.06400000001</v>
      </c>
      <c r="Z6" s="19">
        <v>269720.10499999998</v>
      </c>
      <c r="AA6" s="18">
        <v>162432.80600000001</v>
      </c>
      <c r="AB6" s="24">
        <f t="shared" ref="AB6:AB13" si="7">SUM(Y6:AA6)</f>
        <v>630973.97499999998</v>
      </c>
      <c r="AC6" s="24">
        <f t="shared" si="2"/>
        <v>1639116.682</v>
      </c>
      <c r="AD6" s="18">
        <v>155879.95499999999</v>
      </c>
      <c r="AE6" s="19">
        <v>16823.703000000001</v>
      </c>
      <c r="AF6" s="18">
        <v>86688.63</v>
      </c>
      <c r="AG6" s="24">
        <f t="shared" ref="AG6:AG16" si="8">SUM(AD6:AF6)</f>
        <v>259392.288</v>
      </c>
      <c r="AH6" s="24">
        <f>SUM(AG6,AC6)</f>
        <v>1898508.97</v>
      </c>
      <c r="AI6" s="18">
        <v>229770.057</v>
      </c>
      <c r="AJ6" s="19">
        <v>267037.92700000003</v>
      </c>
      <c r="AK6" s="18">
        <v>402601.84700000001</v>
      </c>
      <c r="AL6" s="24">
        <f t="shared" ref="AL6:AL16" si="9">SUM(AI6:AK6)</f>
        <v>899409.83100000001</v>
      </c>
      <c r="AM6" s="24">
        <f>SUM(AL6,AH6)</f>
        <v>2797918.801</v>
      </c>
    </row>
    <row r="7" spans="1:39" ht="15.75" x14ac:dyDescent="0.25">
      <c r="A7" s="9" t="s">
        <v>22</v>
      </c>
      <c r="B7" s="18">
        <v>100605.07799999999</v>
      </c>
      <c r="C7" s="18">
        <v>86754.695999999996</v>
      </c>
      <c r="D7" s="19">
        <v>96408.023000000001</v>
      </c>
      <c r="E7" s="24">
        <f t="shared" si="3"/>
        <v>283767.79699999996</v>
      </c>
      <c r="F7" s="18">
        <v>78156.645000000004</v>
      </c>
      <c r="G7" s="18">
        <v>55158.641000000003</v>
      </c>
      <c r="H7" s="18">
        <v>27403.78</v>
      </c>
      <c r="I7" s="24">
        <f t="shared" si="4"/>
        <v>160719.06600000002</v>
      </c>
      <c r="J7" s="24">
        <f t="shared" si="5"/>
        <v>444486.86300000001</v>
      </c>
      <c r="K7" s="18">
        <v>12478.548000000001</v>
      </c>
      <c r="L7" s="18">
        <v>15626.388000000001</v>
      </c>
      <c r="M7" s="18">
        <v>23245.932000000001</v>
      </c>
      <c r="N7" s="24">
        <v>51350.868000000002</v>
      </c>
      <c r="O7" s="24">
        <f t="shared" si="0"/>
        <v>495837.73100000003</v>
      </c>
      <c r="P7" s="18">
        <v>55449.201999999997</v>
      </c>
      <c r="Q7" s="18">
        <v>88922.216</v>
      </c>
      <c r="R7" s="18">
        <v>82054.112999999998</v>
      </c>
      <c r="S7" s="24">
        <f t="shared" si="6"/>
        <v>226425.53100000002</v>
      </c>
      <c r="T7" s="24">
        <f t="shared" si="1"/>
        <v>722263.2620000001</v>
      </c>
      <c r="U7" s="18">
        <v>88275.414000000004</v>
      </c>
      <c r="V7" s="18">
        <v>87757.460999999996</v>
      </c>
      <c r="W7" s="19">
        <v>92779.1</v>
      </c>
      <c r="X7" s="24">
        <f t="shared" ref="X7:X15" si="10">SUM(U7:W7)</f>
        <v>268811.97499999998</v>
      </c>
      <c r="Y7" s="18">
        <v>86036.921000000002</v>
      </c>
      <c r="Z7" s="18">
        <v>42166.444000000003</v>
      </c>
      <c r="AA7" s="18">
        <v>15846.852000000001</v>
      </c>
      <c r="AB7" s="24">
        <f t="shared" si="7"/>
        <v>144050.217</v>
      </c>
      <c r="AC7" s="24">
        <f t="shared" si="2"/>
        <v>412862.19199999998</v>
      </c>
      <c r="AD7" s="18">
        <v>14794.68</v>
      </c>
      <c r="AE7" s="18">
        <v>13027.308000000001</v>
      </c>
      <c r="AF7" s="18">
        <v>17935.572</v>
      </c>
      <c r="AG7" s="24">
        <f t="shared" si="8"/>
        <v>45757.56</v>
      </c>
      <c r="AH7" s="24">
        <f>SUM(AG7,AC7)</f>
        <v>458619.75199999998</v>
      </c>
      <c r="AI7" s="18">
        <v>45836.26</v>
      </c>
      <c r="AJ7" s="18">
        <v>53085.292000000001</v>
      </c>
      <c r="AK7" s="18">
        <v>62421.01</v>
      </c>
      <c r="AL7" s="24">
        <f t="shared" si="9"/>
        <v>161342.56200000001</v>
      </c>
      <c r="AM7" s="24">
        <f>SUM(AL7,AH7)</f>
        <v>619962.31400000001</v>
      </c>
    </row>
    <row r="8" spans="1:39" ht="15.75" x14ac:dyDescent="0.25">
      <c r="A8" s="9" t="s">
        <v>23</v>
      </c>
      <c r="B8" s="18">
        <v>158891.53</v>
      </c>
      <c r="C8" s="18">
        <v>121119.887</v>
      </c>
      <c r="D8" s="19">
        <v>124656.66</v>
      </c>
      <c r="E8" s="24">
        <f t="shared" si="3"/>
        <v>404668.07700000005</v>
      </c>
      <c r="F8" s="18">
        <v>123861.526</v>
      </c>
      <c r="G8" s="18">
        <v>138853.64799999999</v>
      </c>
      <c r="H8" s="18">
        <v>103042.94</v>
      </c>
      <c r="I8" s="24">
        <f t="shared" si="4"/>
        <v>365758.114</v>
      </c>
      <c r="J8" s="24">
        <f t="shared" si="5"/>
        <v>770426.19100000011</v>
      </c>
      <c r="K8" s="18">
        <v>114492.52499999999</v>
      </c>
      <c r="L8" s="18">
        <v>83838.782000000007</v>
      </c>
      <c r="M8" s="18">
        <v>115817.255</v>
      </c>
      <c r="N8" s="24">
        <v>314148.56200000003</v>
      </c>
      <c r="O8" s="24">
        <f t="shared" si="0"/>
        <v>1084574.753</v>
      </c>
      <c r="P8" s="18">
        <v>187814.60699999999</v>
      </c>
      <c r="Q8" s="18">
        <v>203236.36300000001</v>
      </c>
      <c r="R8" s="18">
        <v>242315.85200000001</v>
      </c>
      <c r="S8" s="24">
        <f t="shared" si="6"/>
        <v>633366.82199999993</v>
      </c>
      <c r="T8" s="24">
        <f t="shared" si="1"/>
        <v>1717941.575</v>
      </c>
      <c r="U8" s="18">
        <v>178564.929</v>
      </c>
      <c r="V8" s="18">
        <v>194470.61499999999</v>
      </c>
      <c r="W8" s="19">
        <v>222057.16899999999</v>
      </c>
      <c r="X8" s="24">
        <f t="shared" si="10"/>
        <v>595092.71299999999</v>
      </c>
      <c r="Y8" s="18">
        <v>182331.45699999999</v>
      </c>
      <c r="Z8" s="18">
        <v>122878.219</v>
      </c>
      <c r="AA8" s="18">
        <v>109747.458</v>
      </c>
      <c r="AB8" s="24">
        <f t="shared" si="7"/>
        <v>414957.13399999996</v>
      </c>
      <c r="AC8" s="24">
        <f t="shared" si="2"/>
        <v>1010049.847</v>
      </c>
      <c r="AD8" s="18">
        <v>62081.756000000001</v>
      </c>
      <c r="AE8" s="18">
        <v>123552.572</v>
      </c>
      <c r="AF8" s="18">
        <v>126608.092</v>
      </c>
      <c r="AG8" s="24">
        <f t="shared" si="8"/>
        <v>312242.42000000004</v>
      </c>
      <c r="AH8" s="24">
        <f>SUM(AG8,AC8)</f>
        <v>1322292.267</v>
      </c>
      <c r="AI8" s="18">
        <v>107978.89599999999</v>
      </c>
      <c r="AJ8" s="18">
        <v>198685.272</v>
      </c>
      <c r="AK8" s="18">
        <v>209978.342</v>
      </c>
      <c r="AL8" s="24">
        <f t="shared" si="9"/>
        <v>516642.51</v>
      </c>
      <c r="AM8" s="24">
        <f>SUM(AL8,AH8)</f>
        <v>1838934.777</v>
      </c>
    </row>
    <row r="9" spans="1:39" ht="15.75" x14ac:dyDescent="0.25">
      <c r="A9" s="9" t="s">
        <v>24</v>
      </c>
      <c r="B9" s="18">
        <v>166855.16500000001</v>
      </c>
      <c r="C9" s="18">
        <v>142911.38699999999</v>
      </c>
      <c r="D9" s="19">
        <v>150597.038</v>
      </c>
      <c r="E9" s="24">
        <f t="shared" si="3"/>
        <v>460363.59</v>
      </c>
      <c r="F9" s="18">
        <v>113167.15399999999</v>
      </c>
      <c r="G9" s="18">
        <v>71990.476999999999</v>
      </c>
      <c r="H9" s="18">
        <v>25211.016</v>
      </c>
      <c r="I9" s="24">
        <f t="shared" si="4"/>
        <v>210368.647</v>
      </c>
      <c r="J9" s="24">
        <f t="shared" si="5"/>
        <v>670732.23699999996</v>
      </c>
      <c r="K9" s="18">
        <v>27645.289000000001</v>
      </c>
      <c r="L9" s="18">
        <v>29937.642</v>
      </c>
      <c r="M9" s="18">
        <v>56853.561000000002</v>
      </c>
      <c r="N9" s="24">
        <v>114436.492</v>
      </c>
      <c r="O9" s="24">
        <f t="shared" si="0"/>
        <v>785168.72899999993</v>
      </c>
      <c r="P9" s="18">
        <v>120567.69100000001</v>
      </c>
      <c r="Q9" s="18">
        <v>123386.561</v>
      </c>
      <c r="R9" s="18">
        <v>141277.96400000001</v>
      </c>
      <c r="S9" s="24">
        <f t="shared" si="6"/>
        <v>385232.21600000001</v>
      </c>
      <c r="T9" s="24">
        <f t="shared" si="1"/>
        <v>1170400.9449999998</v>
      </c>
      <c r="U9" s="18">
        <v>125143.268</v>
      </c>
      <c r="V9" s="18">
        <v>118536.79</v>
      </c>
      <c r="W9" s="19">
        <v>133940.992</v>
      </c>
      <c r="X9" s="24">
        <f t="shared" si="10"/>
        <v>377621.05</v>
      </c>
      <c r="Y9" s="18">
        <v>123774.567</v>
      </c>
      <c r="Z9" s="18">
        <v>60898.091999999997</v>
      </c>
      <c r="AA9" s="18">
        <v>31409.308000000001</v>
      </c>
      <c r="AB9" s="24">
        <f t="shared" si="7"/>
        <v>216081.96699999998</v>
      </c>
      <c r="AC9" s="24">
        <f t="shared" si="2"/>
        <v>593703.01699999999</v>
      </c>
      <c r="AD9" s="18">
        <v>27447.724999999999</v>
      </c>
      <c r="AE9" s="18">
        <v>17561.681</v>
      </c>
      <c r="AF9" s="18">
        <v>36162.22</v>
      </c>
      <c r="AG9" s="24">
        <f t="shared" si="8"/>
        <v>81171.626000000004</v>
      </c>
      <c r="AH9" s="24">
        <f>SUM(AG9,AC9)</f>
        <v>674874.64300000004</v>
      </c>
      <c r="AI9" s="18">
        <v>81280.726999999999</v>
      </c>
      <c r="AJ9" s="18">
        <v>74852.077000000005</v>
      </c>
      <c r="AK9" s="18">
        <v>118853.97500000001</v>
      </c>
      <c r="AL9" s="24">
        <f t="shared" si="9"/>
        <v>274986.77899999998</v>
      </c>
      <c r="AM9" s="24">
        <f>SUM(AL9,AH9)</f>
        <v>949861.42200000002</v>
      </c>
    </row>
    <row r="10" spans="1:39" ht="15.75" x14ac:dyDescent="0.25">
      <c r="A10" s="9" t="s">
        <v>25</v>
      </c>
      <c r="B10" s="18">
        <v>108567.95</v>
      </c>
      <c r="C10" s="18">
        <v>87889.297999999995</v>
      </c>
      <c r="D10" s="19">
        <v>120928.416</v>
      </c>
      <c r="E10" s="24">
        <f t="shared" si="3"/>
        <v>317385.66399999999</v>
      </c>
      <c r="F10" s="18">
        <v>114533.52</v>
      </c>
      <c r="G10" s="18">
        <v>114106.302</v>
      </c>
      <c r="H10" s="18">
        <v>67804.434999999998</v>
      </c>
      <c r="I10" s="24">
        <f t="shared" si="4"/>
        <v>296444.25699999998</v>
      </c>
      <c r="J10" s="24">
        <f t="shared" si="5"/>
        <v>613829.92099999997</v>
      </c>
      <c r="K10" s="18">
        <v>23979.875</v>
      </c>
      <c r="L10" s="18">
        <v>73233.009999999995</v>
      </c>
      <c r="M10" s="18">
        <v>88219.793999999994</v>
      </c>
      <c r="N10" s="24">
        <v>185432.679</v>
      </c>
      <c r="O10" s="24">
        <f t="shared" si="0"/>
        <v>799262.6</v>
      </c>
      <c r="P10" s="18">
        <v>99142.634000000005</v>
      </c>
      <c r="Q10" s="18">
        <v>102915.235</v>
      </c>
      <c r="R10" s="18">
        <v>93455.126000000004</v>
      </c>
      <c r="S10" s="24">
        <f t="shared" si="6"/>
        <v>295512.995</v>
      </c>
      <c r="T10" s="24">
        <f t="shared" si="1"/>
        <v>1094775.595</v>
      </c>
      <c r="U10" s="18">
        <v>85322.544999999998</v>
      </c>
      <c r="V10" s="18">
        <v>84053.251999999993</v>
      </c>
      <c r="W10" s="19">
        <v>79538.801999999996</v>
      </c>
      <c r="X10" s="24">
        <f t="shared" si="10"/>
        <v>248914.59899999999</v>
      </c>
      <c r="Y10" s="18">
        <v>67454.047999999995</v>
      </c>
      <c r="Z10" s="18">
        <v>30040.861000000001</v>
      </c>
      <c r="AA10" s="18">
        <v>11996.121999999999</v>
      </c>
      <c r="AB10" s="24">
        <f t="shared" si="7"/>
        <v>109491.031</v>
      </c>
      <c r="AC10" s="24">
        <f t="shared" si="2"/>
        <v>358405.63</v>
      </c>
      <c r="AD10" s="18">
        <v>6963.3019999999997</v>
      </c>
      <c r="AE10" s="18">
        <v>69924.98</v>
      </c>
      <c r="AF10" s="18">
        <v>78364.062000000005</v>
      </c>
      <c r="AG10" s="24">
        <f t="shared" si="8"/>
        <v>155252.34399999998</v>
      </c>
      <c r="AH10" s="24">
        <f>SUM(AG10,AC10)</f>
        <v>513657.97399999999</v>
      </c>
      <c r="AI10" s="18">
        <v>69390.316999999995</v>
      </c>
      <c r="AJ10" s="18">
        <v>83130.497000000003</v>
      </c>
      <c r="AK10" s="18">
        <v>95321.217999999993</v>
      </c>
      <c r="AL10" s="24">
        <f t="shared" si="9"/>
        <v>247842.03200000001</v>
      </c>
      <c r="AM10" s="24">
        <f>SUM(AL10,AH10)</f>
        <v>761500.00600000005</v>
      </c>
    </row>
    <row r="11" spans="1:39" ht="15.75" x14ac:dyDescent="0.25">
      <c r="A11" s="9" t="s">
        <v>26</v>
      </c>
      <c r="B11" s="18">
        <v>275654.51199999999</v>
      </c>
      <c r="C11" s="18">
        <v>212904.24</v>
      </c>
      <c r="D11" s="19">
        <v>224271.52799999999</v>
      </c>
      <c r="E11" s="24">
        <f t="shared" si="3"/>
        <v>712830.28</v>
      </c>
      <c r="F11" s="18">
        <v>186627.56</v>
      </c>
      <c r="G11" s="18">
        <v>132488.16099999999</v>
      </c>
      <c r="H11" s="18">
        <v>95128.76</v>
      </c>
      <c r="I11" s="24">
        <f t="shared" si="4"/>
        <v>414244.48100000003</v>
      </c>
      <c r="J11" s="24">
        <f t="shared" si="5"/>
        <v>1127074.7609999999</v>
      </c>
      <c r="K11" s="18">
        <v>47063</v>
      </c>
      <c r="L11" s="18">
        <v>85163.24</v>
      </c>
      <c r="M11" s="18">
        <v>101145.48</v>
      </c>
      <c r="N11" s="24">
        <v>233371.71999999997</v>
      </c>
      <c r="O11" s="24">
        <f t="shared" si="0"/>
        <v>1360446.4809999999</v>
      </c>
      <c r="P11" s="18">
        <v>174810.76</v>
      </c>
      <c r="Q11" s="18">
        <v>211121.72</v>
      </c>
      <c r="R11" s="18">
        <v>224717.84</v>
      </c>
      <c r="S11" s="24">
        <f t="shared" si="6"/>
        <v>610650.31999999995</v>
      </c>
      <c r="T11" s="24">
        <f t="shared" si="1"/>
        <v>1971096.801</v>
      </c>
      <c r="U11" s="18">
        <v>219163.5</v>
      </c>
      <c r="V11" s="18">
        <v>212395.36</v>
      </c>
      <c r="W11" s="19">
        <v>199243.655</v>
      </c>
      <c r="X11" s="24">
        <f t="shared" si="10"/>
        <v>630802.51500000001</v>
      </c>
      <c r="Y11" s="18">
        <v>183884.72</v>
      </c>
      <c r="Z11" s="18">
        <v>136789.64000000001</v>
      </c>
      <c r="AA11" s="18">
        <v>67301.399999999994</v>
      </c>
      <c r="AB11" s="24">
        <f t="shared" si="7"/>
        <v>387975.76</v>
      </c>
      <c r="AC11" s="24">
        <f t="shared" si="2"/>
        <v>1018778.275</v>
      </c>
      <c r="AD11" s="18">
        <v>64198.96</v>
      </c>
      <c r="AE11" s="18">
        <v>44912.24</v>
      </c>
      <c r="AF11" s="18">
        <v>101797.16</v>
      </c>
      <c r="AG11" s="24">
        <f t="shared" si="8"/>
        <v>210908.36</v>
      </c>
      <c r="AH11" s="24">
        <f>SUM(AG11,AC11)</f>
        <v>1229686.635</v>
      </c>
      <c r="AI11" s="18">
        <v>142920.72</v>
      </c>
      <c r="AJ11" s="18">
        <v>193283.4</v>
      </c>
      <c r="AK11" s="18">
        <v>256301.82</v>
      </c>
      <c r="AL11" s="24">
        <f t="shared" si="9"/>
        <v>592505.93999999994</v>
      </c>
      <c r="AM11" s="24">
        <f>SUM(AL11,AH11)</f>
        <v>1822192.575</v>
      </c>
    </row>
    <row r="12" spans="1:39" ht="15.75" x14ac:dyDescent="0.25">
      <c r="A12" s="9" t="s">
        <v>27</v>
      </c>
      <c r="B12" s="18">
        <v>609144.39199999999</v>
      </c>
      <c r="C12" s="18">
        <v>477020.35100000002</v>
      </c>
      <c r="D12" s="19">
        <v>496376.66200000001</v>
      </c>
      <c r="E12" s="24">
        <f t="shared" si="3"/>
        <v>1582541.405</v>
      </c>
      <c r="F12" s="18">
        <v>351128.55599999998</v>
      </c>
      <c r="G12" s="18">
        <v>352888.12400000001</v>
      </c>
      <c r="H12" s="18">
        <v>242512.18100000001</v>
      </c>
      <c r="I12" s="24">
        <f t="shared" si="4"/>
        <v>946528.86099999992</v>
      </c>
      <c r="J12" s="24">
        <f t="shared" si="5"/>
        <v>2529070.2659999998</v>
      </c>
      <c r="K12" s="18">
        <v>189898.53700000001</v>
      </c>
      <c r="L12" s="18">
        <v>271168.19699999999</v>
      </c>
      <c r="M12" s="18">
        <v>296105.859</v>
      </c>
      <c r="N12" s="24">
        <v>757172.59299999999</v>
      </c>
      <c r="O12" s="24">
        <f t="shared" si="0"/>
        <v>3286242.8589999997</v>
      </c>
      <c r="P12" s="18">
        <v>476214.11200000002</v>
      </c>
      <c r="Q12" s="18">
        <v>468001.853</v>
      </c>
      <c r="R12" s="18">
        <v>472920.22200000001</v>
      </c>
      <c r="S12" s="24">
        <f t="shared" si="6"/>
        <v>1417136.1870000002</v>
      </c>
      <c r="T12" s="24">
        <f t="shared" si="1"/>
        <v>4703379.0460000001</v>
      </c>
      <c r="U12" s="18">
        <v>426053.06</v>
      </c>
      <c r="V12" s="18">
        <v>372958.06599999999</v>
      </c>
      <c r="W12" s="19">
        <v>423868.44400000002</v>
      </c>
      <c r="X12" s="24">
        <f t="shared" si="10"/>
        <v>1222879.5699999998</v>
      </c>
      <c r="Y12" s="18">
        <v>388140.87300000002</v>
      </c>
      <c r="Z12" s="18">
        <v>272804.321</v>
      </c>
      <c r="AA12" s="18">
        <v>125086.03200000001</v>
      </c>
      <c r="AB12" s="24">
        <f t="shared" si="7"/>
        <v>786031.22600000002</v>
      </c>
      <c r="AC12" s="24">
        <f t="shared" si="2"/>
        <v>2008910.7959999999</v>
      </c>
      <c r="AD12" s="18">
        <v>132498.647</v>
      </c>
      <c r="AE12" s="18">
        <v>261327.087</v>
      </c>
      <c r="AF12" s="18">
        <v>280075.37699999998</v>
      </c>
      <c r="AG12" s="24">
        <f t="shared" si="8"/>
        <v>673901.11100000003</v>
      </c>
      <c r="AH12" s="24">
        <f>SUM(AG12,AC12)</f>
        <v>2682811.9069999997</v>
      </c>
      <c r="AI12" s="18">
        <v>299834.84499999997</v>
      </c>
      <c r="AJ12" s="18">
        <v>423832.62599999999</v>
      </c>
      <c r="AK12" s="18">
        <v>490192.58199999999</v>
      </c>
      <c r="AL12" s="24">
        <f t="shared" si="9"/>
        <v>1213860.0529999998</v>
      </c>
      <c r="AM12" s="24">
        <f>SUM(AL12,AH12)</f>
        <v>3896671.9599999995</v>
      </c>
    </row>
    <row r="13" spans="1:39" ht="15.75" x14ac:dyDescent="0.25">
      <c r="A13" s="9" t="s">
        <v>28</v>
      </c>
      <c r="B13" s="18">
        <v>33338.756999999998</v>
      </c>
      <c r="C13" s="18">
        <v>36265.076999999997</v>
      </c>
      <c r="D13" s="19">
        <v>60651.938999999998</v>
      </c>
      <c r="E13" s="24">
        <f t="shared" si="3"/>
        <v>130255.773</v>
      </c>
      <c r="F13" s="18">
        <v>67559.945999999996</v>
      </c>
      <c r="G13" s="18">
        <v>54814.235999999997</v>
      </c>
      <c r="H13" s="18">
        <v>42498.173999999999</v>
      </c>
      <c r="I13" s="24">
        <f t="shared" si="4"/>
        <v>164872.356</v>
      </c>
      <c r="J13" s="24">
        <f t="shared" si="5"/>
        <v>295128.12900000002</v>
      </c>
      <c r="K13" s="18">
        <v>36383.574000000001</v>
      </c>
      <c r="L13" s="18">
        <v>32016.707999999999</v>
      </c>
      <c r="M13" s="18">
        <v>32715.951000000001</v>
      </c>
      <c r="N13" s="24">
        <v>101116.23300000001</v>
      </c>
      <c r="O13" s="24">
        <f t="shared" si="0"/>
        <v>396244.36200000002</v>
      </c>
      <c r="P13" s="18">
        <v>39200.76</v>
      </c>
      <c r="Q13" s="18">
        <v>54862.167000000001</v>
      </c>
      <c r="R13" s="18">
        <v>59656.569000000003</v>
      </c>
      <c r="S13" s="24">
        <f t="shared" si="6"/>
        <v>153719.49599999998</v>
      </c>
      <c r="T13" s="24">
        <f t="shared" si="1"/>
        <v>549963.85800000001</v>
      </c>
      <c r="U13" s="18">
        <v>61701.014999999999</v>
      </c>
      <c r="V13" s="18">
        <v>56736.656999999999</v>
      </c>
      <c r="W13" s="19">
        <v>60144.152999999998</v>
      </c>
      <c r="X13" s="24">
        <f t="shared" si="10"/>
        <v>178581.82499999998</v>
      </c>
      <c r="Y13" s="18">
        <v>58423.364999999998</v>
      </c>
      <c r="Z13" s="18">
        <v>60844.760999999999</v>
      </c>
      <c r="AA13" s="18">
        <v>57436.338000000003</v>
      </c>
      <c r="AB13" s="24">
        <f t="shared" si="7"/>
        <v>176704.46399999998</v>
      </c>
      <c r="AC13" s="24">
        <f t="shared" si="2"/>
        <v>355286.28899999999</v>
      </c>
      <c r="AD13" s="18">
        <v>46322.319000000003</v>
      </c>
      <c r="AE13" s="18">
        <v>41058.324000000001</v>
      </c>
      <c r="AF13" s="18">
        <v>37794.027000000002</v>
      </c>
      <c r="AG13" s="24">
        <f t="shared" si="8"/>
        <v>125174.67000000001</v>
      </c>
      <c r="AH13" s="24">
        <f>SUM(AG13,AC13)</f>
        <v>480460.95900000003</v>
      </c>
      <c r="AI13" s="18">
        <v>38749.11</v>
      </c>
      <c r="AJ13" s="18">
        <v>39913.605000000003</v>
      </c>
      <c r="AK13" s="18">
        <v>40481.616000000002</v>
      </c>
      <c r="AL13" s="24">
        <f t="shared" si="9"/>
        <v>119144.33100000001</v>
      </c>
      <c r="AM13" s="24">
        <f>SUM(AL13,AH13)</f>
        <v>599605.29</v>
      </c>
    </row>
    <row r="14" spans="1:39" ht="15.75" x14ac:dyDescent="0.25">
      <c r="A14" s="9" t="s">
        <v>29</v>
      </c>
      <c r="B14" s="18">
        <v>93618.909</v>
      </c>
      <c r="C14" s="18">
        <v>81419.445999999996</v>
      </c>
      <c r="D14" s="19">
        <v>92414.468999999997</v>
      </c>
      <c r="E14" s="24">
        <f t="shared" si="3"/>
        <v>267452.82399999996</v>
      </c>
      <c r="F14" s="18">
        <v>94417.551000000007</v>
      </c>
      <c r="G14" s="18">
        <v>108538.93799999999</v>
      </c>
      <c r="H14" s="18">
        <v>112891.95699999999</v>
      </c>
      <c r="I14" s="24">
        <f>SUM(F14:H14)</f>
        <v>315848.446</v>
      </c>
      <c r="J14" s="24">
        <f t="shared" si="5"/>
        <v>583301.27</v>
      </c>
      <c r="K14" s="18">
        <v>111682.39</v>
      </c>
      <c r="L14" s="18">
        <v>105873.189</v>
      </c>
      <c r="M14" s="18">
        <v>88136.881999999998</v>
      </c>
      <c r="N14" s="24">
        <v>305692.46100000001</v>
      </c>
      <c r="O14" s="24">
        <f t="shared" si="0"/>
        <v>888993.73100000003</v>
      </c>
      <c r="P14" s="18">
        <v>90623.456999999995</v>
      </c>
      <c r="Q14" s="18">
        <v>79643.092000000004</v>
      </c>
      <c r="R14" s="18">
        <v>87251.328999999998</v>
      </c>
      <c r="S14" s="24">
        <f t="shared" si="6"/>
        <v>257517.878</v>
      </c>
      <c r="T14" s="24">
        <f t="shared" si="1"/>
        <v>1146511.6089999999</v>
      </c>
      <c r="U14" s="18">
        <v>94483.116999999998</v>
      </c>
      <c r="V14" s="18">
        <v>112060.102</v>
      </c>
      <c r="W14" s="19">
        <v>114352.606</v>
      </c>
      <c r="X14" s="24">
        <f t="shared" si="10"/>
        <v>320895.82499999995</v>
      </c>
      <c r="Y14" s="18">
        <v>119968.4</v>
      </c>
      <c r="Z14" s="18">
        <v>124387.433</v>
      </c>
      <c r="AA14" s="18">
        <v>118433.16499999999</v>
      </c>
      <c r="AB14" s="24">
        <f>SUM(Y14:AA14)</f>
        <v>362788.99799999996</v>
      </c>
      <c r="AC14" s="24">
        <f t="shared" si="2"/>
        <v>683684.82299999986</v>
      </c>
      <c r="AD14" s="18">
        <v>110399.095</v>
      </c>
      <c r="AE14" s="18">
        <v>119678.696</v>
      </c>
      <c r="AF14" s="18">
        <v>97961.918000000005</v>
      </c>
      <c r="AG14" s="24">
        <f t="shared" si="8"/>
        <v>328039.70900000003</v>
      </c>
      <c r="AH14" s="24">
        <f>SUM(AG14,AC14)</f>
        <v>1011724.5319999999</v>
      </c>
      <c r="AI14" s="18">
        <v>105220.86599999999</v>
      </c>
      <c r="AJ14" s="18">
        <v>113457.825</v>
      </c>
      <c r="AK14" s="18">
        <v>125511.007</v>
      </c>
      <c r="AL14" s="24">
        <f t="shared" si="9"/>
        <v>344189.69799999997</v>
      </c>
      <c r="AM14" s="24">
        <f>SUM(AL14,AH14)</f>
        <v>1355914.23</v>
      </c>
    </row>
    <row r="15" spans="1:39" ht="16.5" thickBot="1" x14ac:dyDescent="0.3">
      <c r="A15" s="10" t="s">
        <v>30</v>
      </c>
      <c r="B15" s="20">
        <v>93543.990999999995</v>
      </c>
      <c r="C15" s="20">
        <v>92581.597999999998</v>
      </c>
      <c r="D15" s="21">
        <v>128418.57</v>
      </c>
      <c r="E15" s="24">
        <f t="shared" si="3"/>
        <v>314544.15899999999</v>
      </c>
      <c r="F15" s="20">
        <v>133103.69700000001</v>
      </c>
      <c r="G15" s="20">
        <v>122357.62700000001</v>
      </c>
      <c r="H15" s="18">
        <v>123981.651</v>
      </c>
      <c r="I15" s="24">
        <f t="shared" si="4"/>
        <v>379442.97500000003</v>
      </c>
      <c r="J15" s="24">
        <f>E15+I15</f>
        <v>693987.13400000008</v>
      </c>
      <c r="K15" s="20">
        <v>137746.72099999999</v>
      </c>
      <c r="L15" s="20">
        <v>134299.88699999999</v>
      </c>
      <c r="M15" s="18">
        <v>96541.65400000001</v>
      </c>
      <c r="N15" s="24">
        <v>368588.26199999999</v>
      </c>
      <c r="O15" s="24">
        <f t="shared" si="0"/>
        <v>1062575.3960000002</v>
      </c>
      <c r="P15" s="20">
        <v>105172.034</v>
      </c>
      <c r="Q15" s="20">
        <v>122649.79700000001</v>
      </c>
      <c r="R15" s="18">
        <v>118216.41099999999</v>
      </c>
      <c r="S15" s="24">
        <f t="shared" si="6"/>
        <v>346038.24199999997</v>
      </c>
      <c r="T15" s="24">
        <f t="shared" si="1"/>
        <v>1408613.6380000003</v>
      </c>
      <c r="U15" s="20">
        <v>138550.856</v>
      </c>
      <c r="V15" s="20">
        <v>132081.573</v>
      </c>
      <c r="W15" s="21">
        <v>151037.48000000001</v>
      </c>
      <c r="X15" s="24">
        <f t="shared" si="10"/>
        <v>421669.90899999999</v>
      </c>
      <c r="Y15" s="20">
        <v>154877.342</v>
      </c>
      <c r="Z15" s="20">
        <v>160458.465</v>
      </c>
      <c r="AA15" s="18">
        <v>167986.58600000001</v>
      </c>
      <c r="AB15" s="24">
        <f>SUM(Y15:AA15)</f>
        <v>483322.39300000004</v>
      </c>
      <c r="AC15" s="24">
        <f t="shared" si="2"/>
        <v>904992.30200000003</v>
      </c>
      <c r="AD15" s="20">
        <v>161912.59699999998</v>
      </c>
      <c r="AE15" s="20">
        <v>148144.88200000001</v>
      </c>
      <c r="AF15" s="18">
        <v>125756.618</v>
      </c>
      <c r="AG15" s="24">
        <f t="shared" si="8"/>
        <v>435814.09700000001</v>
      </c>
      <c r="AH15" s="24">
        <f>SUM(AG15,AC15)</f>
        <v>1340806.399</v>
      </c>
      <c r="AI15" s="20">
        <v>128011.976</v>
      </c>
      <c r="AJ15" s="20">
        <v>112365.298</v>
      </c>
      <c r="AK15" s="18">
        <v>109901.98699999999</v>
      </c>
      <c r="AL15" s="24">
        <f t="shared" si="9"/>
        <v>350279.26099999994</v>
      </c>
      <c r="AM15" s="24">
        <f>SUM(AL15,AH15)</f>
        <v>1691085.66</v>
      </c>
    </row>
    <row r="16" spans="1:39" ht="16.5" thickBot="1" x14ac:dyDescent="0.3">
      <c r="A16" s="11" t="s">
        <v>31</v>
      </c>
      <c r="B16" s="22">
        <f t="shared" ref="B16:M16" si="11">SUM(B5:B15)</f>
        <v>2144185.497</v>
      </c>
      <c r="C16" s="22">
        <f t="shared" si="11"/>
        <v>1720969.145</v>
      </c>
      <c r="D16" s="22">
        <f t="shared" si="11"/>
        <v>1911282.257</v>
      </c>
      <c r="E16" s="25">
        <f t="shared" si="11"/>
        <v>5776436.8990000002</v>
      </c>
      <c r="F16" s="22">
        <f t="shared" si="11"/>
        <v>1601379.8719999997</v>
      </c>
      <c r="G16" s="22">
        <f t="shared" si="11"/>
        <v>1383731.6980000003</v>
      </c>
      <c r="H16" s="22">
        <f t="shared" si="11"/>
        <v>1073664.173</v>
      </c>
      <c r="I16" s="25">
        <f t="shared" si="11"/>
        <v>4058775.7430000002</v>
      </c>
      <c r="J16" s="25">
        <f>SUM(J5:J15)</f>
        <v>9835212.6419999991</v>
      </c>
      <c r="K16" s="22">
        <f t="shared" si="11"/>
        <v>910223.6100000001</v>
      </c>
      <c r="L16" s="22">
        <f t="shared" si="11"/>
        <v>838718.76</v>
      </c>
      <c r="M16" s="22">
        <f t="shared" si="11"/>
        <v>1029033.8369999999</v>
      </c>
      <c r="N16" s="25">
        <f>SUM(K16:M16)</f>
        <v>2777976.2069999999</v>
      </c>
      <c r="O16" s="25">
        <f t="shared" si="0"/>
        <v>12613188.848999999</v>
      </c>
      <c r="P16" s="22">
        <f>SUM(P5:P15)</f>
        <v>1628828.578</v>
      </c>
      <c r="Q16" s="22">
        <f>SUM(Q5:Q15)</f>
        <v>1837119.2480000001</v>
      </c>
      <c r="R16" s="22">
        <f>SUM(R5:R15)</f>
        <v>1897157.6320000002</v>
      </c>
      <c r="S16" s="25">
        <f t="shared" si="6"/>
        <v>5363105.4580000006</v>
      </c>
      <c r="T16" s="25">
        <f t="shared" si="1"/>
        <v>17976294.307</v>
      </c>
      <c r="U16" s="22">
        <f t="shared" ref="U16:AC16" si="12">SUM(U5:U15)</f>
        <v>1865595.2179999999</v>
      </c>
      <c r="V16" s="22">
        <f t="shared" si="12"/>
        <v>1717716.3399999999</v>
      </c>
      <c r="W16" s="22">
        <f t="shared" si="12"/>
        <v>1867915.7759999998</v>
      </c>
      <c r="X16" s="25">
        <f t="shared" si="12"/>
        <v>5451227.3339999998</v>
      </c>
      <c r="Y16" s="22">
        <f t="shared" si="12"/>
        <v>1624455.75</v>
      </c>
      <c r="Z16" s="22">
        <f t="shared" si="12"/>
        <v>1299461.6259999999</v>
      </c>
      <c r="AA16" s="22">
        <f t="shared" si="12"/>
        <v>867751.52500000002</v>
      </c>
      <c r="AB16" s="25">
        <f t="shared" si="12"/>
        <v>3791668.9010000005</v>
      </c>
      <c r="AC16" s="25">
        <f t="shared" si="12"/>
        <v>9242896.2349999994</v>
      </c>
      <c r="AD16" s="22">
        <f>SUM(AD5:AD15)</f>
        <v>782676.18200000003</v>
      </c>
      <c r="AE16" s="22">
        <f>SUM(AE5:AE15)</f>
        <v>856045.62800000003</v>
      </c>
      <c r="AF16" s="22">
        <f>SUM(AF5:AF15)</f>
        <v>1014510.523</v>
      </c>
      <c r="AG16" s="25">
        <f t="shared" si="8"/>
        <v>2653232.3330000001</v>
      </c>
      <c r="AH16" s="25">
        <f>SUM(AG16,AC16)</f>
        <v>11896128.568</v>
      </c>
      <c r="AI16" s="22">
        <f>SUM(AI5:AI15)</f>
        <v>1298262.389</v>
      </c>
      <c r="AJ16" s="22">
        <f>SUM(AJ5:AJ15)</f>
        <v>1614052.0049999999</v>
      </c>
      <c r="AK16" s="22">
        <f>SUM(AK5:AK15)</f>
        <v>1973125.7859999998</v>
      </c>
      <c r="AL16" s="25">
        <f t="shared" si="9"/>
        <v>4885440.18</v>
      </c>
      <c r="AM16" s="25">
        <f>SUM(AL16,AH16)</f>
        <v>16781568.748</v>
      </c>
    </row>
    <row r="17" spans="1:39" ht="18.75" x14ac:dyDescent="0.25">
      <c r="A17" s="40" t="s">
        <v>32</v>
      </c>
      <c r="B17" s="33"/>
      <c r="C17" s="33"/>
      <c r="D17" s="33"/>
      <c r="E17" s="32"/>
      <c r="F17" s="33"/>
      <c r="G17" s="33"/>
      <c r="H17" s="33"/>
      <c r="I17" s="32"/>
      <c r="J17" s="33"/>
      <c r="K17" s="33"/>
      <c r="L17" s="33"/>
      <c r="M17" s="33"/>
      <c r="N17" s="33"/>
      <c r="O17" s="42"/>
      <c r="P17" s="33"/>
      <c r="Q17" s="33"/>
      <c r="R17" s="33"/>
      <c r="S17" s="33"/>
      <c r="T17" s="41"/>
      <c r="U17" s="33"/>
      <c r="V17" s="33"/>
      <c r="W17" s="33"/>
      <c r="X17" s="32"/>
      <c r="Y17" s="33"/>
      <c r="Z17" s="33"/>
      <c r="AA17" s="33"/>
      <c r="AB17" s="32"/>
      <c r="AC17" s="33"/>
      <c r="AD17" s="33"/>
      <c r="AE17" s="33"/>
      <c r="AF17" s="33"/>
      <c r="AG17" s="33"/>
      <c r="AH17" s="42"/>
      <c r="AI17" s="33"/>
      <c r="AJ17" s="33"/>
      <c r="AK17" s="33"/>
      <c r="AL17" s="33"/>
      <c r="AM17" s="41"/>
    </row>
    <row r="18" spans="1:39" ht="15.75" x14ac:dyDescent="0.25">
      <c r="A18" s="8" t="s">
        <v>33</v>
      </c>
      <c r="B18" s="16">
        <v>158472.92300000001</v>
      </c>
      <c r="C18" s="17">
        <v>130213.944</v>
      </c>
      <c r="D18" s="17">
        <v>136244.28700000001</v>
      </c>
      <c r="E18" s="23">
        <f>SUM(B18:D18)</f>
        <v>424931.15400000004</v>
      </c>
      <c r="F18" s="16">
        <v>125850.24000000001</v>
      </c>
      <c r="G18" s="16">
        <v>90644.543999999994</v>
      </c>
      <c r="H18" s="17">
        <v>43282.216</v>
      </c>
      <c r="I18" s="23">
        <f>SUM(F18:H18)</f>
        <v>259777</v>
      </c>
      <c r="J18" s="23">
        <f>E18+I18</f>
        <v>684708.1540000001</v>
      </c>
      <c r="K18" s="16">
        <v>67007.964999999997</v>
      </c>
      <c r="L18" s="16">
        <v>78551.866999999998</v>
      </c>
      <c r="M18" s="17">
        <v>78348.506999999998</v>
      </c>
      <c r="N18" s="23">
        <v>223908.33899999998</v>
      </c>
      <c r="O18" s="23">
        <f>E18+I18+N18</f>
        <v>908616.49300000002</v>
      </c>
      <c r="P18" s="16">
        <v>102039.659</v>
      </c>
      <c r="Q18" s="16">
        <v>114517.947</v>
      </c>
      <c r="R18" s="17">
        <v>126197.639</v>
      </c>
      <c r="S18" s="23">
        <f>SUM(P18:R18)</f>
        <v>342755.245</v>
      </c>
      <c r="T18" s="23">
        <f>SUM(S18,O18)</f>
        <v>1251371.7379999999</v>
      </c>
      <c r="U18" s="16">
        <v>133806.61499999999</v>
      </c>
      <c r="V18" s="17">
        <v>123903.00599999999</v>
      </c>
      <c r="W18" s="17">
        <v>110769.18799999999</v>
      </c>
      <c r="X18" s="23">
        <f>SUM(U18:W18)</f>
        <v>368478.80900000001</v>
      </c>
      <c r="Y18" s="16">
        <v>95651.356</v>
      </c>
      <c r="Z18" s="16">
        <v>80589.468999999997</v>
      </c>
      <c r="AA18" s="17">
        <v>49064.601999999999</v>
      </c>
      <c r="AB18" s="23">
        <f>SUM(Y18:AA18)</f>
        <v>225305.42700000003</v>
      </c>
      <c r="AC18" s="23">
        <f>X18+AB18</f>
        <v>593784.23600000003</v>
      </c>
      <c r="AD18" s="16">
        <v>45853.635000000002</v>
      </c>
      <c r="AE18" s="16">
        <v>46016.976000000002</v>
      </c>
      <c r="AF18" s="17">
        <v>71892.19</v>
      </c>
      <c r="AG18" s="23">
        <f t="shared" ref="AG18:AG22" si="13">SUM(AD18:AF18)</f>
        <v>163762.80100000001</v>
      </c>
      <c r="AH18" s="23">
        <f>X18+AB18+AG18</f>
        <v>757547.03700000001</v>
      </c>
      <c r="AI18" s="16">
        <v>83319.557000000001</v>
      </c>
      <c r="AJ18" s="16">
        <v>106638.49099999999</v>
      </c>
      <c r="AK18" s="17">
        <v>138531.67199999999</v>
      </c>
      <c r="AL18" s="23">
        <f>SUM(AI18:AK18)</f>
        <v>328489.71999999997</v>
      </c>
      <c r="AM18" s="23">
        <f>SUM(AL18,AH18)</f>
        <v>1086036.757</v>
      </c>
    </row>
    <row r="19" spans="1:39" ht="15.75" x14ac:dyDescent="0.25">
      <c r="A19" s="9" t="s">
        <v>34</v>
      </c>
      <c r="B19" s="18">
        <v>71209.967999999993</v>
      </c>
      <c r="C19" s="18">
        <v>59495.411999999997</v>
      </c>
      <c r="D19" s="19">
        <v>75837.982999999993</v>
      </c>
      <c r="E19" s="24">
        <f>SUM(B19:D19)</f>
        <v>206543.36299999998</v>
      </c>
      <c r="F19" s="18">
        <v>76613.759999999995</v>
      </c>
      <c r="G19" s="18">
        <v>104897.037</v>
      </c>
      <c r="H19" s="19">
        <v>82755.070000000007</v>
      </c>
      <c r="I19" s="24">
        <f>SUM(F19:H19)</f>
        <v>264265.86699999997</v>
      </c>
      <c r="J19" s="24">
        <f>E19+I19</f>
        <v>470809.23</v>
      </c>
      <c r="K19" s="18">
        <v>69962.713000000003</v>
      </c>
      <c r="L19" s="18">
        <v>66176.323999999993</v>
      </c>
      <c r="M19" s="19">
        <v>53915.370999999999</v>
      </c>
      <c r="N19" s="24">
        <v>190054.408</v>
      </c>
      <c r="O19" s="24">
        <f>E19+I19+N19</f>
        <v>660863.63800000004</v>
      </c>
      <c r="P19" s="18">
        <v>78749.153999999995</v>
      </c>
      <c r="Q19" s="18">
        <v>92272.089000000007</v>
      </c>
      <c r="R19" s="19">
        <v>85374.607000000004</v>
      </c>
      <c r="S19" s="24">
        <f>SUM(P19:R19)</f>
        <v>256395.85000000003</v>
      </c>
      <c r="T19" s="24">
        <f>SUM(S19,O19)</f>
        <v>917259.48800000013</v>
      </c>
      <c r="U19" s="18">
        <v>85366.425000000003</v>
      </c>
      <c r="V19" s="18">
        <v>73968.433999999994</v>
      </c>
      <c r="W19" s="19">
        <v>89111.187000000005</v>
      </c>
      <c r="X19" s="24">
        <f>SUM(U19:W19)</f>
        <v>248446.046</v>
      </c>
      <c r="Y19" s="18">
        <v>86095.221000000005</v>
      </c>
      <c r="Z19" s="18">
        <v>92331.915999999997</v>
      </c>
      <c r="AA19" s="19">
        <v>89890.042000000001</v>
      </c>
      <c r="AB19" s="24">
        <f>SUM(Y19:AA19)</f>
        <v>268317.179</v>
      </c>
      <c r="AC19" s="24">
        <f>X19+AB19</f>
        <v>516763.22499999998</v>
      </c>
      <c r="AD19" s="18">
        <v>81663.081000000006</v>
      </c>
      <c r="AE19" s="18">
        <v>69266.23</v>
      </c>
      <c r="AF19" s="19">
        <v>76040.592999999993</v>
      </c>
      <c r="AG19" s="24">
        <f t="shared" si="13"/>
        <v>226969.90399999998</v>
      </c>
      <c r="AH19" s="24">
        <f>X19+AB19+AG19</f>
        <v>743733.12899999996</v>
      </c>
      <c r="AI19" s="18">
        <v>86994.695999999996</v>
      </c>
      <c r="AJ19" s="18">
        <v>91745.998999999996</v>
      </c>
      <c r="AK19" s="19">
        <v>85405.527000000002</v>
      </c>
      <c r="AL19" s="24">
        <f>SUM(AI19:AK19)</f>
        <v>264146.22200000001</v>
      </c>
      <c r="AM19" s="24">
        <f>SUM(AL19,AH19)</f>
        <v>1007879.351</v>
      </c>
    </row>
    <row r="20" spans="1:39" ht="15.75" x14ac:dyDescent="0.25">
      <c r="A20" s="9" t="s">
        <v>35</v>
      </c>
      <c r="B20" s="18">
        <v>74320.089000000007</v>
      </c>
      <c r="C20" s="18">
        <v>71629.789000000004</v>
      </c>
      <c r="D20" s="19">
        <v>72710.138999999996</v>
      </c>
      <c r="E20" s="24">
        <f>SUM(B20:D20)</f>
        <v>218660.01700000002</v>
      </c>
      <c r="F20" s="18">
        <v>88026.27</v>
      </c>
      <c r="G20" s="18">
        <v>182757.745</v>
      </c>
      <c r="H20" s="19">
        <v>146003.02499999999</v>
      </c>
      <c r="I20" s="24">
        <f>SUM(F20:H20)</f>
        <v>416787.04000000004</v>
      </c>
      <c r="J20" s="24">
        <f>E20+I20</f>
        <v>635447.05700000003</v>
      </c>
      <c r="K20" s="18">
        <v>133987.77499999999</v>
      </c>
      <c r="L20" s="18">
        <v>85823.095000000001</v>
      </c>
      <c r="M20" s="19">
        <v>93677.322</v>
      </c>
      <c r="N20" s="24">
        <v>313488.19199999998</v>
      </c>
      <c r="O20" s="24">
        <f>E20+I20+N20</f>
        <v>948935.24900000007</v>
      </c>
      <c r="P20" s="18">
        <v>89091.183000000005</v>
      </c>
      <c r="Q20" s="18">
        <v>108006.715</v>
      </c>
      <c r="R20" s="19">
        <v>121138.876</v>
      </c>
      <c r="S20" s="24">
        <f>SUM(P20:R20)</f>
        <v>318236.77399999998</v>
      </c>
      <c r="T20" s="24">
        <f>SUM(S20,O20)</f>
        <v>1267172.023</v>
      </c>
      <c r="U20" s="18">
        <v>129134.342</v>
      </c>
      <c r="V20" s="18">
        <v>127799.928</v>
      </c>
      <c r="W20" s="19">
        <v>130658.769</v>
      </c>
      <c r="X20" s="24">
        <f>SUM(U20:W20)</f>
        <v>387593.03899999999</v>
      </c>
      <c r="Y20" s="18">
        <v>124007.683</v>
      </c>
      <c r="Z20" s="18">
        <v>184162.861</v>
      </c>
      <c r="AA20" s="19">
        <v>149879.31200000001</v>
      </c>
      <c r="AB20" s="24">
        <f>SUM(Y20:AA20)</f>
        <v>458049.85600000003</v>
      </c>
      <c r="AC20" s="24">
        <f>X20+AB20</f>
        <v>845642.89500000002</v>
      </c>
      <c r="AD20" s="18">
        <v>112389.749</v>
      </c>
      <c r="AE20" s="18">
        <v>107997.814</v>
      </c>
      <c r="AF20" s="19">
        <v>84753.278999999995</v>
      </c>
      <c r="AG20" s="24">
        <f t="shared" si="13"/>
        <v>305140.842</v>
      </c>
      <c r="AH20" s="24">
        <f>X20+AB20+AG20</f>
        <v>1150783.737</v>
      </c>
      <c r="AI20" s="18">
        <v>112076.07799999999</v>
      </c>
      <c r="AJ20" s="18">
        <v>173262.90400000001</v>
      </c>
      <c r="AK20" s="19">
        <v>151349.73499999999</v>
      </c>
      <c r="AL20" s="24">
        <f>SUM(AI20:AK20)</f>
        <v>436688.717</v>
      </c>
      <c r="AM20" s="24">
        <f>SUM(AL20,AH20)</f>
        <v>1587472.4539999999</v>
      </c>
    </row>
    <row r="21" spans="1:39" ht="16.5" thickBot="1" x14ac:dyDescent="0.3">
      <c r="A21" s="9" t="s">
        <v>36</v>
      </c>
      <c r="B21" s="18">
        <v>17527.171999999999</v>
      </c>
      <c r="C21" s="18">
        <v>18096.581999999999</v>
      </c>
      <c r="D21" s="19">
        <v>21631.088</v>
      </c>
      <c r="E21" s="24">
        <f>SUM(B21:D21)</f>
        <v>57254.842000000004</v>
      </c>
      <c r="F21" s="18">
        <v>24591.674999999996</v>
      </c>
      <c r="G21" s="18">
        <v>37607.713000000003</v>
      </c>
      <c r="H21" s="19">
        <v>37982.976999999999</v>
      </c>
      <c r="I21" s="24">
        <f>SUM(F21:H21)</f>
        <v>100182.36499999999</v>
      </c>
      <c r="J21" s="24">
        <f>E21+I21</f>
        <v>157437.20699999999</v>
      </c>
      <c r="K21" s="18">
        <v>25914.314999999999</v>
      </c>
      <c r="L21" s="18">
        <v>13909.438000000002</v>
      </c>
      <c r="M21" s="19">
        <v>10581.359</v>
      </c>
      <c r="N21" s="24">
        <v>50405.112000000001</v>
      </c>
      <c r="O21" s="24">
        <f>E21+I21+N21</f>
        <v>207842.31899999999</v>
      </c>
      <c r="P21" s="18">
        <v>10439.694</v>
      </c>
      <c r="Q21" s="18">
        <v>16961.482</v>
      </c>
      <c r="R21" s="19">
        <v>26801.594000000001</v>
      </c>
      <c r="S21" s="24">
        <f>SUM(P21:R21)</f>
        <v>54202.770000000004</v>
      </c>
      <c r="T21" s="24">
        <f>SUM(S21,O21)</f>
        <v>262045.08899999998</v>
      </c>
      <c r="U21" s="18">
        <v>29791.488000000001</v>
      </c>
      <c r="V21" s="18">
        <v>29250.937000000002</v>
      </c>
      <c r="W21" s="19">
        <v>33551.565000000002</v>
      </c>
      <c r="X21" s="24">
        <f>SUM(U21:W21)</f>
        <v>92593.99</v>
      </c>
      <c r="Y21" s="18">
        <v>33608.275999999998</v>
      </c>
      <c r="Z21" s="18">
        <v>36153.569000000003</v>
      </c>
      <c r="AA21" s="19">
        <v>32831.084000000003</v>
      </c>
      <c r="AB21" s="24">
        <f>SUM(Y21:AA21)</f>
        <v>102592.929</v>
      </c>
      <c r="AC21" s="24">
        <f>X21+AB21</f>
        <v>195186.91899999999</v>
      </c>
      <c r="AD21" s="18">
        <v>24504.443999999996</v>
      </c>
      <c r="AE21" s="18">
        <v>28324.57</v>
      </c>
      <c r="AF21" s="19">
        <v>29211.929</v>
      </c>
      <c r="AG21" s="24">
        <f t="shared" si="13"/>
        <v>82040.942999999999</v>
      </c>
      <c r="AH21" s="24">
        <f>X21+AB21+AG21</f>
        <v>277227.86199999996</v>
      </c>
      <c r="AI21" s="18">
        <v>30668.49</v>
      </c>
      <c r="AJ21" s="18">
        <v>36113.589</v>
      </c>
      <c r="AK21" s="19">
        <v>36028.370000000003</v>
      </c>
      <c r="AL21" s="24">
        <f>SUM(AI21:AK21)</f>
        <v>102810.44899999999</v>
      </c>
      <c r="AM21" s="24">
        <f>SUM(AL21,AH21)</f>
        <v>380038.31099999999</v>
      </c>
    </row>
    <row r="22" spans="1:39" ht="16.5" thickBot="1" x14ac:dyDescent="0.3">
      <c r="A22" s="11" t="s">
        <v>37</v>
      </c>
      <c r="B22" s="22">
        <f t="shared" ref="B22:H22" si="14">SUM(B18:B21)</f>
        <v>321530.152</v>
      </c>
      <c r="C22" s="22">
        <f t="shared" si="14"/>
        <v>279435.72700000001</v>
      </c>
      <c r="D22" s="22">
        <f t="shared" si="14"/>
        <v>306423.49699999997</v>
      </c>
      <c r="E22" s="25">
        <f t="shared" si="14"/>
        <v>907389.37599999993</v>
      </c>
      <c r="F22" s="22">
        <f t="shared" si="14"/>
        <v>315081.94500000001</v>
      </c>
      <c r="G22" s="22">
        <f t="shared" si="14"/>
        <v>415907.03899999999</v>
      </c>
      <c r="H22" s="22">
        <f t="shared" si="14"/>
        <v>310023.288</v>
      </c>
      <c r="I22" s="25">
        <f t="shared" ref="I22:S22" si="15">SUM(I18:I21)</f>
        <v>1041012.272</v>
      </c>
      <c r="J22" s="25">
        <f t="shared" si="15"/>
        <v>1948401.648</v>
      </c>
      <c r="K22" s="22">
        <f t="shared" si="15"/>
        <v>296872.76799999998</v>
      </c>
      <c r="L22" s="22">
        <f t="shared" si="15"/>
        <v>244460.72399999999</v>
      </c>
      <c r="M22" s="22">
        <f t="shared" si="15"/>
        <v>236522.55900000001</v>
      </c>
      <c r="N22" s="25">
        <f t="shared" si="15"/>
        <v>777856.05099999998</v>
      </c>
      <c r="O22" s="25">
        <f t="shared" si="15"/>
        <v>2726257.699</v>
      </c>
      <c r="P22" s="22">
        <f t="shared" si="15"/>
        <v>280319.69</v>
      </c>
      <c r="Q22" s="22">
        <f t="shared" si="15"/>
        <v>331758.23300000007</v>
      </c>
      <c r="R22" s="22">
        <f t="shared" si="15"/>
        <v>359512.71599999996</v>
      </c>
      <c r="S22" s="25">
        <f t="shared" si="15"/>
        <v>971590.63899999997</v>
      </c>
      <c r="T22" s="25">
        <f>SUM(S22,O22)</f>
        <v>3697848.338</v>
      </c>
      <c r="U22" s="22">
        <f t="shared" ref="U22:AC22" si="16">SUM(U18:U21)</f>
        <v>378098.87</v>
      </c>
      <c r="V22" s="22">
        <f t="shared" si="16"/>
        <v>354922.30499999999</v>
      </c>
      <c r="W22" s="22">
        <f t="shared" si="16"/>
        <v>364090.70899999997</v>
      </c>
      <c r="X22" s="25">
        <f t="shared" si="16"/>
        <v>1097111.8840000001</v>
      </c>
      <c r="Y22" s="22">
        <f t="shared" si="16"/>
        <v>339362.53600000002</v>
      </c>
      <c r="Z22" s="22">
        <f t="shared" si="16"/>
        <v>393237.81500000006</v>
      </c>
      <c r="AA22" s="22">
        <f t="shared" si="16"/>
        <v>321665.04000000004</v>
      </c>
      <c r="AB22" s="25">
        <f t="shared" si="16"/>
        <v>1054265.3910000001</v>
      </c>
      <c r="AC22" s="25">
        <f t="shared" si="16"/>
        <v>2151377.2750000004</v>
      </c>
      <c r="AD22" s="22">
        <f>SUM(AD18:AD21)</f>
        <v>264410.90900000004</v>
      </c>
      <c r="AE22" s="22">
        <f>SUM(AE18:AE21)</f>
        <v>251605.59000000003</v>
      </c>
      <c r="AF22" s="22">
        <f>SUM(AF18:AF21)</f>
        <v>261897.99099999998</v>
      </c>
      <c r="AG22" s="25">
        <f t="shared" si="13"/>
        <v>777914.49</v>
      </c>
      <c r="AH22" s="25">
        <f>SUM(AH18:AH21)</f>
        <v>2929291.7649999997</v>
      </c>
      <c r="AI22" s="22">
        <f>SUM(AI18:AI21)</f>
        <v>313058.821</v>
      </c>
      <c r="AJ22" s="22">
        <f>SUM(AJ18:AJ21)</f>
        <v>407760.98299999995</v>
      </c>
      <c r="AK22" s="22">
        <f>SUM(AK18:AK21)</f>
        <v>411315.304</v>
      </c>
      <c r="AL22" s="25">
        <f>SUM(AL18:AL21)</f>
        <v>1132135.108</v>
      </c>
      <c r="AM22" s="25">
        <f>SUM(AL22,AH22)</f>
        <v>4061426.8729999997</v>
      </c>
    </row>
    <row r="23" spans="1:39" ht="18.75" x14ac:dyDescent="0.3">
      <c r="A23" s="45" t="s">
        <v>38</v>
      </c>
      <c r="B23" s="34"/>
      <c r="C23" s="39"/>
      <c r="D23" s="34"/>
      <c r="E23" s="34"/>
      <c r="F23" s="34"/>
      <c r="G23" s="39"/>
      <c r="H23" s="34"/>
      <c r="I23" s="34"/>
      <c r="J23" s="34"/>
      <c r="K23" s="34"/>
      <c r="L23" s="39"/>
      <c r="M23" s="34"/>
      <c r="N23" s="34"/>
      <c r="O23" s="34"/>
      <c r="P23" s="34"/>
      <c r="Q23" s="39"/>
      <c r="R23" s="34"/>
      <c r="S23" s="34"/>
      <c r="T23" s="46"/>
      <c r="U23" s="34"/>
      <c r="V23" s="39"/>
      <c r="W23" s="34"/>
      <c r="X23" s="34"/>
      <c r="Y23" s="34"/>
      <c r="Z23" s="39"/>
      <c r="AA23" s="34"/>
      <c r="AB23" s="34"/>
      <c r="AC23" s="34"/>
      <c r="AD23" s="34"/>
      <c r="AE23" s="39"/>
      <c r="AF23" s="34"/>
      <c r="AG23" s="34"/>
      <c r="AH23" s="34"/>
      <c r="AI23" s="34"/>
      <c r="AJ23" s="39"/>
      <c r="AK23" s="34"/>
      <c r="AL23" s="34"/>
      <c r="AM23" s="46"/>
    </row>
    <row r="24" spans="1:39" ht="15.75" x14ac:dyDescent="0.25">
      <c r="A24" s="8" t="s">
        <v>39</v>
      </c>
      <c r="B24" s="16">
        <v>60141.156999999999</v>
      </c>
      <c r="C24" s="16">
        <v>54085.898999999998</v>
      </c>
      <c r="D24" s="16">
        <v>61200.017999999996</v>
      </c>
      <c r="E24" s="23">
        <f>SUM(B24:D24)</f>
        <v>175427.07399999999</v>
      </c>
      <c r="F24" s="16">
        <v>48089.667999999998</v>
      </c>
      <c r="G24" s="16">
        <v>29124.920999999998</v>
      </c>
      <c r="H24" s="16">
        <v>13394.094999999999</v>
      </c>
      <c r="I24" s="23">
        <f>SUM(F24:H24)</f>
        <v>90608.683999999994</v>
      </c>
      <c r="J24" s="23">
        <f t="shared" ref="J24:J30" si="17">E24+I24</f>
        <v>266035.75799999997</v>
      </c>
      <c r="K24" s="16">
        <v>10141.295</v>
      </c>
      <c r="L24" s="16">
        <v>11553.88</v>
      </c>
      <c r="M24" s="16">
        <v>21313.812999999998</v>
      </c>
      <c r="N24" s="23">
        <v>43008.987999999998</v>
      </c>
      <c r="O24" s="23">
        <f>E24+I24+N24</f>
        <v>309044.74599999998</v>
      </c>
      <c r="P24" s="16">
        <v>38313.129000000001</v>
      </c>
      <c r="Q24" s="16">
        <v>57409.72</v>
      </c>
      <c r="R24" s="16">
        <v>56946.75</v>
      </c>
      <c r="S24" s="23">
        <f>SUM(P24:R24)</f>
        <v>152669.59899999999</v>
      </c>
      <c r="T24" s="23">
        <f>SUM(S24,O24)</f>
        <v>461714.34499999997</v>
      </c>
      <c r="U24" s="16">
        <v>55030.476000000002</v>
      </c>
      <c r="V24" s="16">
        <v>52948.915999999997</v>
      </c>
      <c r="W24" s="16">
        <v>51871.548000000003</v>
      </c>
      <c r="X24" s="23">
        <f>SUM(U24:W24)</f>
        <v>159850.94</v>
      </c>
      <c r="Y24" s="16">
        <v>40117.953999999998</v>
      </c>
      <c r="Z24" s="16">
        <v>27912.445</v>
      </c>
      <c r="AA24" s="16">
        <v>9926.9050000000007</v>
      </c>
      <c r="AB24" s="23">
        <f>SUM(Y24:AA24)</f>
        <v>77957.304000000004</v>
      </c>
      <c r="AC24" s="23">
        <f>X24+AB24</f>
        <v>237808.24400000001</v>
      </c>
      <c r="AD24" s="16">
        <v>9287.5049999999992</v>
      </c>
      <c r="AE24" s="16">
        <v>9418.94</v>
      </c>
      <c r="AF24" s="16">
        <v>19650.848999999998</v>
      </c>
      <c r="AG24" s="23">
        <f t="shared" ref="AG24:AG28" si="18">SUM(AD24:AF24)</f>
        <v>38357.293999999994</v>
      </c>
      <c r="AH24" s="23">
        <f>X24+AB24+AG24</f>
        <v>276165.538</v>
      </c>
      <c r="AI24" s="16">
        <v>35375.027000000002</v>
      </c>
      <c r="AJ24" s="16">
        <v>55000.908000000003</v>
      </c>
      <c r="AK24" s="16">
        <v>58803.06</v>
      </c>
      <c r="AL24" s="23">
        <f>SUM(AI24:AK24)</f>
        <v>149178.995</v>
      </c>
      <c r="AM24" s="23">
        <f>SUM(AL24,AH24)</f>
        <v>425344.533</v>
      </c>
    </row>
    <row r="25" spans="1:39" ht="15.75" x14ac:dyDescent="0.25">
      <c r="A25" s="9" t="s">
        <v>40</v>
      </c>
      <c r="B25" s="18">
        <v>239330.05</v>
      </c>
      <c r="C25" s="18">
        <v>230661.62</v>
      </c>
      <c r="D25" s="19">
        <v>258984.16800000001</v>
      </c>
      <c r="E25" s="24">
        <f>SUM(B25:D25)</f>
        <v>728975.83799999999</v>
      </c>
      <c r="F25" s="18">
        <v>238030.42600000001</v>
      </c>
      <c r="G25" s="18">
        <v>233004.76</v>
      </c>
      <c r="H25" s="19">
        <v>212882.853</v>
      </c>
      <c r="I25" s="24">
        <f>SUM(F25:H25)</f>
        <v>683918.03899999999</v>
      </c>
      <c r="J25" s="24">
        <f t="shared" si="17"/>
        <v>1412893.8769999999</v>
      </c>
      <c r="K25" s="18">
        <v>225850.33</v>
      </c>
      <c r="L25" s="18">
        <v>237514.99100000001</v>
      </c>
      <c r="M25" s="19">
        <v>222900.45199999999</v>
      </c>
      <c r="N25" s="24">
        <v>686265.77300000004</v>
      </c>
      <c r="O25" s="24">
        <f>E25+I25+N25</f>
        <v>2099159.65</v>
      </c>
      <c r="P25" s="18">
        <v>217456.06400000001</v>
      </c>
      <c r="Q25" s="18">
        <v>213198.8</v>
      </c>
      <c r="R25" s="19">
        <v>261615.77</v>
      </c>
      <c r="S25" s="24">
        <f>SUM(P25:R25)</f>
        <v>692270.63399999996</v>
      </c>
      <c r="T25" s="24">
        <f>SUM(S25,O25)</f>
        <v>2791430.284</v>
      </c>
      <c r="U25" s="18">
        <v>294549.47100000002</v>
      </c>
      <c r="V25" s="18">
        <v>226516.05100000001</v>
      </c>
      <c r="W25" s="19">
        <v>286043.95299999998</v>
      </c>
      <c r="X25" s="24">
        <f>SUM(U25:W25)</f>
        <v>807109.47499999998</v>
      </c>
      <c r="Y25" s="18">
        <v>295436.495</v>
      </c>
      <c r="Z25" s="18">
        <v>277281.641</v>
      </c>
      <c r="AA25" s="19">
        <v>301760.57900000003</v>
      </c>
      <c r="AB25" s="24">
        <f>SUM(Y25:AA25)</f>
        <v>874478.71499999997</v>
      </c>
      <c r="AC25" s="24">
        <f>X25+AB25</f>
        <v>1681588.19</v>
      </c>
      <c r="AD25" s="18">
        <v>254377.234</v>
      </c>
      <c r="AE25" s="18">
        <v>215538.68599999999</v>
      </c>
      <c r="AF25" s="19">
        <v>205293.88800000001</v>
      </c>
      <c r="AG25" s="24">
        <f t="shared" si="18"/>
        <v>675209.80799999996</v>
      </c>
      <c r="AH25" s="24">
        <f>X25+AB25+AG25</f>
        <v>2356797.9979999997</v>
      </c>
      <c r="AI25" s="18">
        <v>227012.348</v>
      </c>
      <c r="AJ25" s="18">
        <v>285974.45500000002</v>
      </c>
      <c r="AK25" s="19">
        <v>299101.85200000001</v>
      </c>
      <c r="AL25" s="24">
        <f>SUM(AI25:AK25)</f>
        <v>812088.65500000003</v>
      </c>
      <c r="AM25" s="24">
        <f>SUM(AL25,AH25)</f>
        <v>3168886.6529999999</v>
      </c>
    </row>
    <row r="26" spans="1:39" ht="15.75" x14ac:dyDescent="0.25">
      <c r="A26" s="9" t="s">
        <v>41</v>
      </c>
      <c r="B26" s="18">
        <v>100787.43700000001</v>
      </c>
      <c r="C26" s="18">
        <v>88978.712</v>
      </c>
      <c r="D26" s="19">
        <v>100505.65700000001</v>
      </c>
      <c r="E26" s="24">
        <f>SUM(B26:D26)</f>
        <v>290271.80599999998</v>
      </c>
      <c r="F26" s="18">
        <v>81605.167000000001</v>
      </c>
      <c r="G26" s="18">
        <v>81514.087</v>
      </c>
      <c r="H26" s="19">
        <v>95300.217000000004</v>
      </c>
      <c r="I26" s="24">
        <f>SUM(F26:H26)</f>
        <v>258419.47100000002</v>
      </c>
      <c r="J26" s="24">
        <f t="shared" si="17"/>
        <v>548691.277</v>
      </c>
      <c r="K26" s="18">
        <v>99990.316999999995</v>
      </c>
      <c r="L26" s="18">
        <v>79237.517999999996</v>
      </c>
      <c r="M26" s="19">
        <v>64605.841</v>
      </c>
      <c r="N26" s="24">
        <v>243833.67599999998</v>
      </c>
      <c r="O26" s="24">
        <f>E26+I26+N26</f>
        <v>792524.95299999998</v>
      </c>
      <c r="P26" s="18">
        <v>68567.058000000005</v>
      </c>
      <c r="Q26" s="18">
        <v>65294.614999999998</v>
      </c>
      <c r="R26" s="19">
        <v>67692.588000000003</v>
      </c>
      <c r="S26" s="24">
        <f>SUM(P26:R26)</f>
        <v>201554.261</v>
      </c>
      <c r="T26" s="24">
        <f>SUM(S26,O26)</f>
        <v>994079.21399999992</v>
      </c>
      <c r="U26" s="18">
        <v>76973.914999999994</v>
      </c>
      <c r="V26" s="18">
        <v>81179.691999999995</v>
      </c>
      <c r="W26" s="19">
        <v>81467.06</v>
      </c>
      <c r="X26" s="24">
        <f>SUM(U26:W26)</f>
        <v>239620.66699999999</v>
      </c>
      <c r="Y26" s="18">
        <v>68593.214000000007</v>
      </c>
      <c r="Z26" s="18">
        <v>81003.585000000006</v>
      </c>
      <c r="AA26" s="19">
        <v>100090.868</v>
      </c>
      <c r="AB26" s="24">
        <f>SUM(Y26:AA26)</f>
        <v>249687.66700000002</v>
      </c>
      <c r="AC26" s="24">
        <f>X26+AB26</f>
        <v>489308.33400000003</v>
      </c>
      <c r="AD26" s="18">
        <v>108970.44899999999</v>
      </c>
      <c r="AE26" s="18">
        <v>86743.360000000001</v>
      </c>
      <c r="AF26" s="19">
        <v>73294.959000000003</v>
      </c>
      <c r="AG26" s="24">
        <f t="shared" si="18"/>
        <v>269008.76800000004</v>
      </c>
      <c r="AH26" s="24">
        <f>X26+AB26+AG26</f>
        <v>758317.10200000007</v>
      </c>
      <c r="AI26" s="18">
        <v>71701.490000000005</v>
      </c>
      <c r="AJ26" s="18">
        <v>69092.322</v>
      </c>
      <c r="AK26" s="19">
        <v>68729.304999999993</v>
      </c>
      <c r="AL26" s="24">
        <f>SUM(AI26:AK26)</f>
        <v>209523.117</v>
      </c>
      <c r="AM26" s="24">
        <f>SUM(AL26,AH26)</f>
        <v>967840.21900000004</v>
      </c>
    </row>
    <row r="27" spans="1:39" ht="16.5" thickBot="1" x14ac:dyDescent="0.3">
      <c r="A27" s="9" t="s">
        <v>42</v>
      </c>
      <c r="B27" s="18">
        <v>149771.86499999999</v>
      </c>
      <c r="C27" s="18">
        <v>151547.965</v>
      </c>
      <c r="D27" s="19">
        <v>182818.22399999999</v>
      </c>
      <c r="E27" s="24">
        <f>SUM(B27:D27)</f>
        <v>484138.05399999995</v>
      </c>
      <c r="F27" s="18">
        <v>161693.23599999998</v>
      </c>
      <c r="G27" s="18">
        <v>181356.20500000002</v>
      </c>
      <c r="H27" s="19">
        <v>229469.924</v>
      </c>
      <c r="I27" s="24">
        <f>SUM(F27:H27)</f>
        <v>572519.36499999999</v>
      </c>
      <c r="J27" s="24">
        <f t="shared" si="17"/>
        <v>1056657.419</v>
      </c>
      <c r="K27" s="18">
        <v>256679.40100000001</v>
      </c>
      <c r="L27" s="18">
        <v>292643.66200000001</v>
      </c>
      <c r="M27" s="19">
        <v>207507.15899999999</v>
      </c>
      <c r="N27" s="24">
        <v>756830.22199999995</v>
      </c>
      <c r="O27" s="24">
        <f>E27+I27+N27</f>
        <v>1813487.6409999998</v>
      </c>
      <c r="P27" s="18">
        <v>179665.61800000002</v>
      </c>
      <c r="Q27" s="18">
        <v>199954.62400000001</v>
      </c>
      <c r="R27" s="19">
        <v>143475.17600000001</v>
      </c>
      <c r="S27" s="24">
        <f>SUM(P27:R27)</f>
        <v>523095.41800000006</v>
      </c>
      <c r="T27" s="24">
        <f>SUM(S27,O27)</f>
        <v>2336583.0589999999</v>
      </c>
      <c r="U27" s="18">
        <v>171495.67800000001</v>
      </c>
      <c r="V27" s="18">
        <v>133863.83900000001</v>
      </c>
      <c r="W27" s="19">
        <v>194602.58299999998</v>
      </c>
      <c r="X27" s="24">
        <f>SUM(U27:W27)</f>
        <v>499962.1</v>
      </c>
      <c r="Y27" s="18">
        <v>208275.99400000001</v>
      </c>
      <c r="Z27" s="18">
        <v>188765.27899999998</v>
      </c>
      <c r="AA27" s="19">
        <v>327993.80099999998</v>
      </c>
      <c r="AB27" s="24">
        <f>SUM(Y27:AA27)</f>
        <v>725035.07400000002</v>
      </c>
      <c r="AC27" s="24">
        <f>X27+AB27</f>
        <v>1224997.1740000001</v>
      </c>
      <c r="AD27" s="18">
        <v>261258.08899999998</v>
      </c>
      <c r="AE27" s="18">
        <v>207987.34</v>
      </c>
      <c r="AF27" s="19">
        <v>192254.424</v>
      </c>
      <c r="AG27" s="24">
        <f t="shared" si="18"/>
        <v>661499.853</v>
      </c>
      <c r="AH27" s="24">
        <f>X27+AB27+AG27</f>
        <v>1886497.0270000002</v>
      </c>
      <c r="AI27" s="18">
        <v>231162.30099999998</v>
      </c>
      <c r="AJ27" s="18">
        <v>163166.973</v>
      </c>
      <c r="AK27" s="19">
        <v>209250.59100000001</v>
      </c>
      <c r="AL27" s="24">
        <f>SUM(AI27:AK27)</f>
        <v>603579.86499999999</v>
      </c>
      <c r="AM27" s="24">
        <f>SUM(AL27,AH27)</f>
        <v>2490076.892</v>
      </c>
    </row>
    <row r="28" spans="1:39" ht="16.5" thickBot="1" x14ac:dyDescent="0.3">
      <c r="A28" s="11" t="s">
        <v>43</v>
      </c>
      <c r="B28" s="22">
        <f t="shared" ref="B28:H28" si="19">SUM(B24:B27)</f>
        <v>550030.50899999996</v>
      </c>
      <c r="C28" s="22">
        <f t="shared" si="19"/>
        <v>525274.196</v>
      </c>
      <c r="D28" s="22">
        <f t="shared" si="19"/>
        <v>603508.06700000004</v>
      </c>
      <c r="E28" s="25">
        <f t="shared" si="19"/>
        <v>1678812.7719999999</v>
      </c>
      <c r="F28" s="22">
        <f t="shared" si="19"/>
        <v>529418.49699999997</v>
      </c>
      <c r="G28" s="22">
        <f t="shared" si="19"/>
        <v>524999.973</v>
      </c>
      <c r="H28" s="22">
        <f t="shared" si="19"/>
        <v>551047.08900000004</v>
      </c>
      <c r="I28" s="25">
        <f>SUM(F28:H28)</f>
        <v>1605465.5589999999</v>
      </c>
      <c r="J28" s="25">
        <f t="shared" si="17"/>
        <v>3284278.3309999998</v>
      </c>
      <c r="K28" s="22">
        <f t="shared" ref="K28:R28" si="20">SUM(K24:K27)</f>
        <v>592661.34299999999</v>
      </c>
      <c r="L28" s="22">
        <f t="shared" si="20"/>
        <v>620950.05099999998</v>
      </c>
      <c r="M28" s="22">
        <f t="shared" si="20"/>
        <v>516327.26499999996</v>
      </c>
      <c r="N28" s="25">
        <f t="shared" si="20"/>
        <v>1729938.659</v>
      </c>
      <c r="O28" s="25">
        <f t="shared" si="20"/>
        <v>5014216.9899999993</v>
      </c>
      <c r="P28" s="22">
        <f t="shared" si="20"/>
        <v>504001.86900000006</v>
      </c>
      <c r="Q28" s="22">
        <f t="shared" si="20"/>
        <v>535857.75900000008</v>
      </c>
      <c r="R28" s="22">
        <f t="shared" si="20"/>
        <v>529730.28399999999</v>
      </c>
      <c r="S28" s="25">
        <f>SUM(P28:R28)</f>
        <v>1569589.912</v>
      </c>
      <c r="T28" s="25">
        <f>SUM(S28,O28)</f>
        <v>6583806.9019999988</v>
      </c>
      <c r="U28" s="22">
        <f t="shared" ref="U28:AA28" si="21">SUM(U24:U27)</f>
        <v>598049.54</v>
      </c>
      <c r="V28" s="22">
        <f t="shared" si="21"/>
        <v>494508.49800000002</v>
      </c>
      <c r="W28" s="22">
        <f t="shared" si="21"/>
        <v>613985.14399999997</v>
      </c>
      <c r="X28" s="25">
        <f t="shared" si="21"/>
        <v>1706543.182</v>
      </c>
      <c r="Y28" s="22">
        <f t="shared" si="21"/>
        <v>612423.65700000012</v>
      </c>
      <c r="Z28" s="22">
        <f t="shared" si="21"/>
        <v>574962.94999999995</v>
      </c>
      <c r="AA28" s="22">
        <f t="shared" si="21"/>
        <v>739772.15300000005</v>
      </c>
      <c r="AB28" s="25">
        <f>SUM(Y28:AA28)</f>
        <v>1927158.7600000002</v>
      </c>
      <c r="AC28" s="25">
        <f>X28+AB28</f>
        <v>3633701.9420000003</v>
      </c>
      <c r="AD28" s="22">
        <f>SUM(AD24:AD27)</f>
        <v>633893.277</v>
      </c>
      <c r="AE28" s="22">
        <f>SUM(AE24:AE27)</f>
        <v>519688.326</v>
      </c>
      <c r="AF28" s="22">
        <f>SUM(AF24:AF27)</f>
        <v>490494.12</v>
      </c>
      <c r="AG28" s="25">
        <f t="shared" si="18"/>
        <v>1644075.7230000002</v>
      </c>
      <c r="AH28" s="25">
        <f>SUM(AH24:AH27)</f>
        <v>5277777.665</v>
      </c>
      <c r="AI28" s="22">
        <f>SUM(AI24:AI27)</f>
        <v>565251.16599999997</v>
      </c>
      <c r="AJ28" s="22">
        <f>SUM(AJ24:AJ27)</f>
        <v>573234.65800000005</v>
      </c>
      <c r="AK28" s="22">
        <f>SUM(AK24:AK27)</f>
        <v>635884.80799999996</v>
      </c>
      <c r="AL28" s="25">
        <f>SUM(AI28:AK28)</f>
        <v>1774370.632</v>
      </c>
      <c r="AM28" s="25">
        <f>SUM(AL28,AH28)</f>
        <v>7052148.2970000003</v>
      </c>
    </row>
    <row r="29" spans="1:39" ht="15.75" thickBot="1" x14ac:dyDescent="0.3">
      <c r="A29" s="47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48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48"/>
    </row>
    <row r="30" spans="1:39" ht="16.5" thickBot="1" x14ac:dyDescent="0.3">
      <c r="A30" s="12" t="s">
        <v>87</v>
      </c>
      <c r="B30" s="6">
        <v>2634.645</v>
      </c>
      <c r="C30" s="6">
        <v>2433.3649999999998</v>
      </c>
      <c r="D30" s="6">
        <v>2519.0149999999999</v>
      </c>
      <c r="E30" s="26">
        <f>SUM(B30:D30)</f>
        <v>7587.0249999999996</v>
      </c>
      <c r="F30" s="6">
        <v>2301.4009999999998</v>
      </c>
      <c r="G30" s="6">
        <v>0</v>
      </c>
      <c r="H30" s="6">
        <v>0</v>
      </c>
      <c r="I30" s="26">
        <f>SUM(F30:H30)</f>
        <v>2301.4009999999998</v>
      </c>
      <c r="J30" s="26">
        <f t="shared" si="17"/>
        <v>9888.4259999999995</v>
      </c>
      <c r="K30" s="6">
        <v>0</v>
      </c>
      <c r="L30" s="6">
        <v>0</v>
      </c>
      <c r="M30" s="6">
        <v>0</v>
      </c>
      <c r="N30" s="26">
        <v>0</v>
      </c>
      <c r="O30" s="26">
        <f>E30+I30+N30</f>
        <v>9888.4259999999995</v>
      </c>
      <c r="P30" s="6">
        <v>2185.011</v>
      </c>
      <c r="Q30" s="6">
        <v>2489.3020000000001</v>
      </c>
      <c r="R30" s="6">
        <v>2573.33</v>
      </c>
      <c r="S30" s="26">
        <f>SUM(P30:R30)</f>
        <v>7247.643</v>
      </c>
      <c r="T30" s="26">
        <f>SUM(S30,O30)</f>
        <v>17136.069</v>
      </c>
      <c r="U30" s="6">
        <v>2479.7620000000002</v>
      </c>
      <c r="V30" s="6">
        <v>2375.364</v>
      </c>
      <c r="W30" s="6">
        <v>2444.2919999999999</v>
      </c>
      <c r="X30" s="26">
        <f>SUM(U30:W30)</f>
        <v>7299.4179999999997</v>
      </c>
      <c r="Y30" s="6">
        <v>2308.201</v>
      </c>
      <c r="Z30" s="6">
        <v>0</v>
      </c>
      <c r="AA30" s="6">
        <v>0</v>
      </c>
      <c r="AB30" s="26">
        <f>SUM(Y30:AA30)</f>
        <v>2308.201</v>
      </c>
      <c r="AC30" s="26">
        <f>X30+AB30</f>
        <v>9607.6189999999988</v>
      </c>
      <c r="AD30" s="6">
        <v>0</v>
      </c>
      <c r="AE30" s="6">
        <v>0</v>
      </c>
      <c r="AF30" s="6">
        <v>0</v>
      </c>
      <c r="AG30" s="26">
        <f>SUM(AD30:AF30)</f>
        <v>0</v>
      </c>
      <c r="AH30" s="26">
        <f>X30+AB30+AG30</f>
        <v>9607.6189999999988</v>
      </c>
      <c r="AI30" s="6">
        <v>2252.172</v>
      </c>
      <c r="AJ30" s="6">
        <v>2296.518</v>
      </c>
      <c r="AK30" s="6">
        <v>2464.6480000000001</v>
      </c>
      <c r="AL30" s="26">
        <f>SUM(AI30:AK30)</f>
        <v>7013.3380000000006</v>
      </c>
      <c r="AM30" s="26">
        <f>SUM(AL30,AH30)</f>
        <v>16620.956999999999</v>
      </c>
    </row>
    <row r="31" spans="1:39" ht="15.75" thickBot="1" x14ac:dyDescent="0.3">
      <c r="A31" s="47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48"/>
      <c r="U31" s="35"/>
      <c r="V31" s="35"/>
      <c r="W31" s="35"/>
      <c r="X31" s="35"/>
      <c r="Y31" s="35"/>
      <c r="Z31" s="35"/>
      <c r="AA31" s="35"/>
      <c r="AB31" s="194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48"/>
    </row>
    <row r="32" spans="1:39" ht="16.5" thickBot="1" x14ac:dyDescent="0.3">
      <c r="A32" s="13" t="s">
        <v>88</v>
      </c>
      <c r="B32" s="36">
        <f t="shared" ref="B32:H32" si="22">B16+B22+B28</f>
        <v>3015746.1580000003</v>
      </c>
      <c r="C32" s="36">
        <f t="shared" si="22"/>
        <v>2525679.068</v>
      </c>
      <c r="D32" s="36">
        <f t="shared" si="22"/>
        <v>2821213.8209999995</v>
      </c>
      <c r="E32" s="27">
        <f t="shared" si="22"/>
        <v>8362639.0470000003</v>
      </c>
      <c r="F32" s="36">
        <f t="shared" si="22"/>
        <v>2445880.3139999998</v>
      </c>
      <c r="G32" s="36">
        <f t="shared" si="22"/>
        <v>2324638.71</v>
      </c>
      <c r="H32" s="36">
        <f t="shared" si="22"/>
        <v>1934734.5499999998</v>
      </c>
      <c r="I32" s="27">
        <f>SUM(F32:H32)</f>
        <v>6705253.574</v>
      </c>
      <c r="J32" s="27">
        <f>E32+I32</f>
        <v>15067892.620999999</v>
      </c>
      <c r="K32" s="36">
        <f>K16+K22+K28</f>
        <v>1799757.7209999999</v>
      </c>
      <c r="L32" s="36">
        <f>L16+L22+L28</f>
        <v>1704129.5349999999</v>
      </c>
      <c r="M32" s="36">
        <f>M16+M22+M28</f>
        <v>1781883.6609999998</v>
      </c>
      <c r="N32" s="27">
        <f>SUM(K32:M32)</f>
        <v>5285770.9169999994</v>
      </c>
      <c r="O32" s="27">
        <f>J32+N32</f>
        <v>20353663.537999999</v>
      </c>
      <c r="P32" s="36">
        <f>P16+P22+P28</f>
        <v>2413150.1370000001</v>
      </c>
      <c r="Q32" s="36">
        <f>Q16+Q22+Q28</f>
        <v>2704735.24</v>
      </c>
      <c r="R32" s="36">
        <f>R16+R22+R28</f>
        <v>2786400.6320000002</v>
      </c>
      <c r="S32" s="27">
        <f>SUM(P32:R32)</f>
        <v>7904286.0090000005</v>
      </c>
      <c r="T32" s="27">
        <f>SUM(S32,O32)</f>
        <v>28257949.546999998</v>
      </c>
      <c r="U32" s="36">
        <f t="shared" ref="U32:AA32" si="23">U16+U22+U28</f>
        <v>2841743.628</v>
      </c>
      <c r="V32" s="36">
        <f t="shared" si="23"/>
        <v>2567147.1429999997</v>
      </c>
      <c r="W32" s="36">
        <f t="shared" si="23"/>
        <v>2845991.6289999997</v>
      </c>
      <c r="X32" s="27">
        <f t="shared" si="23"/>
        <v>8254882.4000000004</v>
      </c>
      <c r="Y32" s="36">
        <f t="shared" si="23"/>
        <v>2576241.943</v>
      </c>
      <c r="Z32" s="36">
        <f t="shared" si="23"/>
        <v>2267662.3909999998</v>
      </c>
      <c r="AA32" s="36">
        <f t="shared" si="23"/>
        <v>1929188.7179999999</v>
      </c>
      <c r="AB32" s="27">
        <f>SUM(Y32:AA32)</f>
        <v>6773093.0519999992</v>
      </c>
      <c r="AC32" s="27">
        <f>AC16+AC22+AC28</f>
        <v>15027975.452</v>
      </c>
      <c r="AD32" s="36">
        <f>AD16+AD22+AD28</f>
        <v>1680980.368</v>
      </c>
      <c r="AE32" s="36">
        <f>AE16+AE22+AE28</f>
        <v>1627339.5440000002</v>
      </c>
      <c r="AF32" s="36">
        <f>AF16+AF22+AF28</f>
        <v>1766902.6340000001</v>
      </c>
      <c r="AG32" s="27">
        <f t="shared" ref="AG32:AG33" si="24">SUM(AD32:AF32)</f>
        <v>5075222.5460000001</v>
      </c>
      <c r="AH32" s="27">
        <f>AC32+AG32</f>
        <v>20103197.998</v>
      </c>
      <c r="AI32" s="36">
        <f>AI16+AI22+AI28</f>
        <v>2176572.3760000002</v>
      </c>
      <c r="AJ32" s="36">
        <f>AJ16+AJ22+AJ28</f>
        <v>2595047.6459999997</v>
      </c>
      <c r="AK32" s="36">
        <f>AK16+AK22+AK28</f>
        <v>3020325.898</v>
      </c>
      <c r="AL32" s="27">
        <f>SUM(AI32:AK32)</f>
        <v>7791945.9199999999</v>
      </c>
      <c r="AM32" s="27">
        <f>SUM(AL32,AH32)</f>
        <v>27895143.917999998</v>
      </c>
    </row>
    <row r="33" spans="1:39" ht="16.5" thickBot="1" x14ac:dyDescent="0.3">
      <c r="A33" s="13" t="s">
        <v>89</v>
      </c>
      <c r="B33" s="37">
        <f>B32+B30</f>
        <v>3018380.8030000003</v>
      </c>
      <c r="C33" s="37">
        <f t="shared" ref="C33:N33" si="25">C32+C30</f>
        <v>2528112.4330000002</v>
      </c>
      <c r="D33" s="37">
        <f t="shared" si="25"/>
        <v>2823732.8359999997</v>
      </c>
      <c r="E33" s="27">
        <f t="shared" si="25"/>
        <v>8370226.0720000006</v>
      </c>
      <c r="F33" s="37">
        <f t="shared" si="25"/>
        <v>2448181.7149999999</v>
      </c>
      <c r="G33" s="37">
        <f t="shared" si="25"/>
        <v>2324638.71</v>
      </c>
      <c r="H33" s="37">
        <f t="shared" si="25"/>
        <v>1934734.5499999998</v>
      </c>
      <c r="I33" s="27">
        <f>I32+I30</f>
        <v>6707554.9749999996</v>
      </c>
      <c r="J33" s="27">
        <f>J32+J30</f>
        <v>15077781.047</v>
      </c>
      <c r="K33" s="37">
        <f t="shared" si="25"/>
        <v>1799757.7209999999</v>
      </c>
      <c r="L33" s="37">
        <f t="shared" si="25"/>
        <v>1704129.5349999999</v>
      </c>
      <c r="M33" s="37">
        <f t="shared" si="25"/>
        <v>1781883.6609999998</v>
      </c>
      <c r="N33" s="27">
        <f t="shared" si="25"/>
        <v>5285770.9169999994</v>
      </c>
      <c r="O33" s="27">
        <f>O32+O30</f>
        <v>20363551.963999998</v>
      </c>
      <c r="P33" s="37">
        <f>P30+P32</f>
        <v>2415335.148</v>
      </c>
      <c r="Q33" s="37">
        <f>Q30+Q32</f>
        <v>2707224.5420000004</v>
      </c>
      <c r="R33" s="37">
        <f>R30+R32</f>
        <v>2788973.9620000003</v>
      </c>
      <c r="S33" s="27">
        <f>SUM(P33:R33)</f>
        <v>7911533.6520000007</v>
      </c>
      <c r="T33" s="27">
        <f>SUM(S33,O33)</f>
        <v>28275085.615999997</v>
      </c>
      <c r="U33" s="37">
        <f>U32+U30</f>
        <v>2844223.39</v>
      </c>
      <c r="V33" s="37">
        <f t="shared" ref="V33:AA33" si="26">V32+V30</f>
        <v>2569522.5069999998</v>
      </c>
      <c r="W33" s="37">
        <f t="shared" si="26"/>
        <v>2848435.9209999996</v>
      </c>
      <c r="X33" s="27">
        <f t="shared" si="26"/>
        <v>8262181.818</v>
      </c>
      <c r="Y33" s="37">
        <f t="shared" si="26"/>
        <v>2578550.1439999999</v>
      </c>
      <c r="Z33" s="37">
        <f t="shared" si="26"/>
        <v>2267662.3909999998</v>
      </c>
      <c r="AA33" s="37">
        <f t="shared" si="26"/>
        <v>1929188.7179999999</v>
      </c>
      <c r="AB33" s="27">
        <f>AB32+AB30</f>
        <v>6775401.2529999996</v>
      </c>
      <c r="AC33" s="27">
        <f>AC32+AC30</f>
        <v>15037583.071</v>
      </c>
      <c r="AD33" s="37">
        <f>AD32+AD30</f>
        <v>1680980.368</v>
      </c>
      <c r="AE33" s="37">
        <f>AE32+AE30</f>
        <v>1627339.5440000002</v>
      </c>
      <c r="AF33" s="37">
        <f>AF32+AF30</f>
        <v>1766902.6340000001</v>
      </c>
      <c r="AG33" s="27">
        <f t="shared" si="24"/>
        <v>5075222.5460000001</v>
      </c>
      <c r="AH33" s="27">
        <f>AH32+AH30</f>
        <v>20112805.616999999</v>
      </c>
      <c r="AI33" s="37">
        <f>AI30+AI32</f>
        <v>2178824.548</v>
      </c>
      <c r="AJ33" s="37">
        <f>AJ30+AJ32</f>
        <v>2597344.1639999999</v>
      </c>
      <c r="AK33" s="37">
        <f>AK30+AK32</f>
        <v>3022790.5460000001</v>
      </c>
      <c r="AL33" s="27">
        <f>SUM(AI33:AK33)</f>
        <v>7798959.2579999994</v>
      </c>
      <c r="AM33" s="27">
        <f>SUM(AL33,AH33)</f>
        <v>27911764.875</v>
      </c>
    </row>
    <row r="34" spans="1:39" ht="15.75" x14ac:dyDescent="0.25">
      <c r="A34" s="49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57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57"/>
    </row>
    <row r="35" spans="1:39" ht="15.75" x14ac:dyDescent="0.25">
      <c r="A35" s="14" t="s">
        <v>44</v>
      </c>
      <c r="B35" s="15">
        <f t="shared" ref="B35:J35" si="27">B5+B6+B7+B8+B9+B10+B11+B12+B18+B24+B30</f>
        <v>2144932.5649999999</v>
      </c>
      <c r="C35" s="15">
        <f t="shared" si="27"/>
        <v>1697436.2319999998</v>
      </c>
      <c r="D35" s="15">
        <f t="shared" si="27"/>
        <v>1829760.5989999997</v>
      </c>
      <c r="E35" s="54">
        <f t="shared" si="27"/>
        <v>5672129.3960000006</v>
      </c>
      <c r="F35" s="15">
        <f t="shared" si="27"/>
        <v>1482539.987</v>
      </c>
      <c r="G35" s="15">
        <f t="shared" si="27"/>
        <v>1217790.3620000002</v>
      </c>
      <c r="H35" s="53">
        <f t="shared" si="27"/>
        <v>850968.70199999993</v>
      </c>
      <c r="I35" s="54">
        <f t="shared" si="27"/>
        <v>3551299.051</v>
      </c>
      <c r="J35" s="54">
        <f t="shared" si="27"/>
        <v>9223428.4470000006</v>
      </c>
      <c r="K35" s="15">
        <f t="shared" ref="K35:T35" si="28">K5+K6+K7+K8+K9+K10+K11+K12+K18+K24+K30</f>
        <v>701560.18500000006</v>
      </c>
      <c r="L35" s="15">
        <f t="shared" si="28"/>
        <v>656634.723</v>
      </c>
      <c r="M35" s="53">
        <f t="shared" si="28"/>
        <v>911301.66999999993</v>
      </c>
      <c r="N35" s="54">
        <f t="shared" si="28"/>
        <v>2269496.5779999997</v>
      </c>
      <c r="O35" s="54">
        <f t="shared" si="28"/>
        <v>11492925.025</v>
      </c>
      <c r="P35" s="15">
        <f t="shared" si="28"/>
        <v>1536370.1259999999</v>
      </c>
      <c r="Q35" s="15">
        <f t="shared" si="28"/>
        <v>1754381.1610000001</v>
      </c>
      <c r="R35" s="53">
        <f t="shared" si="28"/>
        <v>1817751.0420000004</v>
      </c>
      <c r="S35" s="54">
        <f t="shared" si="28"/>
        <v>5108502.3290000008</v>
      </c>
      <c r="T35" s="58">
        <f t="shared" si="28"/>
        <v>16601427.354</v>
      </c>
      <c r="U35" s="15">
        <f t="shared" ref="U35:AC35" si="29">U5+U6+U7+U8+U9+U10+U11+U12+U18+U24+U30</f>
        <v>1762177.0830000001</v>
      </c>
      <c r="V35" s="15">
        <f t="shared" si="29"/>
        <v>1596065.294</v>
      </c>
      <c r="W35" s="15">
        <f t="shared" si="29"/>
        <v>1707466.5649999999</v>
      </c>
      <c r="X35" s="15">
        <f t="shared" si="29"/>
        <v>5065708.9419999998</v>
      </c>
      <c r="Y35" s="15">
        <f t="shared" si="29"/>
        <v>1429264.1539999999</v>
      </c>
      <c r="Z35" s="15">
        <f t="shared" si="29"/>
        <v>1062272.8810000001</v>
      </c>
      <c r="AA35" s="53">
        <f t="shared" si="29"/>
        <v>582886.94299999997</v>
      </c>
      <c r="AB35" s="54">
        <f t="shared" si="29"/>
        <v>3074423.9780000001</v>
      </c>
      <c r="AC35" s="54">
        <f t="shared" si="29"/>
        <v>8140132.9199999999</v>
      </c>
      <c r="AD35" s="15">
        <f>AD5+AD6+AD7+AD8+AD9+AD10+AD11+AD12+AD18+AD24+AD30</f>
        <v>519183.31100000005</v>
      </c>
      <c r="AE35" s="15">
        <f>AE5+AE6+AE7+AE8+AE9+AE10+AE11+AE12+AE18+AE24+AE30</f>
        <v>602599.64199999999</v>
      </c>
      <c r="AF35" s="53">
        <f>AF5+AF6+AF7+AF8+AF9+AF10+AF11+AF12+AF18+AF24+AF30</f>
        <v>844540.99900000019</v>
      </c>
      <c r="AG35" s="54">
        <f>AG5+AG6+AG7+AG8+AG9+AG10+AG11+AG12+AG18+AG24+AG30</f>
        <v>1966323.9519999998</v>
      </c>
      <c r="AH35" s="54">
        <f>AH5+AH6+AH7+AH8+AH9+AH10+AH11+AH12+AH18+AH24+AH30</f>
        <v>10106456.872000001</v>
      </c>
      <c r="AI35" s="15">
        <f>AI5+AI6+AI7+AI8+AI9+AI10+AI11+AI12+AI18+AI24+AI30</f>
        <v>1147227.193</v>
      </c>
      <c r="AJ35" s="15">
        <f>AJ5+AJ6+AJ7+AJ8+AJ9+AJ10+AJ11+AJ12+AJ18+AJ24+AJ30</f>
        <v>1512251.1939999999</v>
      </c>
      <c r="AK35" s="53">
        <f>AK5+AK6+AK7+AK8+AK9+AK10+AK11+AK12+AK18+AK24+AK30</f>
        <v>1897030.5560000001</v>
      </c>
      <c r="AL35" s="54">
        <f>AL5+AL6+AL7+AL8+AL9+AL10+AL11+AL12+AL18+AL24+AL30</f>
        <v>4556508.943</v>
      </c>
      <c r="AM35" s="58">
        <f>AM5+AM6+AM7+AM8+AM9+AM10+AM11+AM12+AM18+AM24+AM30</f>
        <v>14662965.814999998</v>
      </c>
    </row>
    <row r="36" spans="1:39" ht="15.75" x14ac:dyDescent="0.25">
      <c r="A36" s="59" t="s">
        <v>45</v>
      </c>
      <c r="B36" s="60">
        <f t="shared" ref="B36:T36" si="30">SUM(B13:B15,B19:B21,B25:B27)</f>
        <v>873448.23800000001</v>
      </c>
      <c r="C36" s="60">
        <f t="shared" si="30"/>
        <v>830676.201</v>
      </c>
      <c r="D36" s="60">
        <f t="shared" si="30"/>
        <v>993972.23699999996</v>
      </c>
      <c r="E36" s="62">
        <f t="shared" si="30"/>
        <v>2698096.676</v>
      </c>
      <c r="F36" s="60">
        <f t="shared" si="30"/>
        <v>965641.72800000012</v>
      </c>
      <c r="G36" s="60">
        <f t="shared" si="30"/>
        <v>1106848.348</v>
      </c>
      <c r="H36" s="61">
        <f t="shared" si="30"/>
        <v>1083765.8479999998</v>
      </c>
      <c r="I36" s="62">
        <f t="shared" si="30"/>
        <v>3156255.9239999996</v>
      </c>
      <c r="J36" s="62">
        <f t="shared" si="30"/>
        <v>5854352.5999999996</v>
      </c>
      <c r="K36" s="60">
        <f t="shared" si="30"/>
        <v>1098197.5360000001</v>
      </c>
      <c r="L36" s="60">
        <f t="shared" si="30"/>
        <v>1047494.812</v>
      </c>
      <c r="M36" s="61">
        <f t="shared" si="30"/>
        <v>870581.99099999992</v>
      </c>
      <c r="N36" s="62">
        <f t="shared" si="30"/>
        <v>3016274.3390000002</v>
      </c>
      <c r="O36" s="62">
        <f t="shared" si="30"/>
        <v>8870626.9389999993</v>
      </c>
      <c r="P36" s="60">
        <f>SUM(P13:P15,P19:P21,P25:P27)</f>
        <v>878965.022</v>
      </c>
      <c r="Q36" s="60">
        <f t="shared" si="30"/>
        <v>952843.38100000005</v>
      </c>
      <c r="R36" s="61">
        <f t="shared" si="30"/>
        <v>971222.91999999993</v>
      </c>
      <c r="S36" s="62">
        <f t="shared" si="30"/>
        <v>2803031.3229999999</v>
      </c>
      <c r="T36" s="63">
        <f t="shared" si="30"/>
        <v>11673658.262</v>
      </c>
      <c r="U36" s="60">
        <f t="shared" ref="U36:AB36" si="31">SUM(U13:U15,U19:U21,U25:U27)</f>
        <v>1082046.307</v>
      </c>
      <c r="V36" s="60">
        <f t="shared" si="31"/>
        <v>973457.21300000011</v>
      </c>
      <c r="W36" s="60">
        <f t="shared" si="31"/>
        <v>1140969.3560000001</v>
      </c>
      <c r="X36" s="60">
        <f t="shared" si="31"/>
        <v>3196472.8759999997</v>
      </c>
      <c r="Y36" s="60">
        <f t="shared" si="31"/>
        <v>1149285.99</v>
      </c>
      <c r="Z36" s="60">
        <f t="shared" si="31"/>
        <v>1205389.5099999998</v>
      </c>
      <c r="AA36" s="61">
        <f t="shared" si="31"/>
        <v>1346301.7750000001</v>
      </c>
      <c r="AB36" s="62">
        <f t="shared" si="31"/>
        <v>3700977.2749999999</v>
      </c>
      <c r="AC36" s="62">
        <f>SUM(AC13:AC15,AC19:AC21,AC25:AC27)</f>
        <v>6897450.1509999987</v>
      </c>
      <c r="AD36" s="60">
        <f>SUM(AD13:AD15,AD19:AD21,AD25:AD27)</f>
        <v>1161797.0569999998</v>
      </c>
      <c r="AE36" s="60">
        <f>SUM(AE13:AE15,AE19:AE21,AE25:AE27)</f>
        <v>1024739.902</v>
      </c>
      <c r="AF36" s="61">
        <f>SUM(AF13:AF15,AF19:AF21,AF25:AF27)</f>
        <v>922361.63500000001</v>
      </c>
      <c r="AG36" s="62">
        <f>SUM(AG13:AG15,AG19:AG21,AG25:AG27)</f>
        <v>3108898.594</v>
      </c>
      <c r="AH36" s="62">
        <f>SUM(AH13:AH15,AH19:AH21,AH25:AH27)</f>
        <v>10006348.744999999</v>
      </c>
      <c r="AI36" s="60">
        <f>SUM(AI13:AI15,AI19:AI21,AI25:AI27)</f>
        <v>1031597.355</v>
      </c>
      <c r="AJ36" s="60">
        <f>SUM(AJ13:AJ15,AJ19:AJ21,AJ25:AJ27)</f>
        <v>1085092.9700000002</v>
      </c>
      <c r="AK36" s="61">
        <f>SUM(AK13:AK15,AK19:AK21,AK25:AK27)</f>
        <v>1125759.99</v>
      </c>
      <c r="AL36" s="62">
        <f>SUM(AL13:AL15,AL19:AL21,AL25:AL27)</f>
        <v>3242450.3149999995</v>
      </c>
      <c r="AM36" s="63">
        <f>SUM(AM13:AM15,AM19:AM21,AM25:AM27)</f>
        <v>13248799.059999999</v>
      </c>
    </row>
    <row r="37" spans="1:39" x14ac:dyDescent="0.25">
      <c r="K37" s="50"/>
      <c r="L37" s="50"/>
      <c r="O37" s="50"/>
      <c r="P37" s="50"/>
      <c r="Q37" s="50"/>
      <c r="R37" s="50"/>
      <c r="S37" s="50"/>
      <c r="T37" s="50"/>
      <c r="AD37" s="50"/>
      <c r="AE37" s="50"/>
      <c r="AH37" s="50"/>
      <c r="AI37" s="50"/>
      <c r="AJ37" s="50"/>
      <c r="AK37" s="50"/>
      <c r="AL37" s="50"/>
      <c r="AM37" s="50"/>
    </row>
    <row r="38" spans="1:39" x14ac:dyDescent="0.25">
      <c r="P38" s="50"/>
      <c r="Q38" s="50"/>
      <c r="R38" s="50"/>
      <c r="S38" s="50"/>
      <c r="T38" s="50"/>
      <c r="X38" s="50"/>
      <c r="Y38" s="50"/>
      <c r="AI38" s="50"/>
      <c r="AJ38" s="50"/>
      <c r="AK38" s="50"/>
      <c r="AL38" s="50"/>
      <c r="AM38" s="50"/>
    </row>
    <row r="39" spans="1:39" x14ac:dyDescent="0.25">
      <c r="AI39" s="50"/>
    </row>
    <row r="40" spans="1:39" x14ac:dyDescent="0.25">
      <c r="AI40" s="50"/>
      <c r="AJ40" s="50"/>
      <c r="AK40" s="50"/>
      <c r="AL40" s="50"/>
      <c r="AM40" s="50"/>
    </row>
    <row r="41" spans="1:39" x14ac:dyDescent="0.25">
      <c r="G41" s="191"/>
      <c r="Z41" s="191"/>
    </row>
    <row r="43" spans="1:39" x14ac:dyDescent="0.25">
      <c r="B43" s="43"/>
      <c r="G43" s="50"/>
      <c r="H43" s="188"/>
      <c r="U43" s="43"/>
      <c r="Z43" s="50"/>
      <c r="AA43" s="188"/>
    </row>
    <row r="44" spans="1:39" x14ac:dyDescent="0.25">
      <c r="G44" s="50"/>
      <c r="H44" s="188"/>
      <c r="Z44" s="50"/>
      <c r="AA44" s="188"/>
    </row>
    <row r="45" spans="1:39" x14ac:dyDescent="0.25">
      <c r="G45" s="50"/>
      <c r="H45" s="188"/>
      <c r="Z45" s="50"/>
      <c r="AA45" s="188"/>
    </row>
    <row r="46" spans="1:39" x14ac:dyDescent="0.25">
      <c r="G46" s="50"/>
      <c r="H46" s="188"/>
      <c r="Z46" s="50"/>
      <c r="AA46" s="188"/>
    </row>
    <row r="47" spans="1:39" x14ac:dyDescent="0.25">
      <c r="G47" s="50"/>
      <c r="H47" s="188"/>
      <c r="Z47" s="50"/>
      <c r="AA47" s="188"/>
    </row>
  </sheetData>
  <protectedRanges>
    <protectedRange password="CA04" sqref="AB15 A1:A36 B22:F34 G19:G34 H16:I34 AA16:AB34 B2:I14 I15 B15:G15 B16:F20 G16:G17 B21:E21 K2:N2 F61:F62 Y2:AB14 Z16:Z17 AD2:AG2 Y61:Y62 Y15:Z15 Y16:Y20 Y22:Y34 U2:X34 Z19:Z34 B35:AM36" name="Диапазон1_3"/>
    <protectedRange password="CA04" sqref="AC3:AC34 K3:N3 J3:J34 AD3:AG3" name="Диапазон1_2_1"/>
  </protectedRanges>
  <mergeCells count="4">
    <mergeCell ref="B2:T2"/>
    <mergeCell ref="A2:A3"/>
    <mergeCell ref="U2:AM2"/>
    <mergeCell ref="A1:AM1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M1"/>
    </sheetView>
  </sheetViews>
  <sheetFormatPr defaultRowHeight="15" x14ac:dyDescent="0.25"/>
  <cols>
    <col min="1" max="1" width="50.28515625" customWidth="1"/>
    <col min="2" max="14" width="10.7109375" customWidth="1"/>
    <col min="15" max="15" width="13" customWidth="1"/>
    <col min="16" max="20" width="10.7109375" customWidth="1"/>
    <col min="21" max="33" width="10.7109375" style="192" customWidth="1"/>
    <col min="34" max="34" width="13" style="192" customWidth="1"/>
    <col min="35" max="39" width="10.7109375" style="192" customWidth="1"/>
    <col min="40" max="42" width="9.140625" customWidth="1"/>
    <col min="219" max="219" width="40.28515625" bestFit="1" customWidth="1"/>
    <col min="220" max="258" width="10.7109375" customWidth="1"/>
    <col min="259" max="259" width="11.42578125" bestFit="1" customWidth="1"/>
    <col min="260" max="260" width="9.5703125" bestFit="1" customWidth="1"/>
    <col min="261" max="261" width="12" bestFit="1" customWidth="1"/>
    <col min="475" max="475" width="40.28515625" bestFit="1" customWidth="1"/>
    <col min="476" max="514" width="10.7109375" customWidth="1"/>
    <col min="515" max="515" width="11.42578125" bestFit="1" customWidth="1"/>
    <col min="516" max="516" width="9.5703125" bestFit="1" customWidth="1"/>
    <col min="517" max="517" width="12" bestFit="1" customWidth="1"/>
    <col min="731" max="731" width="40.28515625" bestFit="1" customWidth="1"/>
    <col min="732" max="770" width="10.7109375" customWidth="1"/>
    <col min="771" max="771" width="11.42578125" bestFit="1" customWidth="1"/>
    <col min="772" max="772" width="9.5703125" bestFit="1" customWidth="1"/>
    <col min="773" max="773" width="12" bestFit="1" customWidth="1"/>
    <col min="987" max="987" width="40.28515625" bestFit="1" customWidth="1"/>
    <col min="988" max="1026" width="10.7109375" customWidth="1"/>
    <col min="1027" max="1027" width="11.42578125" bestFit="1" customWidth="1"/>
    <col min="1028" max="1028" width="9.5703125" bestFit="1" customWidth="1"/>
    <col min="1029" max="1029" width="12" bestFit="1" customWidth="1"/>
    <col min="1243" max="1243" width="40.28515625" bestFit="1" customWidth="1"/>
    <col min="1244" max="1282" width="10.7109375" customWidth="1"/>
    <col min="1283" max="1283" width="11.42578125" bestFit="1" customWidth="1"/>
    <col min="1284" max="1284" width="9.5703125" bestFit="1" customWidth="1"/>
    <col min="1285" max="1285" width="12" bestFit="1" customWidth="1"/>
    <col min="1499" max="1499" width="40.28515625" bestFit="1" customWidth="1"/>
    <col min="1500" max="1538" width="10.7109375" customWidth="1"/>
    <col min="1539" max="1539" width="11.42578125" bestFit="1" customWidth="1"/>
    <col min="1540" max="1540" width="9.5703125" bestFit="1" customWidth="1"/>
    <col min="1541" max="1541" width="12" bestFit="1" customWidth="1"/>
    <col min="1755" max="1755" width="40.28515625" bestFit="1" customWidth="1"/>
    <col min="1756" max="1794" width="10.7109375" customWidth="1"/>
    <col min="1795" max="1795" width="11.42578125" bestFit="1" customWidth="1"/>
    <col min="1796" max="1796" width="9.5703125" bestFit="1" customWidth="1"/>
    <col min="1797" max="1797" width="12" bestFit="1" customWidth="1"/>
    <col min="2011" max="2011" width="40.28515625" bestFit="1" customWidth="1"/>
    <col min="2012" max="2050" width="10.7109375" customWidth="1"/>
    <col min="2051" max="2051" width="11.42578125" bestFit="1" customWidth="1"/>
    <col min="2052" max="2052" width="9.5703125" bestFit="1" customWidth="1"/>
    <col min="2053" max="2053" width="12" bestFit="1" customWidth="1"/>
    <col min="2267" max="2267" width="40.28515625" bestFit="1" customWidth="1"/>
    <col min="2268" max="2306" width="10.7109375" customWidth="1"/>
    <col min="2307" max="2307" width="11.42578125" bestFit="1" customWidth="1"/>
    <col min="2308" max="2308" width="9.5703125" bestFit="1" customWidth="1"/>
    <col min="2309" max="2309" width="12" bestFit="1" customWidth="1"/>
    <col min="2523" max="2523" width="40.28515625" bestFit="1" customWidth="1"/>
    <col min="2524" max="2562" width="10.7109375" customWidth="1"/>
    <col min="2563" max="2563" width="11.42578125" bestFit="1" customWidth="1"/>
    <col min="2564" max="2564" width="9.5703125" bestFit="1" customWidth="1"/>
    <col min="2565" max="2565" width="12" bestFit="1" customWidth="1"/>
    <col min="2779" max="2779" width="40.28515625" bestFit="1" customWidth="1"/>
    <col min="2780" max="2818" width="10.7109375" customWidth="1"/>
    <col min="2819" max="2819" width="11.42578125" bestFit="1" customWidth="1"/>
    <col min="2820" max="2820" width="9.5703125" bestFit="1" customWidth="1"/>
    <col min="2821" max="2821" width="12" bestFit="1" customWidth="1"/>
    <col min="3035" max="3035" width="40.28515625" bestFit="1" customWidth="1"/>
    <col min="3036" max="3074" width="10.7109375" customWidth="1"/>
    <col min="3075" max="3075" width="11.42578125" bestFit="1" customWidth="1"/>
    <col min="3076" max="3076" width="9.5703125" bestFit="1" customWidth="1"/>
    <col min="3077" max="3077" width="12" bestFit="1" customWidth="1"/>
    <col min="3291" max="3291" width="40.28515625" bestFit="1" customWidth="1"/>
    <col min="3292" max="3330" width="10.7109375" customWidth="1"/>
    <col min="3331" max="3331" width="11.42578125" bestFit="1" customWidth="1"/>
    <col min="3332" max="3332" width="9.5703125" bestFit="1" customWidth="1"/>
    <col min="3333" max="3333" width="12" bestFit="1" customWidth="1"/>
    <col min="3547" max="3547" width="40.28515625" bestFit="1" customWidth="1"/>
    <col min="3548" max="3586" width="10.7109375" customWidth="1"/>
    <col min="3587" max="3587" width="11.42578125" bestFit="1" customWidth="1"/>
    <col min="3588" max="3588" width="9.5703125" bestFit="1" customWidth="1"/>
    <col min="3589" max="3589" width="12" bestFit="1" customWidth="1"/>
    <col min="3803" max="3803" width="40.28515625" bestFit="1" customWidth="1"/>
    <col min="3804" max="3842" width="10.7109375" customWidth="1"/>
    <col min="3843" max="3843" width="11.42578125" bestFit="1" customWidth="1"/>
    <col min="3844" max="3844" width="9.5703125" bestFit="1" customWidth="1"/>
    <col min="3845" max="3845" width="12" bestFit="1" customWidth="1"/>
    <col min="4059" max="4059" width="40.28515625" bestFit="1" customWidth="1"/>
    <col min="4060" max="4098" width="10.7109375" customWidth="1"/>
    <col min="4099" max="4099" width="11.42578125" bestFit="1" customWidth="1"/>
    <col min="4100" max="4100" width="9.5703125" bestFit="1" customWidth="1"/>
    <col min="4101" max="4101" width="12" bestFit="1" customWidth="1"/>
    <col min="4315" max="4315" width="40.28515625" bestFit="1" customWidth="1"/>
    <col min="4316" max="4354" width="10.7109375" customWidth="1"/>
    <col min="4355" max="4355" width="11.42578125" bestFit="1" customWidth="1"/>
    <col min="4356" max="4356" width="9.5703125" bestFit="1" customWidth="1"/>
    <col min="4357" max="4357" width="12" bestFit="1" customWidth="1"/>
    <col min="4571" max="4571" width="40.28515625" bestFit="1" customWidth="1"/>
    <col min="4572" max="4610" width="10.7109375" customWidth="1"/>
    <col min="4611" max="4611" width="11.42578125" bestFit="1" customWidth="1"/>
    <col min="4612" max="4612" width="9.5703125" bestFit="1" customWidth="1"/>
    <col min="4613" max="4613" width="12" bestFit="1" customWidth="1"/>
    <col min="4827" max="4827" width="40.28515625" bestFit="1" customWidth="1"/>
    <col min="4828" max="4866" width="10.7109375" customWidth="1"/>
    <col min="4867" max="4867" width="11.42578125" bestFit="1" customWidth="1"/>
    <col min="4868" max="4868" width="9.5703125" bestFit="1" customWidth="1"/>
    <col min="4869" max="4869" width="12" bestFit="1" customWidth="1"/>
    <col min="5083" max="5083" width="40.28515625" bestFit="1" customWidth="1"/>
    <col min="5084" max="5122" width="10.7109375" customWidth="1"/>
    <col min="5123" max="5123" width="11.42578125" bestFit="1" customWidth="1"/>
    <col min="5124" max="5124" width="9.5703125" bestFit="1" customWidth="1"/>
    <col min="5125" max="5125" width="12" bestFit="1" customWidth="1"/>
    <col min="5339" max="5339" width="40.28515625" bestFit="1" customWidth="1"/>
    <col min="5340" max="5378" width="10.7109375" customWidth="1"/>
    <col min="5379" max="5379" width="11.42578125" bestFit="1" customWidth="1"/>
    <col min="5380" max="5380" width="9.5703125" bestFit="1" customWidth="1"/>
    <col min="5381" max="5381" width="12" bestFit="1" customWidth="1"/>
    <col min="5595" max="5595" width="40.28515625" bestFit="1" customWidth="1"/>
    <col min="5596" max="5634" width="10.7109375" customWidth="1"/>
    <col min="5635" max="5635" width="11.42578125" bestFit="1" customWidth="1"/>
    <col min="5636" max="5636" width="9.5703125" bestFit="1" customWidth="1"/>
    <col min="5637" max="5637" width="12" bestFit="1" customWidth="1"/>
    <col min="5851" max="5851" width="40.28515625" bestFit="1" customWidth="1"/>
    <col min="5852" max="5890" width="10.7109375" customWidth="1"/>
    <col min="5891" max="5891" width="11.42578125" bestFit="1" customWidth="1"/>
    <col min="5892" max="5892" width="9.5703125" bestFit="1" customWidth="1"/>
    <col min="5893" max="5893" width="12" bestFit="1" customWidth="1"/>
    <col min="6107" max="6107" width="40.28515625" bestFit="1" customWidth="1"/>
    <col min="6108" max="6146" width="10.7109375" customWidth="1"/>
    <col min="6147" max="6147" width="11.42578125" bestFit="1" customWidth="1"/>
    <col min="6148" max="6148" width="9.5703125" bestFit="1" customWidth="1"/>
    <col min="6149" max="6149" width="12" bestFit="1" customWidth="1"/>
    <col min="6363" max="6363" width="40.28515625" bestFit="1" customWidth="1"/>
    <col min="6364" max="6402" width="10.7109375" customWidth="1"/>
    <col min="6403" max="6403" width="11.42578125" bestFit="1" customWidth="1"/>
    <col min="6404" max="6404" width="9.5703125" bestFit="1" customWidth="1"/>
    <col min="6405" max="6405" width="12" bestFit="1" customWidth="1"/>
    <col min="6619" max="6619" width="40.28515625" bestFit="1" customWidth="1"/>
    <col min="6620" max="6658" width="10.7109375" customWidth="1"/>
    <col min="6659" max="6659" width="11.42578125" bestFit="1" customWidth="1"/>
    <col min="6660" max="6660" width="9.5703125" bestFit="1" customWidth="1"/>
    <col min="6661" max="6661" width="12" bestFit="1" customWidth="1"/>
    <col min="6875" max="6875" width="40.28515625" bestFit="1" customWidth="1"/>
    <col min="6876" max="6914" width="10.7109375" customWidth="1"/>
    <col min="6915" max="6915" width="11.42578125" bestFit="1" customWidth="1"/>
    <col min="6916" max="6916" width="9.5703125" bestFit="1" customWidth="1"/>
    <col min="6917" max="6917" width="12" bestFit="1" customWidth="1"/>
    <col min="7131" max="7131" width="40.28515625" bestFit="1" customWidth="1"/>
    <col min="7132" max="7170" width="10.7109375" customWidth="1"/>
    <col min="7171" max="7171" width="11.42578125" bestFit="1" customWidth="1"/>
    <col min="7172" max="7172" width="9.5703125" bestFit="1" customWidth="1"/>
    <col min="7173" max="7173" width="12" bestFit="1" customWidth="1"/>
    <col min="7387" max="7387" width="40.28515625" bestFit="1" customWidth="1"/>
    <col min="7388" max="7426" width="10.7109375" customWidth="1"/>
    <col min="7427" max="7427" width="11.42578125" bestFit="1" customWidth="1"/>
    <col min="7428" max="7428" width="9.5703125" bestFit="1" customWidth="1"/>
    <col min="7429" max="7429" width="12" bestFit="1" customWidth="1"/>
    <col min="7643" max="7643" width="40.28515625" bestFit="1" customWidth="1"/>
    <col min="7644" max="7682" width="10.7109375" customWidth="1"/>
    <col min="7683" max="7683" width="11.42578125" bestFit="1" customWidth="1"/>
    <col min="7684" max="7684" width="9.5703125" bestFit="1" customWidth="1"/>
    <col min="7685" max="7685" width="12" bestFit="1" customWidth="1"/>
    <col min="7899" max="7899" width="40.28515625" bestFit="1" customWidth="1"/>
    <col min="7900" max="7938" width="10.7109375" customWidth="1"/>
    <col min="7939" max="7939" width="11.42578125" bestFit="1" customWidth="1"/>
    <col min="7940" max="7940" width="9.5703125" bestFit="1" customWidth="1"/>
    <col min="7941" max="7941" width="12" bestFit="1" customWidth="1"/>
    <col min="8155" max="8155" width="40.28515625" bestFit="1" customWidth="1"/>
    <col min="8156" max="8194" width="10.7109375" customWidth="1"/>
    <col min="8195" max="8195" width="11.42578125" bestFit="1" customWidth="1"/>
    <col min="8196" max="8196" width="9.5703125" bestFit="1" customWidth="1"/>
    <col min="8197" max="8197" width="12" bestFit="1" customWidth="1"/>
    <col min="8411" max="8411" width="40.28515625" bestFit="1" customWidth="1"/>
    <col min="8412" max="8450" width="10.7109375" customWidth="1"/>
    <col min="8451" max="8451" width="11.42578125" bestFit="1" customWidth="1"/>
    <col min="8452" max="8452" width="9.5703125" bestFit="1" customWidth="1"/>
    <col min="8453" max="8453" width="12" bestFit="1" customWidth="1"/>
    <col min="8667" max="8667" width="40.28515625" bestFit="1" customWidth="1"/>
    <col min="8668" max="8706" width="10.7109375" customWidth="1"/>
    <col min="8707" max="8707" width="11.42578125" bestFit="1" customWidth="1"/>
    <col min="8708" max="8708" width="9.5703125" bestFit="1" customWidth="1"/>
    <col min="8709" max="8709" width="12" bestFit="1" customWidth="1"/>
    <col min="8923" max="8923" width="40.28515625" bestFit="1" customWidth="1"/>
    <col min="8924" max="8962" width="10.7109375" customWidth="1"/>
    <col min="8963" max="8963" width="11.42578125" bestFit="1" customWidth="1"/>
    <col min="8964" max="8964" width="9.5703125" bestFit="1" customWidth="1"/>
    <col min="8965" max="8965" width="12" bestFit="1" customWidth="1"/>
    <col min="9179" max="9179" width="40.28515625" bestFit="1" customWidth="1"/>
    <col min="9180" max="9218" width="10.7109375" customWidth="1"/>
    <col min="9219" max="9219" width="11.42578125" bestFit="1" customWidth="1"/>
    <col min="9220" max="9220" width="9.5703125" bestFit="1" customWidth="1"/>
    <col min="9221" max="9221" width="12" bestFit="1" customWidth="1"/>
    <col min="9435" max="9435" width="40.28515625" bestFit="1" customWidth="1"/>
    <col min="9436" max="9474" width="10.7109375" customWidth="1"/>
    <col min="9475" max="9475" width="11.42578125" bestFit="1" customWidth="1"/>
    <col min="9476" max="9476" width="9.5703125" bestFit="1" customWidth="1"/>
    <col min="9477" max="9477" width="12" bestFit="1" customWidth="1"/>
    <col min="9691" max="9691" width="40.28515625" bestFit="1" customWidth="1"/>
    <col min="9692" max="9730" width="10.7109375" customWidth="1"/>
    <col min="9731" max="9731" width="11.42578125" bestFit="1" customWidth="1"/>
    <col min="9732" max="9732" width="9.5703125" bestFit="1" customWidth="1"/>
    <col min="9733" max="9733" width="12" bestFit="1" customWidth="1"/>
    <col min="9947" max="9947" width="40.28515625" bestFit="1" customWidth="1"/>
    <col min="9948" max="9986" width="10.7109375" customWidth="1"/>
    <col min="9987" max="9987" width="11.42578125" bestFit="1" customWidth="1"/>
    <col min="9988" max="9988" width="9.5703125" bestFit="1" customWidth="1"/>
    <col min="9989" max="9989" width="12" bestFit="1" customWidth="1"/>
    <col min="10203" max="10203" width="40.28515625" bestFit="1" customWidth="1"/>
    <col min="10204" max="10242" width="10.7109375" customWidth="1"/>
    <col min="10243" max="10243" width="11.42578125" bestFit="1" customWidth="1"/>
    <col min="10244" max="10244" width="9.5703125" bestFit="1" customWidth="1"/>
    <col min="10245" max="10245" width="12" bestFit="1" customWidth="1"/>
    <col min="10459" max="10459" width="40.28515625" bestFit="1" customWidth="1"/>
    <col min="10460" max="10498" width="10.7109375" customWidth="1"/>
    <col min="10499" max="10499" width="11.42578125" bestFit="1" customWidth="1"/>
    <col min="10500" max="10500" width="9.5703125" bestFit="1" customWidth="1"/>
    <col min="10501" max="10501" width="12" bestFit="1" customWidth="1"/>
    <col min="10715" max="10715" width="40.28515625" bestFit="1" customWidth="1"/>
    <col min="10716" max="10754" width="10.7109375" customWidth="1"/>
    <col min="10755" max="10755" width="11.42578125" bestFit="1" customWidth="1"/>
    <col min="10756" max="10756" width="9.5703125" bestFit="1" customWidth="1"/>
    <col min="10757" max="10757" width="12" bestFit="1" customWidth="1"/>
    <col min="10971" max="10971" width="40.28515625" bestFit="1" customWidth="1"/>
    <col min="10972" max="11010" width="10.7109375" customWidth="1"/>
    <col min="11011" max="11011" width="11.42578125" bestFit="1" customWidth="1"/>
    <col min="11012" max="11012" width="9.5703125" bestFit="1" customWidth="1"/>
    <col min="11013" max="11013" width="12" bestFit="1" customWidth="1"/>
    <col min="11227" max="11227" width="40.28515625" bestFit="1" customWidth="1"/>
    <col min="11228" max="11266" width="10.7109375" customWidth="1"/>
    <col min="11267" max="11267" width="11.42578125" bestFit="1" customWidth="1"/>
    <col min="11268" max="11268" width="9.5703125" bestFit="1" customWidth="1"/>
    <col min="11269" max="11269" width="12" bestFit="1" customWidth="1"/>
    <col min="11483" max="11483" width="40.28515625" bestFit="1" customWidth="1"/>
    <col min="11484" max="11522" width="10.7109375" customWidth="1"/>
    <col min="11523" max="11523" width="11.42578125" bestFit="1" customWidth="1"/>
    <col min="11524" max="11524" width="9.5703125" bestFit="1" customWidth="1"/>
    <col min="11525" max="11525" width="12" bestFit="1" customWidth="1"/>
    <col min="11739" max="11739" width="40.28515625" bestFit="1" customWidth="1"/>
    <col min="11740" max="11778" width="10.7109375" customWidth="1"/>
    <col min="11779" max="11779" width="11.42578125" bestFit="1" customWidth="1"/>
    <col min="11780" max="11780" width="9.5703125" bestFit="1" customWidth="1"/>
    <col min="11781" max="11781" width="12" bestFit="1" customWidth="1"/>
    <col min="11995" max="11995" width="40.28515625" bestFit="1" customWidth="1"/>
    <col min="11996" max="12034" width="10.7109375" customWidth="1"/>
    <col min="12035" max="12035" width="11.42578125" bestFit="1" customWidth="1"/>
    <col min="12036" max="12036" width="9.5703125" bestFit="1" customWidth="1"/>
    <col min="12037" max="12037" width="12" bestFit="1" customWidth="1"/>
    <col min="12251" max="12251" width="40.28515625" bestFit="1" customWidth="1"/>
    <col min="12252" max="12290" width="10.7109375" customWidth="1"/>
    <col min="12291" max="12291" width="11.42578125" bestFit="1" customWidth="1"/>
    <col min="12292" max="12292" width="9.5703125" bestFit="1" customWidth="1"/>
    <col min="12293" max="12293" width="12" bestFit="1" customWidth="1"/>
    <col min="12507" max="12507" width="40.28515625" bestFit="1" customWidth="1"/>
    <col min="12508" max="12546" width="10.7109375" customWidth="1"/>
    <col min="12547" max="12547" width="11.42578125" bestFit="1" customWidth="1"/>
    <col min="12548" max="12548" width="9.5703125" bestFit="1" customWidth="1"/>
    <col min="12549" max="12549" width="12" bestFit="1" customWidth="1"/>
    <col min="12763" max="12763" width="40.28515625" bestFit="1" customWidth="1"/>
    <col min="12764" max="12802" width="10.7109375" customWidth="1"/>
    <col min="12803" max="12803" width="11.42578125" bestFit="1" customWidth="1"/>
    <col min="12804" max="12804" width="9.5703125" bestFit="1" customWidth="1"/>
    <col min="12805" max="12805" width="12" bestFit="1" customWidth="1"/>
    <col min="13019" max="13019" width="40.28515625" bestFit="1" customWidth="1"/>
    <col min="13020" max="13058" width="10.7109375" customWidth="1"/>
    <col min="13059" max="13059" width="11.42578125" bestFit="1" customWidth="1"/>
    <col min="13060" max="13060" width="9.5703125" bestFit="1" customWidth="1"/>
    <col min="13061" max="13061" width="12" bestFit="1" customWidth="1"/>
    <col min="13275" max="13275" width="40.28515625" bestFit="1" customWidth="1"/>
    <col min="13276" max="13314" width="10.7109375" customWidth="1"/>
    <col min="13315" max="13315" width="11.42578125" bestFit="1" customWidth="1"/>
    <col min="13316" max="13316" width="9.5703125" bestFit="1" customWidth="1"/>
    <col min="13317" max="13317" width="12" bestFit="1" customWidth="1"/>
    <col min="13531" max="13531" width="40.28515625" bestFit="1" customWidth="1"/>
    <col min="13532" max="13570" width="10.7109375" customWidth="1"/>
    <col min="13571" max="13571" width="11.42578125" bestFit="1" customWidth="1"/>
    <col min="13572" max="13572" width="9.5703125" bestFit="1" customWidth="1"/>
    <col min="13573" max="13573" width="12" bestFit="1" customWidth="1"/>
    <col min="13787" max="13787" width="40.28515625" bestFit="1" customWidth="1"/>
    <col min="13788" max="13826" width="10.7109375" customWidth="1"/>
    <col min="13827" max="13827" width="11.42578125" bestFit="1" customWidth="1"/>
    <col min="13828" max="13828" width="9.5703125" bestFit="1" customWidth="1"/>
    <col min="13829" max="13829" width="12" bestFit="1" customWidth="1"/>
    <col min="14043" max="14043" width="40.28515625" bestFit="1" customWidth="1"/>
    <col min="14044" max="14082" width="10.7109375" customWidth="1"/>
    <col min="14083" max="14083" width="11.42578125" bestFit="1" customWidth="1"/>
    <col min="14084" max="14084" width="9.5703125" bestFit="1" customWidth="1"/>
    <col min="14085" max="14085" width="12" bestFit="1" customWidth="1"/>
    <col min="14299" max="14299" width="40.28515625" bestFit="1" customWidth="1"/>
    <col min="14300" max="14338" width="10.7109375" customWidth="1"/>
    <col min="14339" max="14339" width="11.42578125" bestFit="1" customWidth="1"/>
    <col min="14340" max="14340" width="9.5703125" bestFit="1" customWidth="1"/>
    <col min="14341" max="14341" width="12" bestFit="1" customWidth="1"/>
    <col min="14555" max="14555" width="40.28515625" bestFit="1" customWidth="1"/>
    <col min="14556" max="14594" width="10.7109375" customWidth="1"/>
    <col min="14595" max="14595" width="11.42578125" bestFit="1" customWidth="1"/>
    <col min="14596" max="14596" width="9.5703125" bestFit="1" customWidth="1"/>
    <col min="14597" max="14597" width="12" bestFit="1" customWidth="1"/>
    <col min="14811" max="14811" width="40.28515625" bestFit="1" customWidth="1"/>
    <col min="14812" max="14850" width="10.7109375" customWidth="1"/>
    <col min="14851" max="14851" width="11.42578125" bestFit="1" customWidth="1"/>
    <col min="14852" max="14852" width="9.5703125" bestFit="1" customWidth="1"/>
    <col min="14853" max="14853" width="12" bestFit="1" customWidth="1"/>
    <col min="15067" max="15067" width="40.28515625" bestFit="1" customWidth="1"/>
    <col min="15068" max="15106" width="10.7109375" customWidth="1"/>
    <col min="15107" max="15107" width="11.42578125" bestFit="1" customWidth="1"/>
    <col min="15108" max="15108" width="9.5703125" bestFit="1" customWidth="1"/>
    <col min="15109" max="15109" width="12" bestFit="1" customWidth="1"/>
    <col min="15323" max="15323" width="40.28515625" bestFit="1" customWidth="1"/>
    <col min="15324" max="15362" width="10.7109375" customWidth="1"/>
    <col min="15363" max="15363" width="11.42578125" bestFit="1" customWidth="1"/>
    <col min="15364" max="15364" width="9.5703125" bestFit="1" customWidth="1"/>
    <col min="15365" max="15365" width="12" bestFit="1" customWidth="1"/>
    <col min="15579" max="15579" width="40.28515625" bestFit="1" customWidth="1"/>
    <col min="15580" max="15618" width="10.7109375" customWidth="1"/>
    <col min="15619" max="15619" width="11.42578125" bestFit="1" customWidth="1"/>
    <col min="15620" max="15620" width="9.5703125" bestFit="1" customWidth="1"/>
    <col min="15621" max="15621" width="12" bestFit="1" customWidth="1"/>
    <col min="15835" max="15835" width="40.28515625" bestFit="1" customWidth="1"/>
    <col min="15836" max="15874" width="10.7109375" customWidth="1"/>
    <col min="15875" max="15875" width="11.42578125" bestFit="1" customWidth="1"/>
    <col min="15876" max="15876" width="9.5703125" bestFit="1" customWidth="1"/>
    <col min="15877" max="15877" width="12" bestFit="1" customWidth="1"/>
    <col min="16091" max="16091" width="40.28515625" bestFit="1" customWidth="1"/>
    <col min="16092" max="16130" width="10.7109375" customWidth="1"/>
    <col min="16131" max="16131" width="11.42578125" bestFit="1" customWidth="1"/>
    <col min="16132" max="16132" width="9.5703125" bestFit="1" customWidth="1"/>
    <col min="16133" max="16133" width="12" bestFit="1" customWidth="1"/>
  </cols>
  <sheetData>
    <row r="1" spans="1:45" ht="21" x14ac:dyDescent="0.25">
      <c r="A1" s="226" t="s">
        <v>48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</row>
    <row r="2" spans="1:45" ht="21" x14ac:dyDescent="0.25">
      <c r="A2" s="208"/>
      <c r="B2" s="205">
        <v>2019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7"/>
      <c r="U2" s="205">
        <v>2020</v>
      </c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7"/>
    </row>
    <row r="3" spans="1:45" ht="15.75" customHeight="1" x14ac:dyDescent="0.25">
      <c r="A3" s="209"/>
      <c r="B3" s="151" t="s">
        <v>1</v>
      </c>
      <c r="C3" s="151" t="s">
        <v>2</v>
      </c>
      <c r="D3" s="151" t="s">
        <v>3</v>
      </c>
      <c r="E3" s="151" t="s">
        <v>4</v>
      </c>
      <c r="F3" s="151" t="s">
        <v>5</v>
      </c>
      <c r="G3" s="151" t="s">
        <v>6</v>
      </c>
      <c r="H3" s="151" t="s">
        <v>7</v>
      </c>
      <c r="I3" s="151" t="s">
        <v>8</v>
      </c>
      <c r="J3" s="151" t="s">
        <v>49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16</v>
      </c>
      <c r="R3" s="151" t="s">
        <v>17</v>
      </c>
      <c r="S3" s="151" t="s">
        <v>18</v>
      </c>
      <c r="T3" s="149">
        <v>2019</v>
      </c>
      <c r="U3" s="189" t="s">
        <v>1</v>
      </c>
      <c r="V3" s="189" t="s">
        <v>2</v>
      </c>
      <c r="W3" s="189" t="s">
        <v>3</v>
      </c>
      <c r="X3" s="189" t="s">
        <v>4</v>
      </c>
      <c r="Y3" s="189" t="s">
        <v>5</v>
      </c>
      <c r="Z3" s="189" t="s">
        <v>6</v>
      </c>
      <c r="AA3" s="189" t="s">
        <v>7</v>
      </c>
      <c r="AB3" s="189" t="s">
        <v>8</v>
      </c>
      <c r="AC3" s="189" t="s">
        <v>49</v>
      </c>
      <c r="AD3" s="189" t="s">
        <v>10</v>
      </c>
      <c r="AE3" s="189" t="s">
        <v>11</v>
      </c>
      <c r="AF3" s="189" t="s">
        <v>12</v>
      </c>
      <c r="AG3" s="189" t="s">
        <v>13</v>
      </c>
      <c r="AH3" s="189" t="s">
        <v>14</v>
      </c>
      <c r="AI3" s="189" t="s">
        <v>15</v>
      </c>
      <c r="AJ3" s="189" t="s">
        <v>16</v>
      </c>
      <c r="AK3" s="189" t="s">
        <v>17</v>
      </c>
      <c r="AL3" s="189" t="s">
        <v>18</v>
      </c>
      <c r="AM3" s="149">
        <v>2020</v>
      </c>
    </row>
    <row r="4" spans="1:45" ht="18.75" x14ac:dyDescent="0.3">
      <c r="A4" s="64" t="s">
        <v>19</v>
      </c>
      <c r="B4" s="65"/>
      <c r="C4" s="65"/>
      <c r="D4" s="65"/>
      <c r="E4" s="65"/>
      <c r="F4" s="70"/>
      <c r="G4" s="70"/>
      <c r="H4" s="70"/>
      <c r="I4" s="70"/>
      <c r="J4" s="70"/>
      <c r="K4" s="1"/>
      <c r="P4" s="65"/>
      <c r="Q4" s="65"/>
      <c r="R4" s="65"/>
      <c r="S4" s="65"/>
      <c r="T4" s="66"/>
      <c r="U4" s="65"/>
      <c r="V4" s="65"/>
      <c r="W4" s="65"/>
      <c r="X4" s="65"/>
      <c r="Y4" s="70"/>
      <c r="Z4" s="70"/>
      <c r="AA4" s="70"/>
      <c r="AB4" s="70"/>
      <c r="AC4" s="70"/>
      <c r="AD4" s="1"/>
      <c r="AI4" s="65"/>
      <c r="AJ4" s="65"/>
      <c r="AK4" s="65"/>
      <c r="AL4" s="65"/>
      <c r="AM4" s="66"/>
    </row>
    <row r="5" spans="1:45" ht="15.75" x14ac:dyDescent="0.25">
      <c r="A5" s="76" t="s">
        <v>20</v>
      </c>
      <c r="B5" s="67">
        <v>382549</v>
      </c>
      <c r="C5" s="67">
        <v>300964</v>
      </c>
      <c r="D5" s="67">
        <v>301462</v>
      </c>
      <c r="E5" s="93">
        <f>SUM(B5:D5)</f>
        <v>984975</v>
      </c>
      <c r="F5" s="1">
        <v>203346</v>
      </c>
      <c r="G5" s="2">
        <v>86873</v>
      </c>
      <c r="H5" s="1">
        <v>36076</v>
      </c>
      <c r="I5" s="93">
        <f t="shared" ref="I5:I13" si="0">SUM(F5:H5)</f>
        <v>326295</v>
      </c>
      <c r="J5" s="93">
        <f>E5+I5</f>
        <v>1311270</v>
      </c>
      <c r="K5" s="1">
        <v>28143</v>
      </c>
      <c r="L5" s="2">
        <v>40355</v>
      </c>
      <c r="M5" s="1">
        <v>97020</v>
      </c>
      <c r="N5" s="93">
        <f t="shared" ref="N5:N13" si="1">SUM(K5:M5)</f>
        <v>165518</v>
      </c>
      <c r="O5" s="93">
        <f>E5+I5+N5</f>
        <v>1476788</v>
      </c>
      <c r="P5" s="1">
        <v>232601</v>
      </c>
      <c r="Q5" s="2">
        <v>274544</v>
      </c>
      <c r="R5" s="1">
        <v>293005</v>
      </c>
      <c r="S5" s="93">
        <f t="shared" ref="S5:S13" si="2">SUM(P5:R5)</f>
        <v>800150</v>
      </c>
      <c r="T5" s="93">
        <f>E5+I5+N5+S5</f>
        <v>2276938</v>
      </c>
      <c r="U5" s="67">
        <v>287991</v>
      </c>
      <c r="V5" s="67">
        <v>285052</v>
      </c>
      <c r="W5" s="67">
        <v>277906</v>
      </c>
      <c r="X5" s="93">
        <f>SUM(U5:W5)</f>
        <v>850949</v>
      </c>
      <c r="Y5" s="1">
        <v>229438</v>
      </c>
      <c r="Z5" s="2">
        <v>143226</v>
      </c>
      <c r="AA5" s="1">
        <v>30914</v>
      </c>
      <c r="AB5" s="93">
        <f t="shared" ref="AB5:AB13" si="3">SUM(Y5:AA5)</f>
        <v>403578</v>
      </c>
      <c r="AC5" s="93">
        <f>X5+AB5</f>
        <v>1254527</v>
      </c>
      <c r="AD5" s="1">
        <v>40521</v>
      </c>
      <c r="AE5" s="2">
        <v>33099</v>
      </c>
      <c r="AF5" s="1">
        <v>64904</v>
      </c>
      <c r="AG5" s="93">
        <f t="shared" ref="AG5:AG13" si="4">SUM(AD5:AF5)</f>
        <v>138524</v>
      </c>
      <c r="AH5" s="93">
        <f>X5+AB5+AG5</f>
        <v>1393051</v>
      </c>
      <c r="AI5" s="1">
        <v>183463</v>
      </c>
      <c r="AJ5" s="2">
        <v>250632</v>
      </c>
      <c r="AK5" s="1">
        <v>329665</v>
      </c>
      <c r="AL5" s="93">
        <f t="shared" ref="AL5:AL13" si="5">SUM(AI5:AK5)</f>
        <v>763760</v>
      </c>
      <c r="AM5" s="93">
        <f>X5+AB5+AG5+AL5</f>
        <v>2156811</v>
      </c>
      <c r="AP5" s="190"/>
      <c r="AQ5" s="190"/>
      <c r="AR5" s="190"/>
    </row>
    <row r="6" spans="1:45" ht="15.75" x14ac:dyDescent="0.25">
      <c r="A6" s="77" t="s">
        <v>21</v>
      </c>
      <c r="B6" s="68">
        <v>353403</v>
      </c>
      <c r="C6" s="68">
        <v>275974</v>
      </c>
      <c r="D6" s="68">
        <v>275514</v>
      </c>
      <c r="E6" s="94">
        <f t="shared" ref="E6:E13" si="6">SUM(B6:D6)</f>
        <v>904891</v>
      </c>
      <c r="F6" s="4">
        <v>203548</v>
      </c>
      <c r="G6" s="4">
        <v>119128</v>
      </c>
      <c r="H6" s="4">
        <v>47957</v>
      </c>
      <c r="I6" s="94">
        <f t="shared" si="0"/>
        <v>370633</v>
      </c>
      <c r="J6" s="94">
        <f>E6+I6</f>
        <v>1275524</v>
      </c>
      <c r="K6" s="4">
        <v>70373</v>
      </c>
      <c r="L6" s="4">
        <v>60978</v>
      </c>
      <c r="M6" s="4">
        <v>117872</v>
      </c>
      <c r="N6" s="94">
        <f t="shared" si="1"/>
        <v>249223</v>
      </c>
      <c r="O6" s="94">
        <f t="shared" ref="O6:O13" si="7">E6+I6+N6</f>
        <v>1524747</v>
      </c>
      <c r="P6" s="4">
        <v>218262</v>
      </c>
      <c r="Q6" s="4">
        <v>268832</v>
      </c>
      <c r="R6" s="4">
        <v>285016</v>
      </c>
      <c r="S6" s="94">
        <f t="shared" si="2"/>
        <v>772110</v>
      </c>
      <c r="T6" s="94">
        <f>E6+I6+N6+S6</f>
        <v>2296857</v>
      </c>
      <c r="U6" s="68">
        <v>283336</v>
      </c>
      <c r="V6" s="68">
        <v>275801</v>
      </c>
      <c r="W6" s="68">
        <v>275033</v>
      </c>
      <c r="X6" s="94">
        <f t="shared" ref="X6:X13" si="8">SUM(U6:W6)</f>
        <v>834170</v>
      </c>
      <c r="Y6" s="4">
        <v>236065</v>
      </c>
      <c r="Z6" s="4">
        <v>158916</v>
      </c>
      <c r="AA6" s="4">
        <v>50117</v>
      </c>
      <c r="AB6" s="94">
        <f t="shared" si="3"/>
        <v>445098</v>
      </c>
      <c r="AC6" s="94">
        <f>X6+AB6</f>
        <v>1279268</v>
      </c>
      <c r="AD6" s="4">
        <v>67165</v>
      </c>
      <c r="AE6" s="4">
        <v>53785</v>
      </c>
      <c r="AF6" s="4">
        <v>78617</v>
      </c>
      <c r="AG6" s="94">
        <f t="shared" si="4"/>
        <v>199567</v>
      </c>
      <c r="AH6" s="94">
        <f t="shared" ref="AH6:AH13" si="9">X6+AB6+AG6</f>
        <v>1478835</v>
      </c>
      <c r="AI6" s="4">
        <v>189415</v>
      </c>
      <c r="AJ6" s="4">
        <v>249868</v>
      </c>
      <c r="AK6" s="4">
        <v>315491</v>
      </c>
      <c r="AL6" s="94">
        <f t="shared" si="5"/>
        <v>754774</v>
      </c>
      <c r="AM6" s="94">
        <f>X6+AB6+AG6+AL6</f>
        <v>2233609</v>
      </c>
      <c r="AP6" s="190"/>
      <c r="AQ6" s="192"/>
      <c r="AR6" s="190"/>
      <c r="AS6" s="7"/>
    </row>
    <row r="7" spans="1:45" ht="15.75" x14ac:dyDescent="0.25">
      <c r="A7" s="77" t="s">
        <v>22</v>
      </c>
      <c r="B7" s="68">
        <v>289468</v>
      </c>
      <c r="C7" s="68">
        <v>229640</v>
      </c>
      <c r="D7" s="68">
        <v>232250</v>
      </c>
      <c r="E7" s="94">
        <f t="shared" si="6"/>
        <v>751358</v>
      </c>
      <c r="F7" s="3">
        <v>154263</v>
      </c>
      <c r="G7" s="4">
        <v>79186</v>
      </c>
      <c r="H7" s="3">
        <v>35091</v>
      </c>
      <c r="I7" s="94">
        <f t="shared" si="0"/>
        <v>268540</v>
      </c>
      <c r="J7" s="94">
        <f t="shared" ref="J7:J13" si="10">E7+I7</f>
        <v>1019898</v>
      </c>
      <c r="K7" s="3">
        <v>23104</v>
      </c>
      <c r="L7" s="4">
        <v>28101</v>
      </c>
      <c r="M7" s="3">
        <v>81539</v>
      </c>
      <c r="N7" s="94">
        <f t="shared" si="1"/>
        <v>132744</v>
      </c>
      <c r="O7" s="94">
        <f t="shared" si="7"/>
        <v>1152642</v>
      </c>
      <c r="P7" s="3">
        <v>179896</v>
      </c>
      <c r="Q7" s="4">
        <v>214505</v>
      </c>
      <c r="R7" s="3">
        <v>231344</v>
      </c>
      <c r="S7" s="94">
        <f t="shared" si="2"/>
        <v>625745</v>
      </c>
      <c r="T7" s="94">
        <f t="shared" ref="T7:T13" si="11">E7+I7+N7+S7</f>
        <v>1778387</v>
      </c>
      <c r="U7" s="68">
        <v>229711</v>
      </c>
      <c r="V7" s="68">
        <v>224516</v>
      </c>
      <c r="W7" s="68">
        <v>219706</v>
      </c>
      <c r="X7" s="94">
        <f t="shared" si="8"/>
        <v>673933</v>
      </c>
      <c r="Y7" s="3">
        <v>183177</v>
      </c>
      <c r="Z7" s="4">
        <v>121380</v>
      </c>
      <c r="AA7" s="3">
        <v>36219</v>
      </c>
      <c r="AB7" s="94">
        <f t="shared" si="3"/>
        <v>340776</v>
      </c>
      <c r="AC7" s="94">
        <f t="shared" ref="AC7:AC13" si="12">X7+AB7</f>
        <v>1014709</v>
      </c>
      <c r="AD7" s="3">
        <v>31109</v>
      </c>
      <c r="AE7" s="4">
        <v>25020</v>
      </c>
      <c r="AF7" s="3">
        <v>57684</v>
      </c>
      <c r="AG7" s="94">
        <f t="shared" si="4"/>
        <v>113813</v>
      </c>
      <c r="AH7" s="94">
        <f t="shared" si="9"/>
        <v>1128522</v>
      </c>
      <c r="AI7" s="3">
        <v>141837</v>
      </c>
      <c r="AJ7" s="4">
        <v>193841</v>
      </c>
      <c r="AK7" s="3">
        <v>251738</v>
      </c>
      <c r="AL7" s="94">
        <f t="shared" si="5"/>
        <v>587416</v>
      </c>
      <c r="AM7" s="94">
        <f t="shared" ref="AM7:AM13" si="13">X7+AB7+AG7+AL7</f>
        <v>1715938</v>
      </c>
      <c r="AP7" s="190"/>
      <c r="AQ7" s="192"/>
      <c r="AR7" s="190"/>
    </row>
    <row r="8" spans="1:45" ht="15.75" x14ac:dyDescent="0.25">
      <c r="A8" s="77" t="s">
        <v>23</v>
      </c>
      <c r="B8" s="68">
        <v>276645</v>
      </c>
      <c r="C8" s="68">
        <v>206827</v>
      </c>
      <c r="D8" s="68">
        <v>213636</v>
      </c>
      <c r="E8" s="94">
        <f t="shared" si="6"/>
        <v>697108</v>
      </c>
      <c r="F8" s="3">
        <v>141676</v>
      </c>
      <c r="G8" s="4">
        <v>58186</v>
      </c>
      <c r="H8" s="3">
        <v>25733</v>
      </c>
      <c r="I8" s="94">
        <f t="shared" si="0"/>
        <v>225595</v>
      </c>
      <c r="J8" s="94">
        <f t="shared" si="10"/>
        <v>922703</v>
      </c>
      <c r="K8" s="3">
        <v>34493</v>
      </c>
      <c r="L8" s="4">
        <v>25285</v>
      </c>
      <c r="M8" s="3">
        <v>71429</v>
      </c>
      <c r="N8" s="94">
        <f t="shared" si="1"/>
        <v>131207</v>
      </c>
      <c r="O8" s="94">
        <f t="shared" si="7"/>
        <v>1053910</v>
      </c>
      <c r="P8" s="3">
        <v>149277</v>
      </c>
      <c r="Q8" s="4">
        <v>193562</v>
      </c>
      <c r="R8" s="3">
        <v>208554</v>
      </c>
      <c r="S8" s="94">
        <f t="shared" si="2"/>
        <v>551393</v>
      </c>
      <c r="T8" s="94">
        <f t="shared" si="11"/>
        <v>1605303</v>
      </c>
      <c r="U8" s="68">
        <v>201471</v>
      </c>
      <c r="V8" s="68">
        <v>200783</v>
      </c>
      <c r="W8" s="68">
        <v>187421</v>
      </c>
      <c r="X8" s="94">
        <f t="shared" si="8"/>
        <v>589675</v>
      </c>
      <c r="Y8" s="3">
        <v>165106</v>
      </c>
      <c r="Z8" s="4">
        <v>104767</v>
      </c>
      <c r="AA8" s="3">
        <v>26024</v>
      </c>
      <c r="AB8" s="94">
        <f t="shared" si="3"/>
        <v>295897</v>
      </c>
      <c r="AC8" s="94">
        <f t="shared" si="12"/>
        <v>885572</v>
      </c>
      <c r="AD8" s="3">
        <v>12408</v>
      </c>
      <c r="AE8" s="4">
        <v>33653</v>
      </c>
      <c r="AF8" s="3">
        <v>48408</v>
      </c>
      <c r="AG8" s="94">
        <f t="shared" si="4"/>
        <v>94469</v>
      </c>
      <c r="AH8" s="94">
        <f t="shared" si="9"/>
        <v>980041</v>
      </c>
      <c r="AI8" s="3">
        <v>127368</v>
      </c>
      <c r="AJ8" s="4">
        <v>198345</v>
      </c>
      <c r="AK8" s="3">
        <v>242340</v>
      </c>
      <c r="AL8" s="94">
        <f t="shared" si="5"/>
        <v>568053</v>
      </c>
      <c r="AM8" s="94">
        <f t="shared" si="13"/>
        <v>1548094</v>
      </c>
      <c r="AP8" s="190"/>
      <c r="AQ8" s="192"/>
      <c r="AR8" s="190"/>
    </row>
    <row r="9" spans="1:45" ht="15.75" x14ac:dyDescent="0.25">
      <c r="A9" s="77" t="s">
        <v>24</v>
      </c>
      <c r="B9" s="68">
        <v>461921</v>
      </c>
      <c r="C9" s="68">
        <v>369572</v>
      </c>
      <c r="D9" s="68">
        <v>374863</v>
      </c>
      <c r="E9" s="94">
        <f t="shared" si="6"/>
        <v>1206356</v>
      </c>
      <c r="F9" s="3">
        <v>256189</v>
      </c>
      <c r="G9" s="4">
        <v>158228</v>
      </c>
      <c r="H9" s="3">
        <v>80254</v>
      </c>
      <c r="I9" s="94">
        <f t="shared" si="0"/>
        <v>494671</v>
      </c>
      <c r="J9" s="94">
        <f t="shared" si="10"/>
        <v>1701027</v>
      </c>
      <c r="K9" s="3">
        <v>70298</v>
      </c>
      <c r="L9" s="4">
        <v>87848</v>
      </c>
      <c r="M9" s="3">
        <v>158284</v>
      </c>
      <c r="N9" s="94">
        <f t="shared" si="1"/>
        <v>316430</v>
      </c>
      <c r="O9" s="94">
        <f t="shared" si="7"/>
        <v>2017457</v>
      </c>
      <c r="P9" s="3">
        <v>305106</v>
      </c>
      <c r="Q9" s="4">
        <v>343014</v>
      </c>
      <c r="R9" s="3">
        <v>363705</v>
      </c>
      <c r="S9" s="94">
        <f t="shared" si="2"/>
        <v>1011825</v>
      </c>
      <c r="T9" s="94">
        <f t="shared" si="11"/>
        <v>3029282</v>
      </c>
      <c r="U9" s="68">
        <v>362516</v>
      </c>
      <c r="V9" s="68">
        <v>360864</v>
      </c>
      <c r="W9" s="68">
        <v>355954</v>
      </c>
      <c r="X9" s="94">
        <f t="shared" si="8"/>
        <v>1079334</v>
      </c>
      <c r="Y9" s="3">
        <v>293191</v>
      </c>
      <c r="Z9" s="4">
        <v>205766</v>
      </c>
      <c r="AA9" s="3">
        <v>66594</v>
      </c>
      <c r="AB9" s="94">
        <f t="shared" si="3"/>
        <v>565551</v>
      </c>
      <c r="AC9" s="94">
        <f t="shared" si="12"/>
        <v>1644885</v>
      </c>
      <c r="AD9" s="3">
        <v>87180</v>
      </c>
      <c r="AE9" s="4">
        <v>54524</v>
      </c>
      <c r="AF9" s="3">
        <v>123484</v>
      </c>
      <c r="AG9" s="94">
        <f t="shared" si="4"/>
        <v>265188</v>
      </c>
      <c r="AH9" s="94">
        <f t="shared" si="9"/>
        <v>1910073</v>
      </c>
      <c r="AI9" s="3">
        <v>235842</v>
      </c>
      <c r="AJ9" s="4">
        <v>286944</v>
      </c>
      <c r="AK9" s="3">
        <v>399833</v>
      </c>
      <c r="AL9" s="94">
        <f t="shared" si="5"/>
        <v>922619</v>
      </c>
      <c r="AM9" s="94">
        <f t="shared" si="13"/>
        <v>2832692</v>
      </c>
      <c r="AP9" s="190"/>
      <c r="AQ9" s="192"/>
      <c r="AR9" s="190"/>
    </row>
    <row r="10" spans="1:45" ht="15.75" x14ac:dyDescent="0.25">
      <c r="A10" s="77" t="s">
        <v>25</v>
      </c>
      <c r="B10" s="68">
        <v>190654</v>
      </c>
      <c r="C10" s="68">
        <v>144972</v>
      </c>
      <c r="D10" s="68">
        <v>153368</v>
      </c>
      <c r="E10" s="94">
        <f t="shared" si="6"/>
        <v>488994</v>
      </c>
      <c r="F10" s="3">
        <v>103836</v>
      </c>
      <c r="G10" s="4">
        <v>52319</v>
      </c>
      <c r="H10" s="3">
        <v>27488</v>
      </c>
      <c r="I10" s="94">
        <f t="shared" si="0"/>
        <v>183643</v>
      </c>
      <c r="J10" s="94">
        <f t="shared" si="10"/>
        <v>672637</v>
      </c>
      <c r="K10" s="3">
        <v>17307</v>
      </c>
      <c r="L10" s="4">
        <v>27572</v>
      </c>
      <c r="M10" s="3">
        <v>56090</v>
      </c>
      <c r="N10" s="94">
        <f t="shared" si="1"/>
        <v>100969</v>
      </c>
      <c r="O10" s="94">
        <f t="shared" si="7"/>
        <v>773606</v>
      </c>
      <c r="P10" s="3">
        <v>112931</v>
      </c>
      <c r="Q10" s="4">
        <v>136625</v>
      </c>
      <c r="R10" s="3">
        <v>143600</v>
      </c>
      <c r="S10" s="94">
        <f t="shared" si="2"/>
        <v>393156</v>
      </c>
      <c r="T10" s="94">
        <f t="shared" si="11"/>
        <v>1166762</v>
      </c>
      <c r="U10" s="68">
        <v>140153</v>
      </c>
      <c r="V10" s="68">
        <v>141116</v>
      </c>
      <c r="W10" s="68">
        <v>134712</v>
      </c>
      <c r="X10" s="94">
        <f t="shared" si="8"/>
        <v>415981</v>
      </c>
      <c r="Y10" s="3">
        <v>112165</v>
      </c>
      <c r="Z10" s="4">
        <v>69767</v>
      </c>
      <c r="AA10" s="3">
        <v>24895</v>
      </c>
      <c r="AB10" s="94">
        <f t="shared" si="3"/>
        <v>206827</v>
      </c>
      <c r="AC10" s="94">
        <f t="shared" si="12"/>
        <v>622808</v>
      </c>
      <c r="AD10" s="3">
        <v>14618</v>
      </c>
      <c r="AE10" s="4">
        <v>24853</v>
      </c>
      <c r="AF10" s="3">
        <v>37895</v>
      </c>
      <c r="AG10" s="94">
        <f t="shared" si="4"/>
        <v>77366</v>
      </c>
      <c r="AH10" s="94">
        <f t="shared" si="9"/>
        <v>700174</v>
      </c>
      <c r="AI10" s="3">
        <v>92174</v>
      </c>
      <c r="AJ10" s="4">
        <v>124177</v>
      </c>
      <c r="AK10" s="3">
        <v>164797</v>
      </c>
      <c r="AL10" s="94">
        <f t="shared" si="5"/>
        <v>381148</v>
      </c>
      <c r="AM10" s="94">
        <f t="shared" si="13"/>
        <v>1081322</v>
      </c>
      <c r="AP10" s="190"/>
      <c r="AQ10" s="192"/>
      <c r="AR10" s="190"/>
    </row>
    <row r="11" spans="1:45" ht="15.75" x14ac:dyDescent="0.25">
      <c r="A11" s="77" t="s">
        <v>26</v>
      </c>
      <c r="B11" s="68">
        <v>447955</v>
      </c>
      <c r="C11" s="68">
        <v>350646</v>
      </c>
      <c r="D11" s="68">
        <v>361286</v>
      </c>
      <c r="E11" s="94">
        <f t="shared" si="6"/>
        <v>1159887</v>
      </c>
      <c r="F11" s="3">
        <v>269380</v>
      </c>
      <c r="G11" s="4">
        <v>160593</v>
      </c>
      <c r="H11" s="3">
        <v>109514</v>
      </c>
      <c r="I11" s="94">
        <f t="shared" si="0"/>
        <v>539487</v>
      </c>
      <c r="J11" s="94">
        <f t="shared" si="10"/>
        <v>1699374</v>
      </c>
      <c r="K11" s="3">
        <v>59829</v>
      </c>
      <c r="L11" s="4">
        <v>120984</v>
      </c>
      <c r="M11" s="3">
        <v>133239</v>
      </c>
      <c r="N11" s="94">
        <f t="shared" si="1"/>
        <v>314052</v>
      </c>
      <c r="O11" s="94">
        <f t="shared" si="7"/>
        <v>2013426</v>
      </c>
      <c r="P11" s="3">
        <v>291353</v>
      </c>
      <c r="Q11" s="4">
        <v>321512</v>
      </c>
      <c r="R11" s="3">
        <v>352853</v>
      </c>
      <c r="S11" s="94">
        <f t="shared" si="2"/>
        <v>965718</v>
      </c>
      <c r="T11" s="94">
        <f t="shared" si="11"/>
        <v>2979144</v>
      </c>
      <c r="U11" s="68">
        <v>361125</v>
      </c>
      <c r="V11" s="68">
        <v>349504</v>
      </c>
      <c r="W11" s="68">
        <v>344314</v>
      </c>
      <c r="X11" s="94">
        <f t="shared" si="8"/>
        <v>1054943</v>
      </c>
      <c r="Y11" s="3">
        <v>299670</v>
      </c>
      <c r="Z11" s="4">
        <v>209670</v>
      </c>
      <c r="AA11" s="3">
        <v>95027</v>
      </c>
      <c r="AB11" s="94">
        <f t="shared" si="3"/>
        <v>604367</v>
      </c>
      <c r="AC11" s="94">
        <f t="shared" si="12"/>
        <v>1659310</v>
      </c>
      <c r="AD11" s="3">
        <v>102531</v>
      </c>
      <c r="AE11" s="4">
        <v>41787</v>
      </c>
      <c r="AF11" s="3">
        <v>112377</v>
      </c>
      <c r="AG11" s="94">
        <f t="shared" si="4"/>
        <v>256695</v>
      </c>
      <c r="AH11" s="94">
        <f t="shared" si="9"/>
        <v>1916005</v>
      </c>
      <c r="AI11" s="3">
        <v>245764</v>
      </c>
      <c r="AJ11" s="4">
        <v>308287</v>
      </c>
      <c r="AK11" s="3">
        <v>391590</v>
      </c>
      <c r="AL11" s="94">
        <f t="shared" si="5"/>
        <v>945641</v>
      </c>
      <c r="AM11" s="94">
        <f t="shared" si="13"/>
        <v>2861646</v>
      </c>
      <c r="AP11" s="190"/>
      <c r="AQ11" s="192"/>
      <c r="AR11" s="190"/>
    </row>
    <row r="12" spans="1:45" ht="15.75" x14ac:dyDescent="0.25">
      <c r="A12" s="77" t="s">
        <v>27</v>
      </c>
      <c r="B12" s="68">
        <v>588758</v>
      </c>
      <c r="C12" s="68">
        <v>459301</v>
      </c>
      <c r="D12" s="68">
        <v>466436</v>
      </c>
      <c r="E12" s="94">
        <f t="shared" si="6"/>
        <v>1514495</v>
      </c>
      <c r="F12" s="3">
        <v>323027</v>
      </c>
      <c r="G12" s="4">
        <v>187717</v>
      </c>
      <c r="H12" s="3">
        <v>59125</v>
      </c>
      <c r="I12" s="94">
        <f t="shared" si="0"/>
        <v>569869</v>
      </c>
      <c r="J12" s="94">
        <f t="shared" si="10"/>
        <v>2084364</v>
      </c>
      <c r="K12" s="3">
        <v>94651</v>
      </c>
      <c r="L12" s="4">
        <v>109335</v>
      </c>
      <c r="M12" s="3">
        <v>189028</v>
      </c>
      <c r="N12" s="94">
        <f t="shared" si="1"/>
        <v>393014</v>
      </c>
      <c r="O12" s="94">
        <f t="shared" si="7"/>
        <v>2477378</v>
      </c>
      <c r="P12" s="3">
        <v>368470</v>
      </c>
      <c r="Q12" s="4">
        <v>435152</v>
      </c>
      <c r="R12" s="3">
        <v>456734</v>
      </c>
      <c r="S12" s="94">
        <f t="shared" si="2"/>
        <v>1260356</v>
      </c>
      <c r="T12" s="94">
        <f t="shared" si="11"/>
        <v>3737734</v>
      </c>
      <c r="U12" s="68">
        <v>460509</v>
      </c>
      <c r="V12" s="68">
        <v>444983</v>
      </c>
      <c r="W12" s="68">
        <v>437428</v>
      </c>
      <c r="X12" s="94">
        <f t="shared" si="8"/>
        <v>1342920</v>
      </c>
      <c r="Y12" s="3">
        <v>368558</v>
      </c>
      <c r="Z12" s="4">
        <v>259156</v>
      </c>
      <c r="AA12" s="3">
        <v>109141</v>
      </c>
      <c r="AB12" s="94">
        <f t="shared" si="3"/>
        <v>736855</v>
      </c>
      <c r="AC12" s="94">
        <f t="shared" si="12"/>
        <v>2079775</v>
      </c>
      <c r="AD12" s="3">
        <v>60769</v>
      </c>
      <c r="AE12" s="4">
        <v>113319</v>
      </c>
      <c r="AF12" s="3">
        <v>144609</v>
      </c>
      <c r="AG12" s="94">
        <f t="shared" si="4"/>
        <v>318697</v>
      </c>
      <c r="AH12" s="94">
        <f t="shared" si="9"/>
        <v>2398472</v>
      </c>
      <c r="AI12" s="3">
        <v>296851</v>
      </c>
      <c r="AJ12" s="4">
        <v>398307</v>
      </c>
      <c r="AK12" s="3">
        <v>513318</v>
      </c>
      <c r="AL12" s="94">
        <f t="shared" si="5"/>
        <v>1208476</v>
      </c>
      <c r="AM12" s="94">
        <f t="shared" si="13"/>
        <v>3606948</v>
      </c>
      <c r="AP12" s="190"/>
      <c r="AQ12" s="192"/>
      <c r="AR12" s="190"/>
    </row>
    <row r="13" spans="1:45" ht="16.5" thickBot="1" x14ac:dyDescent="0.3">
      <c r="A13" s="77" t="s">
        <v>46</v>
      </c>
      <c r="B13" s="78">
        <v>428</v>
      </c>
      <c r="C13" s="78">
        <v>467</v>
      </c>
      <c r="D13" s="78">
        <v>442</v>
      </c>
      <c r="E13" s="95">
        <f t="shared" si="6"/>
        <v>1337</v>
      </c>
      <c r="F13" s="78">
        <v>345</v>
      </c>
      <c r="G13" s="78">
        <v>194</v>
      </c>
      <c r="H13" s="78">
        <v>0</v>
      </c>
      <c r="I13" s="95">
        <f t="shared" si="0"/>
        <v>539</v>
      </c>
      <c r="J13" s="95">
        <f t="shared" si="10"/>
        <v>1876</v>
      </c>
      <c r="K13" s="78">
        <v>0</v>
      </c>
      <c r="L13" s="78">
        <v>0</v>
      </c>
      <c r="M13" s="78">
        <v>60</v>
      </c>
      <c r="N13" s="95">
        <f t="shared" si="1"/>
        <v>60</v>
      </c>
      <c r="O13" s="95">
        <f t="shared" si="7"/>
        <v>1936</v>
      </c>
      <c r="P13" s="78">
        <v>354</v>
      </c>
      <c r="Q13" s="78">
        <v>399</v>
      </c>
      <c r="R13" s="78">
        <v>406</v>
      </c>
      <c r="S13" s="95">
        <f t="shared" si="2"/>
        <v>1159</v>
      </c>
      <c r="T13" s="95">
        <f t="shared" si="11"/>
        <v>3095</v>
      </c>
      <c r="U13" s="78">
        <v>436</v>
      </c>
      <c r="V13" s="78">
        <v>423</v>
      </c>
      <c r="W13" s="78">
        <v>409</v>
      </c>
      <c r="X13" s="95">
        <f t="shared" si="8"/>
        <v>1268</v>
      </c>
      <c r="Y13" s="78">
        <v>373</v>
      </c>
      <c r="Z13" s="78">
        <v>287</v>
      </c>
      <c r="AA13" s="78">
        <v>0</v>
      </c>
      <c r="AB13" s="95">
        <f t="shared" si="3"/>
        <v>660</v>
      </c>
      <c r="AC13" s="95">
        <f t="shared" si="12"/>
        <v>1928</v>
      </c>
      <c r="AD13" s="78">
        <v>0</v>
      </c>
      <c r="AE13" s="78">
        <v>0</v>
      </c>
      <c r="AF13" s="78">
        <v>42</v>
      </c>
      <c r="AG13" s="95">
        <f t="shared" si="4"/>
        <v>42</v>
      </c>
      <c r="AH13" s="95">
        <f t="shared" si="9"/>
        <v>1970</v>
      </c>
      <c r="AI13" s="78">
        <v>307</v>
      </c>
      <c r="AJ13" s="78">
        <v>385</v>
      </c>
      <c r="AK13" s="78">
        <v>444</v>
      </c>
      <c r="AL13" s="95">
        <f t="shared" si="5"/>
        <v>1136</v>
      </c>
      <c r="AM13" s="95">
        <f t="shared" si="13"/>
        <v>3106</v>
      </c>
      <c r="AP13" s="190"/>
      <c r="AQ13" s="192"/>
      <c r="AR13" s="190"/>
    </row>
    <row r="14" spans="1:45" ht="16.5" thickBot="1" x14ac:dyDescent="0.3">
      <c r="A14" s="88" t="s">
        <v>31</v>
      </c>
      <c r="B14" s="69">
        <f>SUM(B5:B13)</f>
        <v>2991781</v>
      </c>
      <c r="C14" s="69">
        <f>SUM(C5:C13)</f>
        <v>2338363</v>
      </c>
      <c r="D14" s="69">
        <f>SUM(D5:D13)</f>
        <v>2379257</v>
      </c>
      <c r="E14" s="96">
        <f>SUM(E5:E13)</f>
        <v>7709401</v>
      </c>
      <c r="F14" s="5">
        <f t="shared" ref="F14:R14" si="14">SUM(F5:F13)</f>
        <v>1655610</v>
      </c>
      <c r="G14" s="5">
        <f t="shared" si="14"/>
        <v>902424</v>
      </c>
      <c r="H14" s="5">
        <f t="shared" si="14"/>
        <v>421238</v>
      </c>
      <c r="I14" s="96">
        <f t="shared" si="14"/>
        <v>2979272</v>
      </c>
      <c r="J14" s="96">
        <f t="shared" si="14"/>
        <v>10688673</v>
      </c>
      <c r="K14" s="5">
        <f t="shared" si="14"/>
        <v>398198</v>
      </c>
      <c r="L14" s="5">
        <f t="shared" si="14"/>
        <v>500458</v>
      </c>
      <c r="M14" s="5">
        <f t="shared" si="14"/>
        <v>904561</v>
      </c>
      <c r="N14" s="96">
        <f t="shared" si="14"/>
        <v>1803217</v>
      </c>
      <c r="O14" s="96">
        <f t="shared" si="14"/>
        <v>12491890</v>
      </c>
      <c r="P14" s="5">
        <f t="shared" si="14"/>
        <v>1858250</v>
      </c>
      <c r="Q14" s="5">
        <f t="shared" si="14"/>
        <v>2188145</v>
      </c>
      <c r="R14" s="5">
        <f t="shared" si="14"/>
        <v>2335217</v>
      </c>
      <c r="S14" s="96">
        <f t="shared" ref="S14:X14" si="15">SUM(S5:S13)</f>
        <v>6381612</v>
      </c>
      <c r="T14" s="96">
        <f t="shared" si="15"/>
        <v>18873502</v>
      </c>
      <c r="U14" s="69">
        <f t="shared" si="15"/>
        <v>2327248</v>
      </c>
      <c r="V14" s="69">
        <f t="shared" si="15"/>
        <v>2283042</v>
      </c>
      <c r="W14" s="69">
        <f t="shared" si="15"/>
        <v>2232883</v>
      </c>
      <c r="X14" s="96">
        <f t="shared" si="15"/>
        <v>6843173</v>
      </c>
      <c r="Y14" s="5">
        <f t="shared" ref="Y14:AK14" si="16">SUM(Y5:Y13)</f>
        <v>1887743</v>
      </c>
      <c r="Z14" s="5">
        <f t="shared" si="16"/>
        <v>1272935</v>
      </c>
      <c r="AA14" s="5">
        <f t="shared" si="16"/>
        <v>438931</v>
      </c>
      <c r="AB14" s="96">
        <f t="shared" si="16"/>
        <v>3599609</v>
      </c>
      <c r="AC14" s="96">
        <f t="shared" si="16"/>
        <v>10442782</v>
      </c>
      <c r="AD14" s="5">
        <f t="shared" si="16"/>
        <v>416301</v>
      </c>
      <c r="AE14" s="5">
        <f t="shared" si="16"/>
        <v>380040</v>
      </c>
      <c r="AF14" s="5">
        <f t="shared" si="16"/>
        <v>668020</v>
      </c>
      <c r="AG14" s="96">
        <f t="shared" si="16"/>
        <v>1464361</v>
      </c>
      <c r="AH14" s="96">
        <f t="shared" si="16"/>
        <v>11907143</v>
      </c>
      <c r="AI14" s="5">
        <f t="shared" si="16"/>
        <v>1513021</v>
      </c>
      <c r="AJ14" s="5">
        <f t="shared" si="16"/>
        <v>2010786</v>
      </c>
      <c r="AK14" s="5">
        <f t="shared" si="16"/>
        <v>2609216</v>
      </c>
      <c r="AL14" s="96">
        <f>SUM(AL5:AL13)</f>
        <v>6133023</v>
      </c>
      <c r="AM14" s="96">
        <f>SUM(AM5:AM13)</f>
        <v>18040166</v>
      </c>
      <c r="AQ14" s="192"/>
      <c r="AR14" s="190"/>
    </row>
    <row r="15" spans="1:45" ht="18.75" x14ac:dyDescent="0.3">
      <c r="A15" s="79" t="s">
        <v>32</v>
      </c>
      <c r="B15" s="80"/>
      <c r="C15" s="80"/>
      <c r="D15" s="80"/>
      <c r="E15" s="80"/>
      <c r="F15" s="70"/>
      <c r="G15" s="81"/>
      <c r="H15" s="70"/>
      <c r="I15" s="70"/>
      <c r="J15" s="70"/>
      <c r="K15" s="70"/>
      <c r="L15" s="81"/>
      <c r="M15" s="70"/>
      <c r="N15" s="70"/>
      <c r="O15" s="70"/>
      <c r="P15" s="70"/>
      <c r="Q15" s="70"/>
      <c r="R15" s="70"/>
      <c r="S15" s="70"/>
      <c r="T15" s="71"/>
      <c r="U15" s="80"/>
      <c r="V15" s="80"/>
      <c r="W15" s="80"/>
      <c r="X15" s="80"/>
      <c r="Y15" s="70"/>
      <c r="Z15" s="81"/>
      <c r="AA15" s="70"/>
      <c r="AB15" s="70"/>
      <c r="AC15" s="70"/>
      <c r="AD15" s="70"/>
      <c r="AE15" s="81"/>
      <c r="AF15" s="70"/>
      <c r="AG15" s="70"/>
      <c r="AH15" s="70"/>
      <c r="AI15" s="70"/>
      <c r="AJ15" s="70"/>
      <c r="AK15" s="70"/>
      <c r="AL15" s="70"/>
      <c r="AM15" s="71"/>
      <c r="AN15" s="190"/>
      <c r="AQ15" s="192"/>
      <c r="AR15" s="190"/>
    </row>
    <row r="16" spans="1:45" ht="15.75" x14ac:dyDescent="0.25">
      <c r="A16" s="76" t="s">
        <v>33</v>
      </c>
      <c r="B16" s="81">
        <v>260032</v>
      </c>
      <c r="C16" s="81">
        <v>203244</v>
      </c>
      <c r="D16" s="82">
        <v>206324</v>
      </c>
      <c r="E16" s="93">
        <f>SUM(B16:D16)</f>
        <v>669600</v>
      </c>
      <c r="F16" s="81">
        <v>159707</v>
      </c>
      <c r="G16" s="81">
        <v>89004</v>
      </c>
      <c r="H16" s="82">
        <v>26850</v>
      </c>
      <c r="I16" s="93">
        <f>SUM(F16:H16)</f>
        <v>275561</v>
      </c>
      <c r="J16" s="93">
        <f>E16+I16</f>
        <v>945161</v>
      </c>
      <c r="K16" s="81">
        <v>41129</v>
      </c>
      <c r="L16" s="81">
        <v>37974</v>
      </c>
      <c r="M16" s="82">
        <v>75260</v>
      </c>
      <c r="N16" s="93">
        <f>SUM(K16:M16)</f>
        <v>154363</v>
      </c>
      <c r="O16" s="93">
        <f>E16+I16+N16</f>
        <v>1099524</v>
      </c>
      <c r="P16" s="81">
        <v>164187</v>
      </c>
      <c r="Q16" s="81">
        <v>191268</v>
      </c>
      <c r="R16" s="82">
        <v>198098</v>
      </c>
      <c r="S16" s="93">
        <f>SUM(P16:R16)</f>
        <v>553553</v>
      </c>
      <c r="T16" s="93">
        <f>E16+I16+N16+S16</f>
        <v>1653077</v>
      </c>
      <c r="U16" s="81">
        <v>207822</v>
      </c>
      <c r="V16" s="81">
        <v>196814</v>
      </c>
      <c r="W16" s="82">
        <v>188054</v>
      </c>
      <c r="X16" s="93">
        <f>SUM(U16:W16)</f>
        <v>592690</v>
      </c>
      <c r="Y16" s="81">
        <v>157312</v>
      </c>
      <c r="Z16" s="81">
        <v>117222</v>
      </c>
      <c r="AA16" s="82">
        <v>31595</v>
      </c>
      <c r="AB16" s="93">
        <f>SUM(Y16:AA16)</f>
        <v>306129</v>
      </c>
      <c r="AC16" s="93">
        <f>X16+AB16</f>
        <v>898819</v>
      </c>
      <c r="AD16" s="81">
        <v>35231</v>
      </c>
      <c r="AE16" s="81">
        <v>41341</v>
      </c>
      <c r="AF16" s="82">
        <v>81315</v>
      </c>
      <c r="AG16" s="93">
        <f>SUM(AD16:AF16)</f>
        <v>157887</v>
      </c>
      <c r="AH16" s="93">
        <f>X16+AB16+AG16</f>
        <v>1056706</v>
      </c>
      <c r="AI16" s="81">
        <v>145699</v>
      </c>
      <c r="AJ16" s="81">
        <v>171555</v>
      </c>
      <c r="AK16" s="82">
        <v>218672</v>
      </c>
      <c r="AL16" s="93">
        <f>SUM(AI16:AK16)</f>
        <v>535926</v>
      </c>
      <c r="AM16" s="93">
        <f>X16+AB16+AG16+AL16</f>
        <v>1592632</v>
      </c>
      <c r="AQ16" s="192"/>
      <c r="AR16" s="190"/>
    </row>
    <row r="17" spans="1:44" ht="15.75" x14ac:dyDescent="0.25">
      <c r="A17" s="77" t="s">
        <v>46</v>
      </c>
      <c r="B17" s="68">
        <v>6517</v>
      </c>
      <c r="C17" s="68">
        <v>5588.5</v>
      </c>
      <c r="D17" s="68">
        <v>5490.5</v>
      </c>
      <c r="E17" s="94">
        <f>SUM(B17:D17)</f>
        <v>17596</v>
      </c>
      <c r="F17" s="68">
        <v>3250.9</v>
      </c>
      <c r="G17" s="68">
        <v>977.1</v>
      </c>
      <c r="H17" s="68">
        <v>0</v>
      </c>
      <c r="I17" s="94">
        <f>SUM(F17:H17)</f>
        <v>4228</v>
      </c>
      <c r="J17" s="94">
        <f>E17+I17</f>
        <v>21824</v>
      </c>
      <c r="K17" s="68">
        <v>0</v>
      </c>
      <c r="L17" s="68">
        <v>0</v>
      </c>
      <c r="M17" s="68">
        <v>982.1</v>
      </c>
      <c r="N17" s="94">
        <f>SUM(K17:M17)</f>
        <v>982.1</v>
      </c>
      <c r="O17" s="94">
        <f>E17+I17+N17</f>
        <v>22806.1</v>
      </c>
      <c r="P17" s="68">
        <v>4238.2</v>
      </c>
      <c r="Q17" s="68">
        <v>5094.5</v>
      </c>
      <c r="R17" s="68">
        <v>5520</v>
      </c>
      <c r="S17" s="94">
        <f>SUM(P17:R17)</f>
        <v>14852.7</v>
      </c>
      <c r="T17" s="94">
        <f>E17+I17+N17+S17</f>
        <v>37658.800000000003</v>
      </c>
      <c r="U17" s="68">
        <v>5079.3</v>
      </c>
      <c r="V17" s="68">
        <v>4959.6000000000004</v>
      </c>
      <c r="W17" s="68">
        <v>4718.6000000000004</v>
      </c>
      <c r="X17" s="94">
        <f>SUM(U17:W17)</f>
        <v>14757.500000000002</v>
      </c>
      <c r="Y17" s="68">
        <v>4065</v>
      </c>
      <c r="Z17" s="68">
        <v>2757.02</v>
      </c>
      <c r="AA17" s="68">
        <v>0</v>
      </c>
      <c r="AB17" s="94">
        <f>SUM(Y17:AA17)</f>
        <v>6822.02</v>
      </c>
      <c r="AC17" s="94">
        <f>X17+AB17</f>
        <v>21579.520000000004</v>
      </c>
      <c r="AD17" s="195">
        <v>0</v>
      </c>
      <c r="AE17" s="195">
        <v>0</v>
      </c>
      <c r="AF17" s="195">
        <v>846.71</v>
      </c>
      <c r="AG17" s="94">
        <f>SUM(AD17:AF17)</f>
        <v>846.71</v>
      </c>
      <c r="AH17" s="94">
        <f>X17+AB17+AG17</f>
        <v>22426.230000000003</v>
      </c>
      <c r="AI17" s="68">
        <v>3196.09</v>
      </c>
      <c r="AJ17" s="68">
        <v>3950.4</v>
      </c>
      <c r="AK17" s="68">
        <v>5202.1099999999997</v>
      </c>
      <c r="AL17" s="94">
        <f>SUM(AI17:AK17)</f>
        <v>12348.599999999999</v>
      </c>
      <c r="AM17" s="94">
        <f>X17+AB17+AG17+AL17</f>
        <v>34774.83</v>
      </c>
      <c r="AQ17" s="192"/>
      <c r="AR17" s="190"/>
    </row>
    <row r="18" spans="1:44" ht="16.5" thickBot="1" x14ac:dyDescent="0.3">
      <c r="A18" s="89" t="s">
        <v>47</v>
      </c>
      <c r="B18" s="68">
        <v>108.5</v>
      </c>
      <c r="C18" s="68">
        <v>86.2</v>
      </c>
      <c r="D18" s="68">
        <v>84.4</v>
      </c>
      <c r="E18" s="94">
        <f>SUM(B18:D18)</f>
        <v>279.10000000000002</v>
      </c>
      <c r="F18" s="68">
        <v>63.3</v>
      </c>
      <c r="G18" s="68">
        <v>25.1</v>
      </c>
      <c r="H18" s="68">
        <v>0</v>
      </c>
      <c r="I18" s="94">
        <f>SUM(F18:H18)</f>
        <v>88.4</v>
      </c>
      <c r="J18" s="94">
        <f>E18+I18</f>
        <v>367.5</v>
      </c>
      <c r="K18" s="68">
        <v>0</v>
      </c>
      <c r="L18" s="68">
        <v>0</v>
      </c>
      <c r="M18" s="68">
        <v>19.399999999999999</v>
      </c>
      <c r="N18" s="94">
        <f>SUM(K18:M18)</f>
        <v>19.399999999999999</v>
      </c>
      <c r="O18" s="94">
        <f>E18+I18+N18</f>
        <v>386.9</v>
      </c>
      <c r="P18" s="68">
        <v>66</v>
      </c>
      <c r="Q18" s="68">
        <v>83.2</v>
      </c>
      <c r="R18" s="68">
        <v>83</v>
      </c>
      <c r="S18" s="94">
        <f>SUM(P18:R18)</f>
        <v>232.2</v>
      </c>
      <c r="T18" s="94">
        <f>E18+I18+N18+S18</f>
        <v>619.09999999999991</v>
      </c>
      <c r="U18" s="68">
        <v>91.5</v>
      </c>
      <c r="V18" s="68">
        <v>87.3</v>
      </c>
      <c r="W18" s="68">
        <v>85.2</v>
      </c>
      <c r="X18" s="94">
        <f>SUM(U18:W18)</f>
        <v>264</v>
      </c>
      <c r="Y18" s="68">
        <v>69</v>
      </c>
      <c r="Z18" s="68">
        <v>46.5</v>
      </c>
      <c r="AA18" s="68">
        <v>0</v>
      </c>
      <c r="AB18" s="94">
        <f>SUM(Y18:AA18)</f>
        <v>115.5</v>
      </c>
      <c r="AC18" s="94">
        <f>X18+AB18</f>
        <v>379.5</v>
      </c>
      <c r="AD18" s="195">
        <v>0</v>
      </c>
      <c r="AE18" s="195">
        <v>0</v>
      </c>
      <c r="AF18" s="195">
        <v>8.1</v>
      </c>
      <c r="AG18" s="94">
        <f>SUM(AD18:AF18)</f>
        <v>8.1</v>
      </c>
      <c r="AH18" s="94">
        <f>X18+AB18+AG18</f>
        <v>387.6</v>
      </c>
      <c r="AI18" s="68">
        <v>52.8</v>
      </c>
      <c r="AJ18" s="68">
        <v>70.3</v>
      </c>
      <c r="AK18" s="68">
        <v>81.599999999999994</v>
      </c>
      <c r="AL18" s="94">
        <f>SUM(AI18:AK18)</f>
        <v>204.7</v>
      </c>
      <c r="AM18" s="94">
        <f>X18+AB18+AG18+AL18</f>
        <v>592.29999999999995</v>
      </c>
      <c r="AQ18" s="192"/>
      <c r="AR18" s="190"/>
    </row>
    <row r="19" spans="1:44" ht="16.5" thickBot="1" x14ac:dyDescent="0.3">
      <c r="A19" s="88" t="s">
        <v>37</v>
      </c>
      <c r="B19" s="69">
        <f t="shared" ref="B19:T19" si="17">SUM(B16:B18)</f>
        <v>266657.5</v>
      </c>
      <c r="C19" s="69">
        <f t="shared" si="17"/>
        <v>208918.7</v>
      </c>
      <c r="D19" s="83">
        <f t="shared" si="17"/>
        <v>211898.9</v>
      </c>
      <c r="E19" s="96">
        <f t="shared" si="17"/>
        <v>687475.1</v>
      </c>
      <c r="F19" s="83">
        <f t="shared" si="17"/>
        <v>163021.19999999998</v>
      </c>
      <c r="G19" s="83">
        <f t="shared" si="17"/>
        <v>90006.200000000012</v>
      </c>
      <c r="H19" s="83">
        <f t="shared" si="17"/>
        <v>26850</v>
      </c>
      <c r="I19" s="96">
        <f t="shared" si="17"/>
        <v>279877.40000000002</v>
      </c>
      <c r="J19" s="96">
        <f t="shared" si="17"/>
        <v>967352.5</v>
      </c>
      <c r="K19" s="83">
        <f t="shared" si="17"/>
        <v>41129</v>
      </c>
      <c r="L19" s="83">
        <f t="shared" si="17"/>
        <v>37974</v>
      </c>
      <c r="M19" s="83">
        <f t="shared" si="17"/>
        <v>76261.5</v>
      </c>
      <c r="N19" s="96">
        <f t="shared" si="17"/>
        <v>155364.5</v>
      </c>
      <c r="O19" s="96">
        <f t="shared" si="17"/>
        <v>1122717</v>
      </c>
      <c r="P19" s="83">
        <f t="shared" si="17"/>
        <v>168491.2</v>
      </c>
      <c r="Q19" s="83">
        <f t="shared" si="17"/>
        <v>196445.7</v>
      </c>
      <c r="R19" s="83">
        <f t="shared" si="17"/>
        <v>203701</v>
      </c>
      <c r="S19" s="96">
        <f t="shared" si="17"/>
        <v>568637.89999999991</v>
      </c>
      <c r="T19" s="96">
        <f t="shared" si="17"/>
        <v>1691354.9000000001</v>
      </c>
      <c r="U19" s="69">
        <f>SUM(U16:U18)</f>
        <v>212992.8</v>
      </c>
      <c r="V19" s="69">
        <f>SUM(V16:V18)</f>
        <v>201860.9</v>
      </c>
      <c r="W19" s="83">
        <f>SUM(W16:W18)</f>
        <v>192857.80000000002</v>
      </c>
      <c r="X19" s="96">
        <f>SUM(X16:X18)</f>
        <v>607711.5</v>
      </c>
      <c r="Y19" s="83">
        <f t="shared" ref="Y19:AK19" si="18">SUM(Y16:Y18)</f>
        <v>161446</v>
      </c>
      <c r="Z19" s="83">
        <f t="shared" si="18"/>
        <v>120025.52</v>
      </c>
      <c r="AA19" s="83">
        <f t="shared" si="18"/>
        <v>31595</v>
      </c>
      <c r="AB19" s="96">
        <f t="shared" si="18"/>
        <v>313066.52</v>
      </c>
      <c r="AC19" s="96">
        <f t="shared" si="18"/>
        <v>920778.02</v>
      </c>
      <c r="AD19" s="83">
        <f t="shared" si="18"/>
        <v>35231</v>
      </c>
      <c r="AE19" s="83">
        <f t="shared" si="18"/>
        <v>41341</v>
      </c>
      <c r="AF19" s="83">
        <f t="shared" si="18"/>
        <v>82169.810000000012</v>
      </c>
      <c r="AG19" s="96">
        <f t="shared" si="18"/>
        <v>158741.81</v>
      </c>
      <c r="AH19" s="96">
        <f t="shared" si="18"/>
        <v>1079519.83</v>
      </c>
      <c r="AI19" s="83">
        <f t="shared" si="18"/>
        <v>148947.88999999998</v>
      </c>
      <c r="AJ19" s="83">
        <f t="shared" si="18"/>
        <v>175575.69999999998</v>
      </c>
      <c r="AK19" s="83">
        <f t="shared" si="18"/>
        <v>223955.71</v>
      </c>
      <c r="AL19" s="96">
        <f>SUM(AL16:AL18)</f>
        <v>548479.29999999993</v>
      </c>
      <c r="AM19" s="96">
        <f>SUM(AM16:AM18)</f>
        <v>1627999.1300000001</v>
      </c>
      <c r="AQ19" s="192"/>
      <c r="AR19" s="190"/>
    </row>
    <row r="20" spans="1:44" ht="18.75" x14ac:dyDescent="0.3">
      <c r="A20" s="79" t="s">
        <v>38</v>
      </c>
      <c r="B20" s="80"/>
      <c r="C20" s="80"/>
      <c r="D20" s="80"/>
      <c r="E20" s="8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1"/>
      <c r="U20" s="80"/>
      <c r="V20" s="80"/>
      <c r="W20" s="80"/>
      <c r="X20" s="8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1"/>
      <c r="AN20" s="190"/>
      <c r="AQ20" s="192"/>
      <c r="AR20" s="190"/>
    </row>
    <row r="21" spans="1:44" ht="15.75" x14ac:dyDescent="0.25">
      <c r="A21" s="76" t="s">
        <v>39</v>
      </c>
      <c r="B21" s="67">
        <v>206337</v>
      </c>
      <c r="C21" s="67">
        <v>174042</v>
      </c>
      <c r="D21" s="67">
        <v>168523</v>
      </c>
      <c r="E21" s="93">
        <f>SUM(B21:D21)</f>
        <v>548902</v>
      </c>
      <c r="F21" s="67">
        <v>125119</v>
      </c>
      <c r="G21" s="67">
        <v>114885</v>
      </c>
      <c r="H21" s="67">
        <v>52524</v>
      </c>
      <c r="I21" s="93">
        <f>SUM(F21:H21)</f>
        <v>292528</v>
      </c>
      <c r="J21" s="93">
        <f>E21+I21</f>
        <v>841430</v>
      </c>
      <c r="K21" s="67">
        <v>40769</v>
      </c>
      <c r="L21" s="67">
        <v>42325</v>
      </c>
      <c r="M21" s="67">
        <v>89025</v>
      </c>
      <c r="N21" s="93">
        <f>SUM(K21:M21)</f>
        <v>172119</v>
      </c>
      <c r="O21" s="93">
        <f>E21+I21+N21</f>
        <v>1013549</v>
      </c>
      <c r="P21" s="67">
        <v>133886</v>
      </c>
      <c r="Q21" s="67">
        <v>166948</v>
      </c>
      <c r="R21" s="67">
        <v>170618</v>
      </c>
      <c r="S21" s="93">
        <f>SUM(P21:R21)</f>
        <v>471452</v>
      </c>
      <c r="T21" s="93">
        <f>E21+I21+N21+S21</f>
        <v>1485001</v>
      </c>
      <c r="U21" s="67">
        <v>187413</v>
      </c>
      <c r="V21" s="67">
        <v>161805</v>
      </c>
      <c r="W21" s="67">
        <v>156672</v>
      </c>
      <c r="X21" s="93">
        <f>SUM(U21:W21)</f>
        <v>505890</v>
      </c>
      <c r="Y21" s="67">
        <v>140722</v>
      </c>
      <c r="Z21" s="67">
        <v>109208</v>
      </c>
      <c r="AA21" s="67">
        <v>37646</v>
      </c>
      <c r="AB21" s="93">
        <f>SUM(Y21:AA21)</f>
        <v>287576</v>
      </c>
      <c r="AC21" s="93">
        <f>X21+AB21</f>
        <v>793466</v>
      </c>
      <c r="AD21" s="67">
        <v>34548</v>
      </c>
      <c r="AE21" s="67">
        <v>35872</v>
      </c>
      <c r="AF21" s="67">
        <v>77922</v>
      </c>
      <c r="AG21" s="93">
        <f>SUM(AD21:AF21)</f>
        <v>148342</v>
      </c>
      <c r="AH21" s="93">
        <f>X21+AB21+AG21</f>
        <v>941808</v>
      </c>
      <c r="AI21" s="67">
        <v>118526</v>
      </c>
      <c r="AJ21" s="67">
        <v>138859</v>
      </c>
      <c r="AK21" s="67">
        <v>165325</v>
      </c>
      <c r="AL21" s="93">
        <f>SUM(AI21:AK21)</f>
        <v>422710</v>
      </c>
      <c r="AM21" s="93">
        <f>X21+AB21+AG21+AL21</f>
        <v>1364518</v>
      </c>
      <c r="AQ21" s="192"/>
      <c r="AR21" s="190"/>
    </row>
    <row r="22" spans="1:44" ht="16.5" thickBot="1" x14ac:dyDescent="0.3">
      <c r="A22" s="90" t="s">
        <v>47</v>
      </c>
      <c r="B22" s="78">
        <v>407.07</v>
      </c>
      <c r="C22" s="78">
        <v>272.19</v>
      </c>
      <c r="D22" s="78">
        <v>338.8</v>
      </c>
      <c r="E22" s="95">
        <f>SUM(B22:D22)</f>
        <v>1018.06</v>
      </c>
      <c r="F22" s="78">
        <v>276.11</v>
      </c>
      <c r="G22" s="78">
        <v>293.74</v>
      </c>
      <c r="H22" s="78">
        <v>181.6</v>
      </c>
      <c r="I22" s="95">
        <f>SUM(F22:H22)</f>
        <v>751.45</v>
      </c>
      <c r="J22" s="95">
        <f>E22+I22</f>
        <v>1769.51</v>
      </c>
      <c r="K22" s="78">
        <v>153.11000000000001</v>
      </c>
      <c r="L22" s="78">
        <v>154.32</v>
      </c>
      <c r="M22" s="78">
        <v>178.84</v>
      </c>
      <c r="N22" s="95">
        <f>SUM(K22:M22)</f>
        <v>486.27</v>
      </c>
      <c r="O22" s="95">
        <f>E22+I22+N22</f>
        <v>2255.7799999999997</v>
      </c>
      <c r="P22" s="78">
        <v>293.95999999999998</v>
      </c>
      <c r="Q22" s="78">
        <v>348.26</v>
      </c>
      <c r="R22" s="78">
        <v>353.7</v>
      </c>
      <c r="S22" s="95">
        <f>SUM(P22:R22)</f>
        <v>995.92000000000007</v>
      </c>
      <c r="T22" s="95">
        <f>E22+I22+N22+S22</f>
        <v>3251.7</v>
      </c>
      <c r="U22" s="78">
        <v>369.17</v>
      </c>
      <c r="V22" s="78">
        <v>339.49</v>
      </c>
      <c r="W22" s="78">
        <v>301.8</v>
      </c>
      <c r="X22" s="95">
        <f>SUM(U22:W22)</f>
        <v>1010.46</v>
      </c>
      <c r="Y22" s="78">
        <v>337.58</v>
      </c>
      <c r="Z22" s="78">
        <v>253.63</v>
      </c>
      <c r="AA22" s="78">
        <v>159.31</v>
      </c>
      <c r="AB22" s="95">
        <f>SUM(Y22:AA22)</f>
        <v>750.52</v>
      </c>
      <c r="AC22" s="95">
        <f>X22+AB22</f>
        <v>1760.98</v>
      </c>
      <c r="AD22" s="78">
        <v>125.8</v>
      </c>
      <c r="AE22" s="78">
        <v>135.38999999999999</v>
      </c>
      <c r="AF22" s="78">
        <v>210.39</v>
      </c>
      <c r="AG22" s="95">
        <f>SUM(AD22:AF22)</f>
        <v>471.58</v>
      </c>
      <c r="AH22" s="95">
        <f>X22+AB22+AG22</f>
        <v>2232.56</v>
      </c>
      <c r="AI22" s="78">
        <v>272.86</v>
      </c>
      <c r="AJ22" s="78">
        <v>298.06</v>
      </c>
      <c r="AK22" s="78">
        <v>317.56</v>
      </c>
      <c r="AL22" s="95">
        <f>SUM(AI22:AK22)</f>
        <v>888.48</v>
      </c>
      <c r="AM22" s="95">
        <f>X22+AB22+AG22+AL22</f>
        <v>3121.04</v>
      </c>
      <c r="AQ22" s="192"/>
      <c r="AR22" s="190"/>
    </row>
    <row r="23" spans="1:44" ht="16.5" thickBot="1" x14ac:dyDescent="0.3">
      <c r="A23" s="88" t="s">
        <v>43</v>
      </c>
      <c r="B23" s="69">
        <f>SUM(B21:B22)</f>
        <v>206744.07</v>
      </c>
      <c r="C23" s="69">
        <f>C21+C22</f>
        <v>174314.19</v>
      </c>
      <c r="D23" s="69">
        <f>SUM(D21:D22)</f>
        <v>168861.8</v>
      </c>
      <c r="E23" s="96">
        <f>E21+E22</f>
        <v>549920.06000000006</v>
      </c>
      <c r="F23" s="83">
        <f>SUM(F21:F22)</f>
        <v>125395.11</v>
      </c>
      <c r="G23" s="69">
        <f>G21+G22</f>
        <v>115178.74</v>
      </c>
      <c r="H23" s="69">
        <f>SUM(H21:H22)</f>
        <v>52705.599999999999</v>
      </c>
      <c r="I23" s="96">
        <f>SUM(I21:I22)</f>
        <v>293279.45</v>
      </c>
      <c r="J23" s="96">
        <f>J21+J22</f>
        <v>843199.51</v>
      </c>
      <c r="K23" s="83">
        <f>SUM(K21:K22)</f>
        <v>40922.11</v>
      </c>
      <c r="L23" s="69">
        <f>SUM(L21:L22)</f>
        <v>42479.32</v>
      </c>
      <c r="M23" s="69">
        <f>M21+M22</f>
        <v>89203.839999999997</v>
      </c>
      <c r="N23" s="96">
        <f>SUM(N21:N22)</f>
        <v>172605.27</v>
      </c>
      <c r="O23" s="96">
        <f>SUM(O21:O22)</f>
        <v>1015804.78</v>
      </c>
      <c r="P23" s="83">
        <f>P21+P22</f>
        <v>134179.96</v>
      </c>
      <c r="Q23" s="69">
        <f>SUM(Q21:Q22)</f>
        <v>167296.26</v>
      </c>
      <c r="R23" s="69">
        <f>SUM(R21:R22)</f>
        <v>170971.7</v>
      </c>
      <c r="S23" s="96">
        <f>S21+S22</f>
        <v>472447.92</v>
      </c>
      <c r="T23" s="96">
        <f>SUM(T21:T22)</f>
        <v>1488252.7</v>
      </c>
      <c r="U23" s="69">
        <f>SUM(U21:U22)</f>
        <v>187782.17</v>
      </c>
      <c r="V23" s="69">
        <f>V21+V22</f>
        <v>162144.49</v>
      </c>
      <c r="W23" s="69">
        <f>SUM(W21:W22)</f>
        <v>156973.79999999999</v>
      </c>
      <c r="X23" s="96">
        <f>X21+X22</f>
        <v>506900.46</v>
      </c>
      <c r="Y23" s="83">
        <f>SUM(Y21:Y22)</f>
        <v>141059.57999999999</v>
      </c>
      <c r="Z23" s="69">
        <f>Z21+Z22</f>
        <v>109461.63</v>
      </c>
      <c r="AA23" s="69">
        <f>SUM(AA21:AA22)</f>
        <v>37805.31</v>
      </c>
      <c r="AB23" s="96">
        <f>SUM(AB21:AB22)</f>
        <v>288326.52</v>
      </c>
      <c r="AC23" s="96">
        <f>AC21+AC22</f>
        <v>795226.98</v>
      </c>
      <c r="AD23" s="83">
        <f>SUM(AD21:AD22)</f>
        <v>34673.800000000003</v>
      </c>
      <c r="AE23" s="69">
        <f>SUM(AE21:AE22)</f>
        <v>36007.39</v>
      </c>
      <c r="AF23" s="69">
        <f>AF21+AF22</f>
        <v>78132.39</v>
      </c>
      <c r="AG23" s="96">
        <f>SUM(AG21:AG22)</f>
        <v>148813.57999999999</v>
      </c>
      <c r="AH23" s="96">
        <f>SUM(AH21:AH22)</f>
        <v>944040.56</v>
      </c>
      <c r="AI23" s="83">
        <f>AI21+AI22</f>
        <v>118798.86</v>
      </c>
      <c r="AJ23" s="69">
        <f>SUM(AJ21:AJ22)</f>
        <v>139157.06</v>
      </c>
      <c r="AK23" s="69">
        <f>SUM(AK21:AK22)</f>
        <v>165642.56</v>
      </c>
      <c r="AL23" s="96">
        <f>AL21+AL22</f>
        <v>423598.48</v>
      </c>
      <c r="AM23" s="96">
        <f>SUM(AM21:AM22)</f>
        <v>1367639.04</v>
      </c>
      <c r="AQ23" s="192"/>
      <c r="AR23" s="190"/>
    </row>
    <row r="24" spans="1:44" x14ac:dyDescent="0.25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72"/>
      <c r="Q24" s="72"/>
      <c r="R24" s="72"/>
      <c r="S24" s="72"/>
      <c r="T24" s="73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72"/>
      <c r="AJ24" s="72"/>
      <c r="AK24" s="72"/>
      <c r="AL24" s="72"/>
      <c r="AM24" s="73"/>
      <c r="AN24" s="190"/>
      <c r="AQ24" s="192"/>
      <c r="AR24" s="190"/>
    </row>
    <row r="25" spans="1:44" ht="15.75" x14ac:dyDescent="0.25">
      <c r="A25" s="91" t="s">
        <v>87</v>
      </c>
      <c r="B25" s="74">
        <v>289024</v>
      </c>
      <c r="C25" s="74">
        <v>253980</v>
      </c>
      <c r="D25" s="74">
        <v>250428</v>
      </c>
      <c r="E25" s="97">
        <f>SUM(B25:D25)</f>
        <v>793432</v>
      </c>
      <c r="F25" s="74">
        <v>197928.00000000003</v>
      </c>
      <c r="G25" s="74">
        <v>180760</v>
      </c>
      <c r="H25" s="74">
        <v>63456</v>
      </c>
      <c r="I25" s="97">
        <f>SUM(F25:H25)</f>
        <v>442144</v>
      </c>
      <c r="J25" s="97">
        <f>E25+I25</f>
        <v>1235576</v>
      </c>
      <c r="K25" s="74">
        <v>27502.000000000004</v>
      </c>
      <c r="L25" s="74">
        <v>32400.999999999996</v>
      </c>
      <c r="M25" s="74">
        <v>120637.99999999999</v>
      </c>
      <c r="N25" s="97">
        <f>SUM(K25:M25)</f>
        <v>180541</v>
      </c>
      <c r="O25" s="97">
        <f>E25+I25+N25</f>
        <v>1416117</v>
      </c>
      <c r="P25" s="74">
        <v>199305.99999999997</v>
      </c>
      <c r="Q25" s="74">
        <v>250906.99999999997</v>
      </c>
      <c r="R25" s="74">
        <v>254173.99999999997</v>
      </c>
      <c r="S25" s="97">
        <f>SUM(P25:R25)</f>
        <v>704386.99999999988</v>
      </c>
      <c r="T25" s="97">
        <f>E25+I25+N25+S25</f>
        <v>2120504</v>
      </c>
      <c r="U25" s="74">
        <v>277046</v>
      </c>
      <c r="V25" s="74">
        <v>251483</v>
      </c>
      <c r="W25" s="74">
        <v>247519</v>
      </c>
      <c r="X25" s="97">
        <f>SUM(U25:W25)</f>
        <v>776048</v>
      </c>
      <c r="Y25" s="74">
        <v>202387</v>
      </c>
      <c r="Z25" s="74">
        <v>163615</v>
      </c>
      <c r="AA25" s="74">
        <v>34529</v>
      </c>
      <c r="AB25" s="97">
        <f>SUM(Y25:AA25)</f>
        <v>400531</v>
      </c>
      <c r="AC25" s="97">
        <f>X25+AB25</f>
        <v>1176579</v>
      </c>
      <c r="AD25" s="74">
        <v>27421</v>
      </c>
      <c r="AE25" s="74">
        <v>32022</v>
      </c>
      <c r="AF25" s="74">
        <v>137915</v>
      </c>
      <c r="AG25" s="97">
        <f>SUM(AD25:AF25)</f>
        <v>197358</v>
      </c>
      <c r="AH25" s="97">
        <f>X25+AB25+AG25</f>
        <v>1373937</v>
      </c>
      <c r="AI25" s="74">
        <v>186625</v>
      </c>
      <c r="AJ25" s="74">
        <v>199875</v>
      </c>
      <c r="AK25" s="74">
        <v>250629.00000000006</v>
      </c>
      <c r="AL25" s="97">
        <f>SUM(AI25:AK25)</f>
        <v>637129</v>
      </c>
      <c r="AM25" s="97">
        <f>X25+AB25+AG25+AL25</f>
        <v>2011066</v>
      </c>
      <c r="AQ25" s="192"/>
      <c r="AR25" s="190"/>
    </row>
    <row r="26" spans="1:44" ht="15.75" thickBot="1" x14ac:dyDescent="0.3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72"/>
      <c r="Q26" s="72"/>
      <c r="R26" s="72"/>
      <c r="S26" s="72"/>
      <c r="T26" s="73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72"/>
      <c r="AJ26" s="72"/>
      <c r="AK26" s="72"/>
      <c r="AL26" s="72"/>
      <c r="AM26" s="73"/>
      <c r="AN26" s="190"/>
      <c r="AQ26" s="192"/>
      <c r="AR26" s="190"/>
    </row>
    <row r="27" spans="1:44" ht="16.5" thickBot="1" x14ac:dyDescent="0.3">
      <c r="A27" s="92" t="s">
        <v>88</v>
      </c>
      <c r="B27" s="75">
        <f t="shared" ref="B27:H27" si="19">B14+B19+B23</f>
        <v>3465182.57</v>
      </c>
      <c r="C27" s="75">
        <f t="shared" si="19"/>
        <v>2721595.89</v>
      </c>
      <c r="D27" s="75">
        <f t="shared" si="19"/>
        <v>2760017.6999999997</v>
      </c>
      <c r="E27" s="96">
        <f t="shared" si="19"/>
        <v>8946796.1600000001</v>
      </c>
      <c r="F27" s="75">
        <f t="shared" si="19"/>
        <v>1944026.31</v>
      </c>
      <c r="G27" s="75">
        <f t="shared" si="19"/>
        <v>1107608.94</v>
      </c>
      <c r="H27" s="75">
        <f t="shared" si="19"/>
        <v>500793.59999999998</v>
      </c>
      <c r="I27" s="96">
        <f t="shared" ref="I27:T27" si="20">I14+I19+I23</f>
        <v>3552428.85</v>
      </c>
      <c r="J27" s="96">
        <f t="shared" si="20"/>
        <v>12499225.01</v>
      </c>
      <c r="K27" s="75">
        <f t="shared" si="20"/>
        <v>480249.11</v>
      </c>
      <c r="L27" s="75">
        <f t="shared" si="20"/>
        <v>580911.31999999995</v>
      </c>
      <c r="M27" s="75">
        <f t="shared" si="20"/>
        <v>1070026.3400000001</v>
      </c>
      <c r="N27" s="96">
        <f t="shared" si="20"/>
        <v>2131186.77</v>
      </c>
      <c r="O27" s="96">
        <f t="shared" si="20"/>
        <v>14630411.779999999</v>
      </c>
      <c r="P27" s="75">
        <f t="shared" si="20"/>
        <v>2160921.16</v>
      </c>
      <c r="Q27" s="75">
        <f t="shared" si="20"/>
        <v>2551886.96</v>
      </c>
      <c r="R27" s="75">
        <f t="shared" si="20"/>
        <v>2709889.7</v>
      </c>
      <c r="S27" s="96">
        <f t="shared" si="20"/>
        <v>7422697.8200000003</v>
      </c>
      <c r="T27" s="96">
        <f t="shared" si="20"/>
        <v>22053109.599999998</v>
      </c>
      <c r="U27" s="75">
        <f t="shared" ref="U27:AA27" si="21">U14+U19+U23</f>
        <v>2728022.9699999997</v>
      </c>
      <c r="V27" s="75">
        <f t="shared" si="21"/>
        <v>2647047.3899999997</v>
      </c>
      <c r="W27" s="75">
        <f t="shared" si="21"/>
        <v>2582714.5999999996</v>
      </c>
      <c r="X27" s="96">
        <f t="shared" si="21"/>
        <v>7957784.96</v>
      </c>
      <c r="Y27" s="75">
        <f t="shared" si="21"/>
        <v>2190248.58</v>
      </c>
      <c r="Z27" s="75">
        <f t="shared" si="21"/>
        <v>1502422.15</v>
      </c>
      <c r="AA27" s="75">
        <f t="shared" si="21"/>
        <v>508331.31</v>
      </c>
      <c r="AB27" s="96">
        <f t="shared" ref="AB27:AM27" si="22">AB14+AB19+AB23</f>
        <v>4201002.04</v>
      </c>
      <c r="AC27" s="96">
        <f t="shared" si="22"/>
        <v>12158787</v>
      </c>
      <c r="AD27" s="75">
        <f t="shared" si="22"/>
        <v>486205.8</v>
      </c>
      <c r="AE27" s="75">
        <f t="shared" si="22"/>
        <v>457388.39</v>
      </c>
      <c r="AF27" s="75">
        <f t="shared" si="22"/>
        <v>828322.20000000007</v>
      </c>
      <c r="AG27" s="96">
        <f t="shared" si="22"/>
        <v>1771916.3900000001</v>
      </c>
      <c r="AH27" s="96">
        <f t="shared" si="22"/>
        <v>13930703.390000001</v>
      </c>
      <c r="AI27" s="75">
        <f t="shared" si="22"/>
        <v>1780767.75</v>
      </c>
      <c r="AJ27" s="75">
        <f t="shared" si="22"/>
        <v>2325518.7600000002</v>
      </c>
      <c r="AK27" s="75">
        <f t="shared" si="22"/>
        <v>2998814.27</v>
      </c>
      <c r="AL27" s="96">
        <f>AL14+AL19+AL23</f>
        <v>7105100.7799999993</v>
      </c>
      <c r="AM27" s="96">
        <f t="shared" si="22"/>
        <v>21035804.169999998</v>
      </c>
      <c r="AQ27" s="192"/>
      <c r="AR27" s="190"/>
    </row>
    <row r="28" spans="1:44" ht="16.5" thickBot="1" x14ac:dyDescent="0.3">
      <c r="A28" s="92" t="s">
        <v>89</v>
      </c>
      <c r="B28" s="75">
        <f t="shared" ref="B28:T28" si="23">B27+B25</f>
        <v>3754206.57</v>
      </c>
      <c r="C28" s="75">
        <f t="shared" si="23"/>
        <v>2975575.89</v>
      </c>
      <c r="D28" s="75">
        <f t="shared" si="23"/>
        <v>3010445.6999999997</v>
      </c>
      <c r="E28" s="96">
        <f t="shared" si="23"/>
        <v>9740228.1600000001</v>
      </c>
      <c r="F28" s="75">
        <f t="shared" si="23"/>
        <v>2141954.31</v>
      </c>
      <c r="G28" s="75">
        <f t="shared" si="23"/>
        <v>1288368.94</v>
      </c>
      <c r="H28" s="75">
        <f t="shared" si="23"/>
        <v>564249.59999999998</v>
      </c>
      <c r="I28" s="96">
        <f t="shared" si="23"/>
        <v>3994572.85</v>
      </c>
      <c r="J28" s="96">
        <f t="shared" si="23"/>
        <v>13734801.01</v>
      </c>
      <c r="K28" s="75">
        <f t="shared" si="23"/>
        <v>507751.11</v>
      </c>
      <c r="L28" s="75">
        <f t="shared" si="23"/>
        <v>613312.31999999995</v>
      </c>
      <c r="M28" s="75">
        <f t="shared" si="23"/>
        <v>1190664.3400000001</v>
      </c>
      <c r="N28" s="96">
        <f t="shared" si="23"/>
        <v>2311727.77</v>
      </c>
      <c r="O28" s="96">
        <f t="shared" si="23"/>
        <v>16046528.779999999</v>
      </c>
      <c r="P28" s="75">
        <f t="shared" si="23"/>
        <v>2360227.16</v>
      </c>
      <c r="Q28" s="75">
        <f t="shared" si="23"/>
        <v>2802793.96</v>
      </c>
      <c r="R28" s="75">
        <f t="shared" si="23"/>
        <v>2964063.7</v>
      </c>
      <c r="S28" s="96">
        <f t="shared" si="23"/>
        <v>8127084.8200000003</v>
      </c>
      <c r="T28" s="96">
        <f t="shared" si="23"/>
        <v>24173613.599999998</v>
      </c>
      <c r="U28" s="75">
        <f t="shared" ref="U28:AM28" si="24">U27+U25</f>
        <v>3005068.9699999997</v>
      </c>
      <c r="V28" s="75">
        <f t="shared" si="24"/>
        <v>2898530.3899999997</v>
      </c>
      <c r="W28" s="75">
        <f t="shared" si="24"/>
        <v>2830233.5999999996</v>
      </c>
      <c r="X28" s="96">
        <f t="shared" si="24"/>
        <v>8733832.9600000009</v>
      </c>
      <c r="Y28" s="75">
        <f t="shared" si="24"/>
        <v>2392635.58</v>
      </c>
      <c r="Z28" s="75">
        <f t="shared" si="24"/>
        <v>1666037.15</v>
      </c>
      <c r="AA28" s="75">
        <f t="shared" si="24"/>
        <v>542860.31000000006</v>
      </c>
      <c r="AB28" s="96">
        <f t="shared" si="24"/>
        <v>4601533.04</v>
      </c>
      <c r="AC28" s="96">
        <f t="shared" si="24"/>
        <v>13335366</v>
      </c>
      <c r="AD28" s="75">
        <f t="shared" si="24"/>
        <v>513626.8</v>
      </c>
      <c r="AE28" s="75">
        <f t="shared" si="24"/>
        <v>489410.39</v>
      </c>
      <c r="AF28" s="75">
        <f t="shared" si="24"/>
        <v>966237.20000000007</v>
      </c>
      <c r="AG28" s="96">
        <f t="shared" si="24"/>
        <v>1969274.3900000001</v>
      </c>
      <c r="AH28" s="96">
        <f t="shared" si="24"/>
        <v>15304640.390000001</v>
      </c>
      <c r="AI28" s="75">
        <f t="shared" si="24"/>
        <v>1967392.75</v>
      </c>
      <c r="AJ28" s="75">
        <f t="shared" si="24"/>
        <v>2525393.7600000002</v>
      </c>
      <c r="AK28" s="75">
        <f t="shared" si="24"/>
        <v>3249443.27</v>
      </c>
      <c r="AL28" s="96">
        <f t="shared" si="24"/>
        <v>7742229.7799999993</v>
      </c>
      <c r="AM28" s="96">
        <f t="shared" si="24"/>
        <v>23046870.169999998</v>
      </c>
      <c r="AQ28" s="192"/>
      <c r="AR28" s="190"/>
    </row>
    <row r="29" spans="1:44" x14ac:dyDescent="0.25">
      <c r="AQ29" s="192"/>
      <c r="AR29" s="190"/>
    </row>
    <row r="30" spans="1:44" x14ac:dyDescent="0.25">
      <c r="AQ30" s="190"/>
      <c r="AR30" s="190"/>
    </row>
    <row r="31" spans="1:44" x14ac:dyDescent="0.25">
      <c r="AC31" s="193"/>
      <c r="AF31" s="7"/>
      <c r="AQ31" s="190"/>
      <c r="AR31" s="190"/>
    </row>
    <row r="33" spans="17:18" x14ac:dyDescent="0.25">
      <c r="Q33" s="190"/>
      <c r="R33" s="190"/>
    </row>
    <row r="34" spans="17:18" x14ac:dyDescent="0.25">
      <c r="Q34" s="190"/>
      <c r="R34" s="190"/>
    </row>
  </sheetData>
  <protectedRanges>
    <protectedRange password="CA04" sqref="F3:I3 Y3:AB3" name="Диапазон1_1"/>
    <protectedRange password="CA04" sqref="Y5:Y12 F5:F12" name="Диапазон1_3"/>
    <protectedRange password="CA04" sqref="Y14 F14" name="Диапазон1_4"/>
    <protectedRange password="CA04" sqref="Z5:Z12 G5:G12" name="Диапазон1_5"/>
    <protectedRange password="CA04" sqref="Z14 G14" name="Диапазон1_6"/>
    <protectedRange password="CA04" sqref="AA5:AA14 H5:H14" name="Диапазон1_7"/>
    <protectedRange password="CA04" sqref="Y21 Y23 F21 F23" name="Диапазон1_9"/>
  </protectedRanges>
  <mergeCells count="4">
    <mergeCell ref="U2:AM2"/>
    <mergeCell ref="A2:A3"/>
    <mergeCell ref="B2:T2"/>
    <mergeCell ref="A1:AM1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0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I30" sqref="I30"/>
    </sheetView>
  </sheetViews>
  <sheetFormatPr defaultRowHeight="15" x14ac:dyDescent="0.25"/>
  <cols>
    <col min="1" max="1" width="48.7109375" customWidth="1"/>
    <col min="2" max="14" width="11.7109375" customWidth="1"/>
    <col min="15" max="15" width="12.7109375" customWidth="1"/>
    <col min="16" max="28" width="11.7109375" style="192" customWidth="1"/>
    <col min="29" max="29" width="12.7109375" style="192" customWidth="1"/>
    <col min="30" max="31" width="9.140625" customWidth="1"/>
    <col min="241" max="241" width="38.7109375" bestFit="1" customWidth="1"/>
    <col min="242" max="268" width="11.7109375" customWidth="1"/>
    <col min="269" max="270" width="12.7109375" customWidth="1"/>
    <col min="271" max="272" width="12.42578125" customWidth="1"/>
    <col min="273" max="274" width="12.7109375" customWidth="1"/>
    <col min="275" max="276" width="12.42578125" customWidth="1"/>
    <col min="497" max="497" width="38.7109375" bestFit="1" customWidth="1"/>
    <col min="498" max="524" width="11.7109375" customWidth="1"/>
    <col min="525" max="526" width="12.7109375" customWidth="1"/>
    <col min="527" max="528" width="12.42578125" customWidth="1"/>
    <col min="529" max="530" width="12.7109375" customWidth="1"/>
    <col min="531" max="532" width="12.42578125" customWidth="1"/>
    <col min="753" max="753" width="38.7109375" bestFit="1" customWidth="1"/>
    <col min="754" max="780" width="11.7109375" customWidth="1"/>
    <col min="781" max="782" width="12.7109375" customWidth="1"/>
    <col min="783" max="784" width="12.42578125" customWidth="1"/>
    <col min="785" max="786" width="12.7109375" customWidth="1"/>
    <col min="787" max="788" width="12.42578125" customWidth="1"/>
    <col min="1009" max="1009" width="38.7109375" bestFit="1" customWidth="1"/>
    <col min="1010" max="1036" width="11.7109375" customWidth="1"/>
    <col min="1037" max="1038" width="12.7109375" customWidth="1"/>
    <col min="1039" max="1040" width="12.42578125" customWidth="1"/>
    <col min="1041" max="1042" width="12.7109375" customWidth="1"/>
    <col min="1043" max="1044" width="12.42578125" customWidth="1"/>
    <col min="1265" max="1265" width="38.7109375" bestFit="1" customWidth="1"/>
    <col min="1266" max="1292" width="11.7109375" customWidth="1"/>
    <col min="1293" max="1294" width="12.7109375" customWidth="1"/>
    <col min="1295" max="1296" width="12.42578125" customWidth="1"/>
    <col min="1297" max="1298" width="12.7109375" customWidth="1"/>
    <col min="1299" max="1300" width="12.42578125" customWidth="1"/>
    <col min="1521" max="1521" width="38.7109375" bestFit="1" customWidth="1"/>
    <col min="1522" max="1548" width="11.7109375" customWidth="1"/>
    <col min="1549" max="1550" width="12.7109375" customWidth="1"/>
    <col min="1551" max="1552" width="12.42578125" customWidth="1"/>
    <col min="1553" max="1554" width="12.7109375" customWidth="1"/>
    <col min="1555" max="1556" width="12.42578125" customWidth="1"/>
    <col min="1777" max="1777" width="38.7109375" bestFit="1" customWidth="1"/>
    <col min="1778" max="1804" width="11.7109375" customWidth="1"/>
    <col min="1805" max="1806" width="12.7109375" customWidth="1"/>
    <col min="1807" max="1808" width="12.42578125" customWidth="1"/>
    <col min="1809" max="1810" width="12.7109375" customWidth="1"/>
    <col min="1811" max="1812" width="12.42578125" customWidth="1"/>
    <col min="2033" max="2033" width="38.7109375" bestFit="1" customWidth="1"/>
    <col min="2034" max="2060" width="11.7109375" customWidth="1"/>
    <col min="2061" max="2062" width="12.7109375" customWidth="1"/>
    <col min="2063" max="2064" width="12.42578125" customWidth="1"/>
    <col min="2065" max="2066" width="12.7109375" customWidth="1"/>
    <col min="2067" max="2068" width="12.42578125" customWidth="1"/>
    <col min="2289" max="2289" width="38.7109375" bestFit="1" customWidth="1"/>
    <col min="2290" max="2316" width="11.7109375" customWidth="1"/>
    <col min="2317" max="2318" width="12.7109375" customWidth="1"/>
    <col min="2319" max="2320" width="12.42578125" customWidth="1"/>
    <col min="2321" max="2322" width="12.7109375" customWidth="1"/>
    <col min="2323" max="2324" width="12.42578125" customWidth="1"/>
    <col min="2545" max="2545" width="38.7109375" bestFit="1" customWidth="1"/>
    <col min="2546" max="2572" width="11.7109375" customWidth="1"/>
    <col min="2573" max="2574" width="12.7109375" customWidth="1"/>
    <col min="2575" max="2576" width="12.42578125" customWidth="1"/>
    <col min="2577" max="2578" width="12.7109375" customWidth="1"/>
    <col min="2579" max="2580" width="12.42578125" customWidth="1"/>
    <col min="2801" max="2801" width="38.7109375" bestFit="1" customWidth="1"/>
    <col min="2802" max="2828" width="11.7109375" customWidth="1"/>
    <col min="2829" max="2830" width="12.7109375" customWidth="1"/>
    <col min="2831" max="2832" width="12.42578125" customWidth="1"/>
    <col min="2833" max="2834" width="12.7109375" customWidth="1"/>
    <col min="2835" max="2836" width="12.42578125" customWidth="1"/>
    <col min="3057" max="3057" width="38.7109375" bestFit="1" customWidth="1"/>
    <col min="3058" max="3084" width="11.7109375" customWidth="1"/>
    <col min="3085" max="3086" width="12.7109375" customWidth="1"/>
    <col min="3087" max="3088" width="12.42578125" customWidth="1"/>
    <col min="3089" max="3090" width="12.7109375" customWidth="1"/>
    <col min="3091" max="3092" width="12.42578125" customWidth="1"/>
    <col min="3313" max="3313" width="38.7109375" bestFit="1" customWidth="1"/>
    <col min="3314" max="3340" width="11.7109375" customWidth="1"/>
    <col min="3341" max="3342" width="12.7109375" customWidth="1"/>
    <col min="3343" max="3344" width="12.42578125" customWidth="1"/>
    <col min="3345" max="3346" width="12.7109375" customWidth="1"/>
    <col min="3347" max="3348" width="12.42578125" customWidth="1"/>
    <col min="3569" max="3569" width="38.7109375" bestFit="1" customWidth="1"/>
    <col min="3570" max="3596" width="11.7109375" customWidth="1"/>
    <col min="3597" max="3598" width="12.7109375" customWidth="1"/>
    <col min="3599" max="3600" width="12.42578125" customWidth="1"/>
    <col min="3601" max="3602" width="12.7109375" customWidth="1"/>
    <col min="3603" max="3604" width="12.42578125" customWidth="1"/>
    <col min="3825" max="3825" width="38.7109375" bestFit="1" customWidth="1"/>
    <col min="3826" max="3852" width="11.7109375" customWidth="1"/>
    <col min="3853" max="3854" width="12.7109375" customWidth="1"/>
    <col min="3855" max="3856" width="12.42578125" customWidth="1"/>
    <col min="3857" max="3858" width="12.7109375" customWidth="1"/>
    <col min="3859" max="3860" width="12.42578125" customWidth="1"/>
    <col min="4081" max="4081" width="38.7109375" bestFit="1" customWidth="1"/>
    <col min="4082" max="4108" width="11.7109375" customWidth="1"/>
    <col min="4109" max="4110" width="12.7109375" customWidth="1"/>
    <col min="4111" max="4112" width="12.42578125" customWidth="1"/>
    <col min="4113" max="4114" width="12.7109375" customWidth="1"/>
    <col min="4115" max="4116" width="12.42578125" customWidth="1"/>
    <col min="4337" max="4337" width="38.7109375" bestFit="1" customWidth="1"/>
    <col min="4338" max="4364" width="11.7109375" customWidth="1"/>
    <col min="4365" max="4366" width="12.7109375" customWidth="1"/>
    <col min="4367" max="4368" width="12.42578125" customWidth="1"/>
    <col min="4369" max="4370" width="12.7109375" customWidth="1"/>
    <col min="4371" max="4372" width="12.42578125" customWidth="1"/>
    <col min="4593" max="4593" width="38.7109375" bestFit="1" customWidth="1"/>
    <col min="4594" max="4620" width="11.7109375" customWidth="1"/>
    <col min="4621" max="4622" width="12.7109375" customWidth="1"/>
    <col min="4623" max="4624" width="12.42578125" customWidth="1"/>
    <col min="4625" max="4626" width="12.7109375" customWidth="1"/>
    <col min="4627" max="4628" width="12.42578125" customWidth="1"/>
    <col min="4849" max="4849" width="38.7109375" bestFit="1" customWidth="1"/>
    <col min="4850" max="4876" width="11.7109375" customWidth="1"/>
    <col min="4877" max="4878" width="12.7109375" customWidth="1"/>
    <col min="4879" max="4880" width="12.42578125" customWidth="1"/>
    <col min="4881" max="4882" width="12.7109375" customWidth="1"/>
    <col min="4883" max="4884" width="12.42578125" customWidth="1"/>
    <col min="5105" max="5105" width="38.7109375" bestFit="1" customWidth="1"/>
    <col min="5106" max="5132" width="11.7109375" customWidth="1"/>
    <col min="5133" max="5134" width="12.7109375" customWidth="1"/>
    <col min="5135" max="5136" width="12.42578125" customWidth="1"/>
    <col min="5137" max="5138" width="12.7109375" customWidth="1"/>
    <col min="5139" max="5140" width="12.42578125" customWidth="1"/>
    <col min="5361" max="5361" width="38.7109375" bestFit="1" customWidth="1"/>
    <col min="5362" max="5388" width="11.7109375" customWidth="1"/>
    <col min="5389" max="5390" width="12.7109375" customWidth="1"/>
    <col min="5391" max="5392" width="12.42578125" customWidth="1"/>
    <col min="5393" max="5394" width="12.7109375" customWidth="1"/>
    <col min="5395" max="5396" width="12.42578125" customWidth="1"/>
    <col min="5617" max="5617" width="38.7109375" bestFit="1" customWidth="1"/>
    <col min="5618" max="5644" width="11.7109375" customWidth="1"/>
    <col min="5645" max="5646" width="12.7109375" customWidth="1"/>
    <col min="5647" max="5648" width="12.42578125" customWidth="1"/>
    <col min="5649" max="5650" width="12.7109375" customWidth="1"/>
    <col min="5651" max="5652" width="12.42578125" customWidth="1"/>
    <col min="5873" max="5873" width="38.7109375" bestFit="1" customWidth="1"/>
    <col min="5874" max="5900" width="11.7109375" customWidth="1"/>
    <col min="5901" max="5902" width="12.7109375" customWidth="1"/>
    <col min="5903" max="5904" width="12.42578125" customWidth="1"/>
    <col min="5905" max="5906" width="12.7109375" customWidth="1"/>
    <col min="5907" max="5908" width="12.42578125" customWidth="1"/>
    <col min="6129" max="6129" width="38.7109375" bestFit="1" customWidth="1"/>
    <col min="6130" max="6156" width="11.7109375" customWidth="1"/>
    <col min="6157" max="6158" width="12.7109375" customWidth="1"/>
    <col min="6159" max="6160" width="12.42578125" customWidth="1"/>
    <col min="6161" max="6162" width="12.7109375" customWidth="1"/>
    <col min="6163" max="6164" width="12.42578125" customWidth="1"/>
    <col min="6385" max="6385" width="38.7109375" bestFit="1" customWidth="1"/>
    <col min="6386" max="6412" width="11.7109375" customWidth="1"/>
    <col min="6413" max="6414" width="12.7109375" customWidth="1"/>
    <col min="6415" max="6416" width="12.42578125" customWidth="1"/>
    <col min="6417" max="6418" width="12.7109375" customWidth="1"/>
    <col min="6419" max="6420" width="12.42578125" customWidth="1"/>
    <col min="6641" max="6641" width="38.7109375" bestFit="1" customWidth="1"/>
    <col min="6642" max="6668" width="11.7109375" customWidth="1"/>
    <col min="6669" max="6670" width="12.7109375" customWidth="1"/>
    <col min="6671" max="6672" width="12.42578125" customWidth="1"/>
    <col min="6673" max="6674" width="12.7109375" customWidth="1"/>
    <col min="6675" max="6676" width="12.42578125" customWidth="1"/>
    <col min="6897" max="6897" width="38.7109375" bestFit="1" customWidth="1"/>
    <col min="6898" max="6924" width="11.7109375" customWidth="1"/>
    <col min="6925" max="6926" width="12.7109375" customWidth="1"/>
    <col min="6927" max="6928" width="12.42578125" customWidth="1"/>
    <col min="6929" max="6930" width="12.7109375" customWidth="1"/>
    <col min="6931" max="6932" width="12.42578125" customWidth="1"/>
    <col min="7153" max="7153" width="38.7109375" bestFit="1" customWidth="1"/>
    <col min="7154" max="7180" width="11.7109375" customWidth="1"/>
    <col min="7181" max="7182" width="12.7109375" customWidth="1"/>
    <col min="7183" max="7184" width="12.42578125" customWidth="1"/>
    <col min="7185" max="7186" width="12.7109375" customWidth="1"/>
    <col min="7187" max="7188" width="12.42578125" customWidth="1"/>
    <col min="7409" max="7409" width="38.7109375" bestFit="1" customWidth="1"/>
    <col min="7410" max="7436" width="11.7109375" customWidth="1"/>
    <col min="7437" max="7438" width="12.7109375" customWidth="1"/>
    <col min="7439" max="7440" width="12.42578125" customWidth="1"/>
    <col min="7441" max="7442" width="12.7109375" customWidth="1"/>
    <col min="7443" max="7444" width="12.42578125" customWidth="1"/>
    <col min="7665" max="7665" width="38.7109375" bestFit="1" customWidth="1"/>
    <col min="7666" max="7692" width="11.7109375" customWidth="1"/>
    <col min="7693" max="7694" width="12.7109375" customWidth="1"/>
    <col min="7695" max="7696" width="12.42578125" customWidth="1"/>
    <col min="7697" max="7698" width="12.7109375" customWidth="1"/>
    <col min="7699" max="7700" width="12.42578125" customWidth="1"/>
    <col min="7921" max="7921" width="38.7109375" bestFit="1" customWidth="1"/>
    <col min="7922" max="7948" width="11.7109375" customWidth="1"/>
    <col min="7949" max="7950" width="12.7109375" customWidth="1"/>
    <col min="7951" max="7952" width="12.42578125" customWidth="1"/>
    <col min="7953" max="7954" width="12.7109375" customWidth="1"/>
    <col min="7955" max="7956" width="12.42578125" customWidth="1"/>
    <col min="8177" max="8177" width="38.7109375" bestFit="1" customWidth="1"/>
    <col min="8178" max="8204" width="11.7109375" customWidth="1"/>
    <col min="8205" max="8206" width="12.7109375" customWidth="1"/>
    <col min="8207" max="8208" width="12.42578125" customWidth="1"/>
    <col min="8209" max="8210" width="12.7109375" customWidth="1"/>
    <col min="8211" max="8212" width="12.42578125" customWidth="1"/>
    <col min="8433" max="8433" width="38.7109375" bestFit="1" customWidth="1"/>
    <col min="8434" max="8460" width="11.7109375" customWidth="1"/>
    <col min="8461" max="8462" width="12.7109375" customWidth="1"/>
    <col min="8463" max="8464" width="12.42578125" customWidth="1"/>
    <col min="8465" max="8466" width="12.7109375" customWidth="1"/>
    <col min="8467" max="8468" width="12.42578125" customWidth="1"/>
    <col min="8689" max="8689" width="38.7109375" bestFit="1" customWidth="1"/>
    <col min="8690" max="8716" width="11.7109375" customWidth="1"/>
    <col min="8717" max="8718" width="12.7109375" customWidth="1"/>
    <col min="8719" max="8720" width="12.42578125" customWidth="1"/>
    <col min="8721" max="8722" width="12.7109375" customWidth="1"/>
    <col min="8723" max="8724" width="12.42578125" customWidth="1"/>
    <col min="8945" max="8945" width="38.7109375" bestFit="1" customWidth="1"/>
    <col min="8946" max="8972" width="11.7109375" customWidth="1"/>
    <col min="8973" max="8974" width="12.7109375" customWidth="1"/>
    <col min="8975" max="8976" width="12.42578125" customWidth="1"/>
    <col min="8977" max="8978" width="12.7109375" customWidth="1"/>
    <col min="8979" max="8980" width="12.42578125" customWidth="1"/>
    <col min="9201" max="9201" width="38.7109375" bestFit="1" customWidth="1"/>
    <col min="9202" max="9228" width="11.7109375" customWidth="1"/>
    <col min="9229" max="9230" width="12.7109375" customWidth="1"/>
    <col min="9231" max="9232" width="12.42578125" customWidth="1"/>
    <col min="9233" max="9234" width="12.7109375" customWidth="1"/>
    <col min="9235" max="9236" width="12.42578125" customWidth="1"/>
    <col min="9457" max="9457" width="38.7109375" bestFit="1" customWidth="1"/>
    <col min="9458" max="9484" width="11.7109375" customWidth="1"/>
    <col min="9485" max="9486" width="12.7109375" customWidth="1"/>
    <col min="9487" max="9488" width="12.42578125" customWidth="1"/>
    <col min="9489" max="9490" width="12.7109375" customWidth="1"/>
    <col min="9491" max="9492" width="12.42578125" customWidth="1"/>
    <col min="9713" max="9713" width="38.7109375" bestFit="1" customWidth="1"/>
    <col min="9714" max="9740" width="11.7109375" customWidth="1"/>
    <col min="9741" max="9742" width="12.7109375" customWidth="1"/>
    <col min="9743" max="9744" width="12.42578125" customWidth="1"/>
    <col min="9745" max="9746" width="12.7109375" customWidth="1"/>
    <col min="9747" max="9748" width="12.42578125" customWidth="1"/>
    <col min="9969" max="9969" width="38.7109375" bestFit="1" customWidth="1"/>
    <col min="9970" max="9996" width="11.7109375" customWidth="1"/>
    <col min="9997" max="9998" width="12.7109375" customWidth="1"/>
    <col min="9999" max="10000" width="12.42578125" customWidth="1"/>
    <col min="10001" max="10002" width="12.7109375" customWidth="1"/>
    <col min="10003" max="10004" width="12.42578125" customWidth="1"/>
    <col min="10225" max="10225" width="38.7109375" bestFit="1" customWidth="1"/>
    <col min="10226" max="10252" width="11.7109375" customWidth="1"/>
    <col min="10253" max="10254" width="12.7109375" customWidth="1"/>
    <col min="10255" max="10256" width="12.42578125" customWidth="1"/>
    <col min="10257" max="10258" width="12.7109375" customWidth="1"/>
    <col min="10259" max="10260" width="12.42578125" customWidth="1"/>
    <col min="10481" max="10481" width="38.7109375" bestFit="1" customWidth="1"/>
    <col min="10482" max="10508" width="11.7109375" customWidth="1"/>
    <col min="10509" max="10510" width="12.7109375" customWidth="1"/>
    <col min="10511" max="10512" width="12.42578125" customWidth="1"/>
    <col min="10513" max="10514" width="12.7109375" customWidth="1"/>
    <col min="10515" max="10516" width="12.42578125" customWidth="1"/>
    <col min="10737" max="10737" width="38.7109375" bestFit="1" customWidth="1"/>
    <col min="10738" max="10764" width="11.7109375" customWidth="1"/>
    <col min="10765" max="10766" width="12.7109375" customWidth="1"/>
    <col min="10767" max="10768" width="12.42578125" customWidth="1"/>
    <col min="10769" max="10770" width="12.7109375" customWidth="1"/>
    <col min="10771" max="10772" width="12.42578125" customWidth="1"/>
    <col min="10993" max="10993" width="38.7109375" bestFit="1" customWidth="1"/>
    <col min="10994" max="11020" width="11.7109375" customWidth="1"/>
    <col min="11021" max="11022" width="12.7109375" customWidth="1"/>
    <col min="11023" max="11024" width="12.42578125" customWidth="1"/>
    <col min="11025" max="11026" width="12.7109375" customWidth="1"/>
    <col min="11027" max="11028" width="12.42578125" customWidth="1"/>
    <col min="11249" max="11249" width="38.7109375" bestFit="1" customWidth="1"/>
    <col min="11250" max="11276" width="11.7109375" customWidth="1"/>
    <col min="11277" max="11278" width="12.7109375" customWidth="1"/>
    <col min="11279" max="11280" width="12.42578125" customWidth="1"/>
    <col min="11281" max="11282" width="12.7109375" customWidth="1"/>
    <col min="11283" max="11284" width="12.42578125" customWidth="1"/>
    <col min="11505" max="11505" width="38.7109375" bestFit="1" customWidth="1"/>
    <col min="11506" max="11532" width="11.7109375" customWidth="1"/>
    <col min="11533" max="11534" width="12.7109375" customWidth="1"/>
    <col min="11535" max="11536" width="12.42578125" customWidth="1"/>
    <col min="11537" max="11538" width="12.7109375" customWidth="1"/>
    <col min="11539" max="11540" width="12.42578125" customWidth="1"/>
    <col min="11761" max="11761" width="38.7109375" bestFit="1" customWidth="1"/>
    <col min="11762" max="11788" width="11.7109375" customWidth="1"/>
    <col min="11789" max="11790" width="12.7109375" customWidth="1"/>
    <col min="11791" max="11792" width="12.42578125" customWidth="1"/>
    <col min="11793" max="11794" width="12.7109375" customWidth="1"/>
    <col min="11795" max="11796" width="12.42578125" customWidth="1"/>
    <col min="12017" max="12017" width="38.7109375" bestFit="1" customWidth="1"/>
    <col min="12018" max="12044" width="11.7109375" customWidth="1"/>
    <col min="12045" max="12046" width="12.7109375" customWidth="1"/>
    <col min="12047" max="12048" width="12.42578125" customWidth="1"/>
    <col min="12049" max="12050" width="12.7109375" customWidth="1"/>
    <col min="12051" max="12052" width="12.42578125" customWidth="1"/>
    <col min="12273" max="12273" width="38.7109375" bestFit="1" customWidth="1"/>
    <col min="12274" max="12300" width="11.7109375" customWidth="1"/>
    <col min="12301" max="12302" width="12.7109375" customWidth="1"/>
    <col min="12303" max="12304" width="12.42578125" customWidth="1"/>
    <col min="12305" max="12306" width="12.7109375" customWidth="1"/>
    <col min="12307" max="12308" width="12.42578125" customWidth="1"/>
    <col min="12529" max="12529" width="38.7109375" bestFit="1" customWidth="1"/>
    <col min="12530" max="12556" width="11.7109375" customWidth="1"/>
    <col min="12557" max="12558" width="12.7109375" customWidth="1"/>
    <col min="12559" max="12560" width="12.42578125" customWidth="1"/>
    <col min="12561" max="12562" width="12.7109375" customWidth="1"/>
    <col min="12563" max="12564" width="12.42578125" customWidth="1"/>
    <col min="12785" max="12785" width="38.7109375" bestFit="1" customWidth="1"/>
    <col min="12786" max="12812" width="11.7109375" customWidth="1"/>
    <col min="12813" max="12814" width="12.7109375" customWidth="1"/>
    <col min="12815" max="12816" width="12.42578125" customWidth="1"/>
    <col min="12817" max="12818" width="12.7109375" customWidth="1"/>
    <col min="12819" max="12820" width="12.42578125" customWidth="1"/>
    <col min="13041" max="13041" width="38.7109375" bestFit="1" customWidth="1"/>
    <col min="13042" max="13068" width="11.7109375" customWidth="1"/>
    <col min="13069" max="13070" width="12.7109375" customWidth="1"/>
    <col min="13071" max="13072" width="12.42578125" customWidth="1"/>
    <col min="13073" max="13074" width="12.7109375" customWidth="1"/>
    <col min="13075" max="13076" width="12.42578125" customWidth="1"/>
    <col min="13297" max="13297" width="38.7109375" bestFit="1" customWidth="1"/>
    <col min="13298" max="13324" width="11.7109375" customWidth="1"/>
    <col min="13325" max="13326" width="12.7109375" customWidth="1"/>
    <col min="13327" max="13328" width="12.42578125" customWidth="1"/>
    <col min="13329" max="13330" width="12.7109375" customWidth="1"/>
    <col min="13331" max="13332" width="12.42578125" customWidth="1"/>
    <col min="13553" max="13553" width="38.7109375" bestFit="1" customWidth="1"/>
    <col min="13554" max="13580" width="11.7109375" customWidth="1"/>
    <col min="13581" max="13582" width="12.7109375" customWidth="1"/>
    <col min="13583" max="13584" width="12.42578125" customWidth="1"/>
    <col min="13585" max="13586" width="12.7109375" customWidth="1"/>
    <col min="13587" max="13588" width="12.42578125" customWidth="1"/>
    <col min="13809" max="13809" width="38.7109375" bestFit="1" customWidth="1"/>
    <col min="13810" max="13836" width="11.7109375" customWidth="1"/>
    <col min="13837" max="13838" width="12.7109375" customWidth="1"/>
    <col min="13839" max="13840" width="12.42578125" customWidth="1"/>
    <col min="13841" max="13842" width="12.7109375" customWidth="1"/>
    <col min="13843" max="13844" width="12.42578125" customWidth="1"/>
    <col min="14065" max="14065" width="38.7109375" bestFit="1" customWidth="1"/>
    <col min="14066" max="14092" width="11.7109375" customWidth="1"/>
    <col min="14093" max="14094" width="12.7109375" customWidth="1"/>
    <col min="14095" max="14096" width="12.42578125" customWidth="1"/>
    <col min="14097" max="14098" width="12.7109375" customWidth="1"/>
    <col min="14099" max="14100" width="12.42578125" customWidth="1"/>
    <col min="14321" max="14321" width="38.7109375" bestFit="1" customWidth="1"/>
    <col min="14322" max="14348" width="11.7109375" customWidth="1"/>
    <col min="14349" max="14350" width="12.7109375" customWidth="1"/>
    <col min="14351" max="14352" width="12.42578125" customWidth="1"/>
    <col min="14353" max="14354" width="12.7109375" customWidth="1"/>
    <col min="14355" max="14356" width="12.42578125" customWidth="1"/>
    <col min="14577" max="14577" width="38.7109375" bestFit="1" customWidth="1"/>
    <col min="14578" max="14604" width="11.7109375" customWidth="1"/>
    <col min="14605" max="14606" width="12.7109375" customWidth="1"/>
    <col min="14607" max="14608" width="12.42578125" customWidth="1"/>
    <col min="14609" max="14610" width="12.7109375" customWidth="1"/>
    <col min="14611" max="14612" width="12.42578125" customWidth="1"/>
    <col min="14833" max="14833" width="38.7109375" bestFit="1" customWidth="1"/>
    <col min="14834" max="14860" width="11.7109375" customWidth="1"/>
    <col min="14861" max="14862" width="12.7109375" customWidth="1"/>
    <col min="14863" max="14864" width="12.42578125" customWidth="1"/>
    <col min="14865" max="14866" width="12.7109375" customWidth="1"/>
    <col min="14867" max="14868" width="12.42578125" customWidth="1"/>
    <col min="15089" max="15089" width="38.7109375" bestFit="1" customWidth="1"/>
    <col min="15090" max="15116" width="11.7109375" customWidth="1"/>
    <col min="15117" max="15118" width="12.7109375" customWidth="1"/>
    <col min="15119" max="15120" width="12.42578125" customWidth="1"/>
    <col min="15121" max="15122" width="12.7109375" customWidth="1"/>
    <col min="15123" max="15124" width="12.42578125" customWidth="1"/>
    <col min="15345" max="15345" width="38.7109375" bestFit="1" customWidth="1"/>
    <col min="15346" max="15372" width="11.7109375" customWidth="1"/>
    <col min="15373" max="15374" width="12.7109375" customWidth="1"/>
    <col min="15375" max="15376" width="12.42578125" customWidth="1"/>
    <col min="15377" max="15378" width="12.7109375" customWidth="1"/>
    <col min="15379" max="15380" width="12.42578125" customWidth="1"/>
    <col min="15601" max="15601" width="38.7109375" bestFit="1" customWidth="1"/>
    <col min="15602" max="15628" width="11.7109375" customWidth="1"/>
    <col min="15629" max="15630" width="12.7109375" customWidth="1"/>
    <col min="15631" max="15632" width="12.42578125" customWidth="1"/>
    <col min="15633" max="15634" width="12.7109375" customWidth="1"/>
    <col min="15635" max="15636" width="12.42578125" customWidth="1"/>
    <col min="15857" max="15857" width="38.7109375" bestFit="1" customWidth="1"/>
    <col min="15858" max="15884" width="11.7109375" customWidth="1"/>
    <col min="15885" max="15886" width="12.7109375" customWidth="1"/>
    <col min="15887" max="15888" width="12.42578125" customWidth="1"/>
    <col min="15889" max="15890" width="12.7109375" customWidth="1"/>
    <col min="15891" max="15892" width="12.42578125" customWidth="1"/>
    <col min="16113" max="16113" width="38.7109375" bestFit="1" customWidth="1"/>
    <col min="16114" max="16140" width="11.7109375" customWidth="1"/>
    <col min="16141" max="16142" width="12.7109375" customWidth="1"/>
    <col min="16143" max="16144" width="12.42578125" customWidth="1"/>
    <col min="16145" max="16146" width="12.7109375" customWidth="1"/>
    <col min="16147" max="16148" width="12.42578125" customWidth="1"/>
  </cols>
  <sheetData>
    <row r="1" spans="1:29" ht="25.15" customHeight="1" x14ac:dyDescent="0.25">
      <c r="A1" s="211" t="s">
        <v>50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</row>
    <row r="2" spans="1:29" ht="18.75" x14ac:dyDescent="0.3">
      <c r="A2" s="210"/>
      <c r="B2" s="213">
        <v>2019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3">
        <v>2020</v>
      </c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4"/>
    </row>
    <row r="3" spans="1:29" ht="18.75" x14ac:dyDescent="0.3">
      <c r="A3" s="210"/>
      <c r="B3" s="215" t="s">
        <v>4</v>
      </c>
      <c r="C3" s="216"/>
      <c r="D3" s="217" t="s">
        <v>8</v>
      </c>
      <c r="E3" s="218"/>
      <c r="F3" s="217" t="s">
        <v>9</v>
      </c>
      <c r="G3" s="218"/>
      <c r="H3" s="217" t="s">
        <v>13</v>
      </c>
      <c r="I3" s="218"/>
      <c r="J3" s="217" t="s">
        <v>14</v>
      </c>
      <c r="K3" s="218"/>
      <c r="L3" s="219" t="s">
        <v>18</v>
      </c>
      <c r="M3" s="216"/>
      <c r="N3" s="219">
        <v>2019</v>
      </c>
      <c r="O3" s="220"/>
      <c r="P3" s="215" t="s">
        <v>4</v>
      </c>
      <c r="Q3" s="216"/>
      <c r="R3" s="217" t="s">
        <v>8</v>
      </c>
      <c r="S3" s="218"/>
      <c r="T3" s="217" t="s">
        <v>9</v>
      </c>
      <c r="U3" s="218"/>
      <c r="V3" s="217" t="s">
        <v>13</v>
      </c>
      <c r="W3" s="218"/>
      <c r="X3" s="217" t="s">
        <v>14</v>
      </c>
      <c r="Y3" s="218"/>
      <c r="Z3" s="219" t="s">
        <v>18</v>
      </c>
      <c r="AA3" s="216"/>
      <c r="AB3" s="219">
        <v>2020</v>
      </c>
      <c r="AC3" s="220"/>
    </row>
    <row r="4" spans="1:29" ht="45" x14ac:dyDescent="0.25">
      <c r="A4" s="210"/>
      <c r="B4" s="187" t="s">
        <v>82</v>
      </c>
      <c r="C4" s="145" t="s">
        <v>52</v>
      </c>
      <c r="D4" s="145" t="s">
        <v>82</v>
      </c>
      <c r="E4" s="145" t="s">
        <v>52</v>
      </c>
      <c r="F4" s="145" t="s">
        <v>82</v>
      </c>
      <c r="G4" s="145" t="s">
        <v>52</v>
      </c>
      <c r="H4" s="145" t="s">
        <v>51</v>
      </c>
      <c r="I4" s="145" t="s">
        <v>52</v>
      </c>
      <c r="J4" s="145" t="s">
        <v>51</v>
      </c>
      <c r="K4" s="145" t="s">
        <v>52</v>
      </c>
      <c r="L4" s="145" t="s">
        <v>51</v>
      </c>
      <c r="M4" s="145" t="s">
        <v>52</v>
      </c>
      <c r="N4" s="145" t="s">
        <v>51</v>
      </c>
      <c r="O4" s="186" t="s">
        <v>52</v>
      </c>
      <c r="P4" s="187" t="s">
        <v>82</v>
      </c>
      <c r="Q4" s="145" t="s">
        <v>52</v>
      </c>
      <c r="R4" s="145" t="s">
        <v>82</v>
      </c>
      <c r="S4" s="145" t="s">
        <v>52</v>
      </c>
      <c r="T4" s="145" t="s">
        <v>82</v>
      </c>
      <c r="U4" s="145" t="s">
        <v>52</v>
      </c>
      <c r="V4" s="145" t="s">
        <v>51</v>
      </c>
      <c r="W4" s="145" t="s">
        <v>52</v>
      </c>
      <c r="X4" s="145" t="s">
        <v>51</v>
      </c>
      <c r="Y4" s="145" t="s">
        <v>52</v>
      </c>
      <c r="Z4" s="145" t="s">
        <v>51</v>
      </c>
      <c r="AA4" s="145" t="s">
        <v>52</v>
      </c>
      <c r="AB4" s="145" t="s">
        <v>51</v>
      </c>
      <c r="AC4" s="186" t="s">
        <v>52</v>
      </c>
    </row>
    <row r="5" spans="1:29" ht="18.75" x14ac:dyDescent="0.25">
      <c r="A5" s="196" t="s">
        <v>19</v>
      </c>
      <c r="L5" s="132"/>
      <c r="M5" s="132"/>
      <c r="N5" s="132"/>
      <c r="O5" s="179"/>
      <c r="Z5" s="132"/>
      <c r="AA5" s="132"/>
      <c r="AB5" s="132"/>
      <c r="AC5" s="179"/>
    </row>
    <row r="6" spans="1:29" ht="15.75" x14ac:dyDescent="0.25">
      <c r="A6" s="76" t="s">
        <v>20</v>
      </c>
      <c r="B6" s="98">
        <v>170.97399999999999</v>
      </c>
      <c r="C6" s="99">
        <v>163.16499999999999</v>
      </c>
      <c r="D6" s="98">
        <v>246.26400000000001</v>
      </c>
      <c r="E6" s="99">
        <v>165.95400000000001</v>
      </c>
      <c r="F6" s="98">
        <v>194.751</v>
      </c>
      <c r="G6" s="99">
        <v>163.85900000000001</v>
      </c>
      <c r="H6" s="98">
        <v>323.50900000000001</v>
      </c>
      <c r="I6" s="99">
        <v>174.61500000000001</v>
      </c>
      <c r="J6" s="98">
        <v>214.20500000000001</v>
      </c>
      <c r="K6" s="99">
        <v>165.06399999999999</v>
      </c>
      <c r="L6" s="98">
        <v>171.52699999999999</v>
      </c>
      <c r="M6" s="99">
        <v>158.46299999999999</v>
      </c>
      <c r="N6" s="98">
        <v>197.98500000000001</v>
      </c>
      <c r="O6" s="99">
        <v>162.744</v>
      </c>
      <c r="P6" s="98">
        <v>171.97</v>
      </c>
      <c r="Q6" s="99">
        <v>159.762</v>
      </c>
      <c r="R6" s="98">
        <v>168.488</v>
      </c>
      <c r="S6" s="99">
        <v>162.43899999999999</v>
      </c>
      <c r="T6" s="98">
        <v>170.88900000000001</v>
      </c>
      <c r="U6" s="99">
        <v>160.62299999999999</v>
      </c>
      <c r="V6" s="98">
        <v>330.56599999999997</v>
      </c>
      <c r="W6" s="99">
        <v>180.893</v>
      </c>
      <c r="X6" s="98">
        <v>185.11699999999999</v>
      </c>
      <c r="Y6" s="99">
        <v>162.63900000000001</v>
      </c>
      <c r="Z6" s="98">
        <v>179.06399999999999</v>
      </c>
      <c r="AA6" s="99">
        <v>160.71899999999999</v>
      </c>
      <c r="AB6" s="98">
        <v>182.88900000000001</v>
      </c>
      <c r="AC6" s="99">
        <v>161.959</v>
      </c>
    </row>
    <row r="7" spans="1:29" ht="15.75" x14ac:dyDescent="0.25">
      <c r="A7" s="77" t="s">
        <v>21</v>
      </c>
      <c r="B7" s="101">
        <v>201.071</v>
      </c>
      <c r="C7" s="102">
        <v>164.846</v>
      </c>
      <c r="D7" s="101">
        <v>224.172</v>
      </c>
      <c r="E7" s="102">
        <v>164.66900000000001</v>
      </c>
      <c r="F7" s="101">
        <v>210.14699999999999</v>
      </c>
      <c r="G7" s="102">
        <v>164.79400000000001</v>
      </c>
      <c r="H7" s="101">
        <v>221.77699999999999</v>
      </c>
      <c r="I7" s="102">
        <v>161.32900000000001</v>
      </c>
      <c r="J7" s="101">
        <v>211.77</v>
      </c>
      <c r="K7" s="102">
        <v>164.22800000000001</v>
      </c>
      <c r="L7" s="101">
        <v>193.995</v>
      </c>
      <c r="M7" s="102">
        <v>163.249</v>
      </c>
      <c r="N7" s="101">
        <v>206.751</v>
      </c>
      <c r="O7" s="102">
        <v>163.89699999999999</v>
      </c>
      <c r="P7" s="101">
        <v>189.934</v>
      </c>
      <c r="Q7" s="102">
        <v>166.40299999999999</v>
      </c>
      <c r="R7" s="101">
        <v>195.423</v>
      </c>
      <c r="S7" s="102">
        <v>164.34700000000001</v>
      </c>
      <c r="T7" s="101">
        <v>192.04499999999999</v>
      </c>
      <c r="U7" s="102">
        <v>165.68799999999999</v>
      </c>
      <c r="V7" s="101">
        <v>241.577</v>
      </c>
      <c r="W7" s="102">
        <v>168.47499999999999</v>
      </c>
      <c r="X7" s="101">
        <v>198.73599999999999</v>
      </c>
      <c r="Y7" s="102">
        <v>166.06399999999999</v>
      </c>
      <c r="Z7" s="101">
        <v>191.53100000000001</v>
      </c>
      <c r="AA7" s="102">
        <v>166.29499999999999</v>
      </c>
      <c r="AB7" s="101">
        <v>196.41800000000001</v>
      </c>
      <c r="AC7" s="102">
        <v>166.142</v>
      </c>
    </row>
    <row r="8" spans="1:29" ht="15.75" x14ac:dyDescent="0.25">
      <c r="A8" s="77" t="s">
        <v>22</v>
      </c>
      <c r="B8" s="101">
        <v>182.923</v>
      </c>
      <c r="C8" s="102">
        <v>169.26400000000001</v>
      </c>
      <c r="D8" s="101">
        <v>248.71600000000001</v>
      </c>
      <c r="E8" s="102">
        <v>181.68600000000001</v>
      </c>
      <c r="F8" s="101">
        <v>206.523</v>
      </c>
      <c r="G8" s="102">
        <v>172.535</v>
      </c>
      <c r="H8" s="101">
        <v>271.72199999999998</v>
      </c>
      <c r="I8" s="102">
        <v>191.09700000000001</v>
      </c>
      <c r="J8" s="101">
        <v>212.584</v>
      </c>
      <c r="K8" s="102">
        <v>174.673</v>
      </c>
      <c r="L8" s="101">
        <v>202.499</v>
      </c>
      <c r="M8" s="102">
        <v>166.91800000000001</v>
      </c>
      <c r="N8" s="101">
        <v>209.43600000000001</v>
      </c>
      <c r="O8" s="102">
        <v>171.94399999999999</v>
      </c>
      <c r="P8" s="101">
        <v>185.59100000000001</v>
      </c>
      <c r="Q8" s="102">
        <v>168.30600000000001</v>
      </c>
      <c r="R8" s="101">
        <v>203.374</v>
      </c>
      <c r="S8" s="102">
        <v>171.321</v>
      </c>
      <c r="T8" s="101">
        <v>191.71199999999999</v>
      </c>
      <c r="U8" s="102">
        <v>169.31800000000001</v>
      </c>
      <c r="V8" s="101">
        <v>274.14999999999998</v>
      </c>
      <c r="W8" s="102">
        <v>186.16499999999999</v>
      </c>
      <c r="X8" s="101">
        <v>199.126</v>
      </c>
      <c r="Y8" s="102">
        <v>171.017</v>
      </c>
      <c r="Z8" s="101">
        <v>189.24600000000001</v>
      </c>
      <c r="AA8" s="102">
        <v>167.96799999999999</v>
      </c>
      <c r="AB8" s="101">
        <v>196.60400000000001</v>
      </c>
      <c r="AC8" s="102">
        <v>169.97399999999999</v>
      </c>
    </row>
    <row r="9" spans="1:29" ht="15.75" x14ac:dyDescent="0.25">
      <c r="A9" s="77" t="s">
        <v>23</v>
      </c>
      <c r="B9" s="101">
        <v>194.35300000000001</v>
      </c>
      <c r="C9" s="102">
        <v>157.73699999999999</v>
      </c>
      <c r="D9" s="101">
        <v>230.48099999999999</v>
      </c>
      <c r="E9" s="102">
        <v>159.65799999999999</v>
      </c>
      <c r="F9" s="101">
        <v>211.596</v>
      </c>
      <c r="G9" s="102">
        <v>158.20699999999999</v>
      </c>
      <c r="H9" s="101">
        <v>259.08499999999998</v>
      </c>
      <c r="I9" s="102">
        <v>163.09299999999999</v>
      </c>
      <c r="J9" s="101">
        <v>225.28899999999999</v>
      </c>
      <c r="K9" s="102">
        <v>158.815</v>
      </c>
      <c r="L9" s="101">
        <v>201.19</v>
      </c>
      <c r="M9" s="102">
        <v>159.58500000000001</v>
      </c>
      <c r="N9" s="101">
        <v>216.05799999999999</v>
      </c>
      <c r="O9" s="102">
        <v>159.08000000000001</v>
      </c>
      <c r="P9" s="101">
        <v>187.88900000000001</v>
      </c>
      <c r="Q9" s="102">
        <v>160.565</v>
      </c>
      <c r="R9" s="101">
        <v>214.209</v>
      </c>
      <c r="S9" s="102">
        <v>161.059</v>
      </c>
      <c r="T9" s="101">
        <v>198.64</v>
      </c>
      <c r="U9" s="102">
        <v>160.72999999999999</v>
      </c>
      <c r="V9" s="101">
        <v>259.68599999999998</v>
      </c>
      <c r="W9" s="102">
        <v>164.37100000000001</v>
      </c>
      <c r="X9" s="101">
        <v>213.00200000000001</v>
      </c>
      <c r="Y9" s="102">
        <v>161.08099999999999</v>
      </c>
      <c r="Z9" s="101">
        <v>185.488</v>
      </c>
      <c r="AA9" s="102">
        <v>160.328</v>
      </c>
      <c r="AB9" s="101">
        <v>205.267</v>
      </c>
      <c r="AC9" s="102">
        <v>160.80500000000001</v>
      </c>
    </row>
    <row r="10" spans="1:29" ht="15.75" x14ac:dyDescent="0.25">
      <c r="A10" s="77" t="s">
        <v>24</v>
      </c>
      <c r="B10" s="101">
        <v>196.547</v>
      </c>
      <c r="C10" s="102">
        <v>173.82</v>
      </c>
      <c r="D10" s="101">
        <v>214.19900000000001</v>
      </c>
      <c r="E10" s="102">
        <v>179.84899999999999</v>
      </c>
      <c r="F10" s="101">
        <v>201.88</v>
      </c>
      <c r="G10" s="102">
        <v>175.57300000000001</v>
      </c>
      <c r="H10" s="101">
        <v>251.108</v>
      </c>
      <c r="I10" s="102">
        <v>181.87</v>
      </c>
      <c r="J10" s="101">
        <v>208.27699999999999</v>
      </c>
      <c r="K10" s="102">
        <v>176.56100000000001</v>
      </c>
      <c r="L10" s="101">
        <v>202.864</v>
      </c>
      <c r="M10" s="102">
        <v>173.09100000000001</v>
      </c>
      <c r="N10" s="101">
        <v>206.48599999999999</v>
      </c>
      <c r="O10" s="102">
        <v>175.40199999999999</v>
      </c>
      <c r="P10" s="101">
        <v>193.15899999999999</v>
      </c>
      <c r="Q10" s="102">
        <v>174.547</v>
      </c>
      <c r="R10" s="101">
        <v>205.92599999999999</v>
      </c>
      <c r="S10" s="102">
        <v>176.33600000000001</v>
      </c>
      <c r="T10" s="101">
        <v>197.72800000000001</v>
      </c>
      <c r="U10" s="102">
        <v>175.16200000000001</v>
      </c>
      <c r="V10" s="101">
        <v>187.29900000000001</v>
      </c>
      <c r="W10" s="102">
        <v>185.19300000000001</v>
      </c>
      <c r="X10" s="101">
        <v>196.59299999999999</v>
      </c>
      <c r="Y10" s="102">
        <v>176.55500000000001</v>
      </c>
      <c r="Z10" s="101">
        <v>203.75</v>
      </c>
      <c r="AA10" s="102">
        <v>173.44300000000001</v>
      </c>
      <c r="AB10" s="101">
        <v>198.65899999999999</v>
      </c>
      <c r="AC10" s="102">
        <v>175.541</v>
      </c>
    </row>
    <row r="11" spans="1:29" ht="15.75" x14ac:dyDescent="0.25">
      <c r="A11" s="77" t="s">
        <v>25</v>
      </c>
      <c r="B11" s="101">
        <v>246.89</v>
      </c>
      <c r="C11" s="102">
        <v>175.673</v>
      </c>
      <c r="D11" s="101">
        <v>355.77300000000002</v>
      </c>
      <c r="E11" s="102">
        <v>184.88</v>
      </c>
      <c r="F11" s="101">
        <v>299.72300000000001</v>
      </c>
      <c r="G11" s="102">
        <v>178.18700000000001</v>
      </c>
      <c r="H11" s="101">
        <v>378.93700000000001</v>
      </c>
      <c r="I11" s="102">
        <v>189.50399999999999</v>
      </c>
      <c r="J11" s="101">
        <v>318.18900000000002</v>
      </c>
      <c r="K11" s="102">
        <v>179.66399999999999</v>
      </c>
      <c r="L11" s="101">
        <v>270.88900000000001</v>
      </c>
      <c r="M11" s="102">
        <v>177.136</v>
      </c>
      <c r="N11" s="101">
        <v>305.529</v>
      </c>
      <c r="O11" s="102">
        <v>178.81200000000001</v>
      </c>
      <c r="P11" s="101">
        <v>209.154</v>
      </c>
      <c r="Q11" s="102">
        <v>175.756</v>
      </c>
      <c r="R11" s="101">
        <v>216.59</v>
      </c>
      <c r="S11" s="102">
        <v>179.928</v>
      </c>
      <c r="T11" s="101">
        <v>211.35</v>
      </c>
      <c r="U11" s="102">
        <v>177.14099999999999</v>
      </c>
      <c r="V11" s="101">
        <v>397.74599999999998</v>
      </c>
      <c r="W11" s="102">
        <v>197.56700000000001</v>
      </c>
      <c r="X11" s="101">
        <v>268.44900000000001</v>
      </c>
      <c r="Y11" s="102">
        <v>179.398</v>
      </c>
      <c r="Z11" s="101">
        <v>248.36699999999999</v>
      </c>
      <c r="AA11" s="102">
        <v>176.745</v>
      </c>
      <c r="AB11" s="101">
        <v>261.87900000000002</v>
      </c>
      <c r="AC11" s="102">
        <v>178.46299999999999</v>
      </c>
    </row>
    <row r="12" spans="1:29" ht="15.75" x14ac:dyDescent="0.25">
      <c r="A12" s="77" t="s">
        <v>26</v>
      </c>
      <c r="B12" s="101">
        <v>195.40700000000001</v>
      </c>
      <c r="C12" s="102">
        <v>169.70500000000001</v>
      </c>
      <c r="D12" s="101">
        <v>240.35599999999999</v>
      </c>
      <c r="E12" s="102">
        <v>172.547</v>
      </c>
      <c r="F12" s="101">
        <v>211.72200000000001</v>
      </c>
      <c r="G12" s="102">
        <v>170.608</v>
      </c>
      <c r="H12" s="101">
        <v>255.52699999999999</v>
      </c>
      <c r="I12" s="102">
        <v>177.46700000000001</v>
      </c>
      <c r="J12" s="101">
        <v>219.05799999999999</v>
      </c>
      <c r="K12" s="102">
        <v>171.678</v>
      </c>
      <c r="L12" s="101">
        <v>193.12200000000001</v>
      </c>
      <c r="M12" s="102">
        <v>169.84</v>
      </c>
      <c r="N12" s="101">
        <v>211.001</v>
      </c>
      <c r="O12" s="102">
        <v>171.08199999999999</v>
      </c>
      <c r="P12" s="101">
        <v>178.97200000000001</v>
      </c>
      <c r="Q12" s="102">
        <v>168.03700000000001</v>
      </c>
      <c r="R12" s="101">
        <v>191.41800000000001</v>
      </c>
      <c r="S12" s="102">
        <v>169.06</v>
      </c>
      <c r="T12" s="101">
        <v>183.667</v>
      </c>
      <c r="U12" s="102">
        <v>168.40899999999999</v>
      </c>
      <c r="V12" s="101">
        <v>256.98399999999998</v>
      </c>
      <c r="W12" s="102">
        <v>177.20599999999999</v>
      </c>
      <c r="X12" s="101">
        <v>196.09700000000001</v>
      </c>
      <c r="Y12" s="102">
        <v>169.58799999999999</v>
      </c>
      <c r="Z12" s="101">
        <v>183.78399999999999</v>
      </c>
      <c r="AA12" s="102">
        <v>168.71199999999999</v>
      </c>
      <c r="AB12" s="101">
        <v>192.05799999999999</v>
      </c>
      <c r="AC12" s="102">
        <v>169.298</v>
      </c>
    </row>
    <row r="13" spans="1:29" ht="16.5" thickBot="1" x14ac:dyDescent="0.3">
      <c r="A13" s="90" t="s">
        <v>27</v>
      </c>
      <c r="B13" s="103">
        <v>199.53399999999999</v>
      </c>
      <c r="C13" s="104">
        <v>164.125</v>
      </c>
      <c r="D13" s="103">
        <v>253.66800000000001</v>
      </c>
      <c r="E13" s="104">
        <v>167.77699999999999</v>
      </c>
      <c r="F13" s="103">
        <v>219.73599999999999</v>
      </c>
      <c r="G13" s="104">
        <v>165.12299999999999</v>
      </c>
      <c r="H13" s="103">
        <v>226.20400000000001</v>
      </c>
      <c r="I13" s="104">
        <v>160.12700000000001</v>
      </c>
      <c r="J13" s="103">
        <v>221.24100000000001</v>
      </c>
      <c r="K13" s="104">
        <v>164.33099999999999</v>
      </c>
      <c r="L13" s="103">
        <v>208.05</v>
      </c>
      <c r="M13" s="104">
        <v>163.30000000000001</v>
      </c>
      <c r="N13" s="103">
        <v>217.28299999999999</v>
      </c>
      <c r="O13" s="104">
        <v>163.983</v>
      </c>
      <c r="P13" s="103">
        <v>213.14500000000001</v>
      </c>
      <c r="Q13" s="104">
        <v>166.078</v>
      </c>
      <c r="R13" s="103">
        <v>220.63800000000001</v>
      </c>
      <c r="S13" s="104">
        <v>166.41</v>
      </c>
      <c r="T13" s="103">
        <v>216.07599999999999</v>
      </c>
      <c r="U13" s="104">
        <v>166.196</v>
      </c>
      <c r="V13" s="103">
        <v>228.58699999999999</v>
      </c>
      <c r="W13" s="104">
        <v>159.59</v>
      </c>
      <c r="X13" s="103">
        <v>219.28700000000001</v>
      </c>
      <c r="Y13" s="104">
        <v>165.31800000000001</v>
      </c>
      <c r="Z13" s="103">
        <v>208.01900000000001</v>
      </c>
      <c r="AA13" s="104">
        <v>162.42500000000001</v>
      </c>
      <c r="AB13" s="103">
        <v>215.762</v>
      </c>
      <c r="AC13" s="104">
        <v>164.34899999999999</v>
      </c>
    </row>
    <row r="14" spans="1:29" ht="16.5" thickBot="1" x14ac:dyDescent="0.3">
      <c r="A14" s="88" t="s">
        <v>53</v>
      </c>
      <c r="B14" s="136">
        <v>199.54</v>
      </c>
      <c r="C14" s="137">
        <v>167.1</v>
      </c>
      <c r="D14" s="136">
        <v>249.12200000000001</v>
      </c>
      <c r="E14" s="137">
        <v>171.75299999999999</v>
      </c>
      <c r="F14" s="136">
        <v>218.685</v>
      </c>
      <c r="G14" s="137">
        <v>168.39699999999999</v>
      </c>
      <c r="H14" s="136">
        <v>252.48099999999999</v>
      </c>
      <c r="I14" s="137">
        <v>172.6</v>
      </c>
      <c r="J14" s="136">
        <v>225.249</v>
      </c>
      <c r="K14" s="137">
        <v>169.00299999999999</v>
      </c>
      <c r="L14" s="136">
        <v>204.18</v>
      </c>
      <c r="M14" s="137">
        <v>166.11600000000001</v>
      </c>
      <c r="N14" s="136">
        <v>218.7</v>
      </c>
      <c r="O14" s="137">
        <v>168.02699999999999</v>
      </c>
      <c r="P14" s="136">
        <v>194.84</v>
      </c>
      <c r="Q14" s="137">
        <v>167.303</v>
      </c>
      <c r="R14" s="136">
        <v>206.17</v>
      </c>
      <c r="S14" s="137">
        <v>168.51599999999999</v>
      </c>
      <c r="T14" s="136">
        <v>199.12</v>
      </c>
      <c r="U14" s="137">
        <v>167.721</v>
      </c>
      <c r="V14" s="136">
        <v>254.75</v>
      </c>
      <c r="W14" s="137">
        <v>174.922</v>
      </c>
      <c r="X14" s="136">
        <v>209.989</v>
      </c>
      <c r="Y14" s="137">
        <v>168.607</v>
      </c>
      <c r="Z14" s="136">
        <v>198.17</v>
      </c>
      <c r="AA14" s="137">
        <v>166.54300000000001</v>
      </c>
      <c r="AB14" s="136">
        <v>206.31399999999999</v>
      </c>
      <c r="AC14" s="137">
        <v>167.905</v>
      </c>
    </row>
    <row r="15" spans="1:29" ht="18.75" x14ac:dyDescent="0.25">
      <c r="A15" s="197" t="s">
        <v>32</v>
      </c>
      <c r="L15" s="132"/>
      <c r="M15" s="132"/>
      <c r="N15" s="132"/>
      <c r="O15" s="179"/>
    </row>
    <row r="16" spans="1:29" ht="15.75" x14ac:dyDescent="0.25">
      <c r="A16" s="76" t="s">
        <v>33</v>
      </c>
      <c r="B16" s="105">
        <v>199.21</v>
      </c>
      <c r="C16" s="106">
        <v>164.06200000000001</v>
      </c>
      <c r="D16" s="105">
        <v>258.85399999999998</v>
      </c>
      <c r="E16" s="106">
        <v>167.767</v>
      </c>
      <c r="F16" s="105">
        <v>221.768</v>
      </c>
      <c r="G16" s="106">
        <v>165.142</v>
      </c>
      <c r="H16" s="105">
        <v>319.27199999999999</v>
      </c>
      <c r="I16" s="106">
        <v>177.245</v>
      </c>
      <c r="J16" s="105">
        <v>245.75200000000001</v>
      </c>
      <c r="K16" s="106">
        <v>166.84100000000001</v>
      </c>
      <c r="L16" s="105">
        <v>188.20400000000001</v>
      </c>
      <c r="M16" s="106">
        <v>163.798</v>
      </c>
      <c r="N16" s="100">
        <v>230.11099999999999</v>
      </c>
      <c r="O16" s="99">
        <v>165.822</v>
      </c>
      <c r="P16" s="105">
        <v>186.60400000000001</v>
      </c>
      <c r="Q16" s="106">
        <v>163.50899999999999</v>
      </c>
      <c r="R16" s="105">
        <v>237.38</v>
      </c>
      <c r="S16" s="106">
        <v>168.422</v>
      </c>
      <c r="T16" s="105">
        <v>205.67</v>
      </c>
      <c r="U16" s="106">
        <v>165.18199999999999</v>
      </c>
      <c r="V16" s="105">
        <v>311.05500000000001</v>
      </c>
      <c r="W16" s="106">
        <v>175.86</v>
      </c>
      <c r="X16" s="105">
        <v>228.25299999999999</v>
      </c>
      <c r="Y16" s="106">
        <v>166.77799999999999</v>
      </c>
      <c r="Z16" s="105">
        <v>193.197</v>
      </c>
      <c r="AA16" s="106">
        <v>164.22399999999999</v>
      </c>
      <c r="AB16" s="105">
        <v>217.64</v>
      </c>
      <c r="AC16" s="106">
        <v>165.91800000000001</v>
      </c>
    </row>
    <row r="17" spans="1:29" ht="16.5" thickBot="1" x14ac:dyDescent="0.3">
      <c r="A17" s="77" t="s">
        <v>46</v>
      </c>
      <c r="B17" s="107">
        <v>0</v>
      </c>
      <c r="C17" s="108">
        <v>350.02100000000002</v>
      </c>
      <c r="D17" s="107">
        <v>0</v>
      </c>
      <c r="E17" s="108">
        <v>333.15499999999997</v>
      </c>
      <c r="F17" s="107">
        <v>0</v>
      </c>
      <c r="G17" s="108">
        <v>346.75400000000002</v>
      </c>
      <c r="H17" s="107">
        <v>0</v>
      </c>
      <c r="I17" s="108">
        <v>0</v>
      </c>
      <c r="J17" s="107">
        <v>0</v>
      </c>
      <c r="K17" s="108">
        <v>345.58100000000002</v>
      </c>
      <c r="L17" s="107">
        <v>0</v>
      </c>
      <c r="M17" s="108">
        <v>287.59399999999999</v>
      </c>
      <c r="N17" s="134">
        <v>0</v>
      </c>
      <c r="O17" s="133">
        <v>322.71100000000001</v>
      </c>
      <c r="P17" s="107">
        <v>0</v>
      </c>
      <c r="Q17" s="108">
        <v>318.67899999999997</v>
      </c>
      <c r="R17" s="107">
        <v>0</v>
      </c>
      <c r="S17" s="108">
        <v>254.483</v>
      </c>
      <c r="T17" s="107">
        <v>0</v>
      </c>
      <c r="U17" s="108">
        <v>298.38400000000001</v>
      </c>
      <c r="V17" s="107">
        <v>0</v>
      </c>
      <c r="W17" s="108">
        <v>268.459</v>
      </c>
      <c r="X17" s="107">
        <v>0</v>
      </c>
      <c r="Y17" s="108">
        <v>297.26600000000002</v>
      </c>
      <c r="Z17" s="107">
        <v>0</v>
      </c>
      <c r="AA17" s="108">
        <v>301.88400000000001</v>
      </c>
      <c r="AB17" s="107">
        <v>0</v>
      </c>
      <c r="AC17" s="108">
        <v>298.983</v>
      </c>
    </row>
    <row r="18" spans="1:29" ht="16.5" thickBot="1" x14ac:dyDescent="0.3">
      <c r="A18" s="146" t="s">
        <v>54</v>
      </c>
      <c r="B18" s="139">
        <v>199.21</v>
      </c>
      <c r="C18" s="140">
        <v>168.82400000000001</v>
      </c>
      <c r="D18" s="139">
        <v>258.85399999999998</v>
      </c>
      <c r="E18" s="140">
        <v>170.26599999999999</v>
      </c>
      <c r="F18" s="139">
        <v>221.768</v>
      </c>
      <c r="G18" s="140">
        <v>169.24100000000001</v>
      </c>
      <c r="H18" s="139">
        <v>319.27199999999999</v>
      </c>
      <c r="I18" s="140">
        <v>177.245</v>
      </c>
      <c r="J18" s="139">
        <v>245.75200000000001</v>
      </c>
      <c r="K18" s="140">
        <v>170.47300000000001</v>
      </c>
      <c r="L18" s="139">
        <v>188.20400000000001</v>
      </c>
      <c r="M18" s="140">
        <v>167.03299999999999</v>
      </c>
      <c r="N18" s="138">
        <v>230.11099999999999</v>
      </c>
      <c r="O18" s="137">
        <v>169.31700000000001</v>
      </c>
      <c r="P18" s="139">
        <v>186.60400000000001</v>
      </c>
      <c r="Q18" s="140">
        <v>167.27799999999999</v>
      </c>
      <c r="R18" s="139">
        <v>237.38</v>
      </c>
      <c r="S18" s="140">
        <v>170.29900000000001</v>
      </c>
      <c r="T18" s="139">
        <v>205.67</v>
      </c>
      <c r="U18" s="140">
        <v>168.30500000000001</v>
      </c>
      <c r="V18" s="139">
        <v>311.05500000000001</v>
      </c>
      <c r="W18" s="140">
        <v>176.34899999999999</v>
      </c>
      <c r="X18" s="139">
        <v>228.25299999999999</v>
      </c>
      <c r="Y18" s="140">
        <v>169.488</v>
      </c>
      <c r="Z18" s="139">
        <v>193.197</v>
      </c>
      <c r="AA18" s="140">
        <v>167.32499999999999</v>
      </c>
      <c r="AB18" s="139">
        <v>217.64</v>
      </c>
      <c r="AC18" s="140">
        <v>168.762</v>
      </c>
    </row>
    <row r="19" spans="1:29" ht="18.75" x14ac:dyDescent="0.25">
      <c r="A19" s="197" t="s">
        <v>38</v>
      </c>
      <c r="L19" s="132"/>
      <c r="M19" s="132"/>
      <c r="N19" s="132"/>
      <c r="O19" s="180"/>
    </row>
    <row r="20" spans="1:29" ht="16.5" thickBot="1" x14ac:dyDescent="0.3">
      <c r="A20" s="91" t="s">
        <v>39</v>
      </c>
      <c r="B20" s="109">
        <v>188.911</v>
      </c>
      <c r="C20" s="110">
        <v>177.37200000000001</v>
      </c>
      <c r="D20" s="109">
        <v>210.05799999999999</v>
      </c>
      <c r="E20" s="110">
        <v>179.61</v>
      </c>
      <c r="F20" s="109">
        <v>195.822</v>
      </c>
      <c r="G20" s="110">
        <v>178.15</v>
      </c>
      <c r="H20" s="109">
        <v>181.03800000000001</v>
      </c>
      <c r="I20" s="110">
        <v>183.26900000000001</v>
      </c>
      <c r="J20" s="109">
        <v>193.964</v>
      </c>
      <c r="K20" s="110">
        <v>179.01900000000001</v>
      </c>
      <c r="L20" s="109">
        <v>175.18899999999999</v>
      </c>
      <c r="M20" s="110">
        <v>177.24</v>
      </c>
      <c r="N20" s="109">
        <v>187.626</v>
      </c>
      <c r="O20" s="181">
        <v>178.45400000000001</v>
      </c>
      <c r="P20" s="109">
        <v>184.328</v>
      </c>
      <c r="Q20" s="110">
        <v>178.559</v>
      </c>
      <c r="R20" s="109">
        <v>170.63800000000001</v>
      </c>
      <c r="S20" s="110">
        <v>178.03299999999999</v>
      </c>
      <c r="T20" s="109">
        <v>180.07</v>
      </c>
      <c r="U20" s="110">
        <v>178.36799999999999</v>
      </c>
      <c r="V20" s="109">
        <v>188.00200000000001</v>
      </c>
      <c r="W20" s="110">
        <v>187.94399999999999</v>
      </c>
      <c r="X20" s="109">
        <v>181.023</v>
      </c>
      <c r="Y20" s="110">
        <v>179.876</v>
      </c>
      <c r="Z20" s="109">
        <v>199.416</v>
      </c>
      <c r="AA20" s="110">
        <v>177.583</v>
      </c>
      <c r="AB20" s="109">
        <v>187.65600000000001</v>
      </c>
      <c r="AC20" s="110">
        <v>179.166</v>
      </c>
    </row>
    <row r="21" spans="1:29" ht="16.5" thickBot="1" x14ac:dyDescent="0.3">
      <c r="A21" s="88" t="s">
        <v>55</v>
      </c>
      <c r="B21" s="141">
        <v>188.911</v>
      </c>
      <c r="C21" s="142">
        <v>177.37200000000001</v>
      </c>
      <c r="D21" s="141">
        <v>210.05799999999999</v>
      </c>
      <c r="E21" s="142">
        <v>179.61</v>
      </c>
      <c r="F21" s="141">
        <v>195.822</v>
      </c>
      <c r="G21" s="142">
        <v>178.15</v>
      </c>
      <c r="H21" s="141">
        <v>181.03800000000001</v>
      </c>
      <c r="I21" s="142">
        <v>183.26900000000001</v>
      </c>
      <c r="J21" s="141">
        <v>193.964</v>
      </c>
      <c r="K21" s="142">
        <v>179.01900000000001</v>
      </c>
      <c r="L21" s="141">
        <v>175.18899999999999</v>
      </c>
      <c r="M21" s="142">
        <v>177.24</v>
      </c>
      <c r="N21" s="141">
        <v>187.626</v>
      </c>
      <c r="O21" s="142">
        <v>178.45400000000001</v>
      </c>
      <c r="P21" s="141">
        <v>184.328</v>
      </c>
      <c r="Q21" s="142">
        <v>178.559</v>
      </c>
      <c r="R21" s="141">
        <v>170.63800000000001</v>
      </c>
      <c r="S21" s="142">
        <v>178.03299999999999</v>
      </c>
      <c r="T21" s="141">
        <v>180.07</v>
      </c>
      <c r="U21" s="142">
        <v>178.36799999999999</v>
      </c>
      <c r="V21" s="141">
        <v>188.00200000000001</v>
      </c>
      <c r="W21" s="142">
        <v>187.94399999999999</v>
      </c>
      <c r="X21" s="141">
        <v>181.023</v>
      </c>
      <c r="Y21" s="142">
        <v>179.876</v>
      </c>
      <c r="Z21" s="141">
        <v>199.416</v>
      </c>
      <c r="AA21" s="142">
        <v>177.583</v>
      </c>
      <c r="AB21" s="141">
        <v>187.65600000000001</v>
      </c>
      <c r="AC21" s="142">
        <v>179.166</v>
      </c>
    </row>
    <row r="22" spans="1:29" ht="16.5" thickBot="1" x14ac:dyDescent="0.3">
      <c r="A22" s="147" t="s">
        <v>83</v>
      </c>
      <c r="B22" s="143">
        <v>199.226</v>
      </c>
      <c r="C22" s="144">
        <v>167.863</v>
      </c>
      <c r="D22" s="143">
        <v>248.989</v>
      </c>
      <c r="E22" s="144">
        <v>172.28299999999999</v>
      </c>
      <c r="F22" s="143">
        <v>218.339</v>
      </c>
      <c r="G22" s="144">
        <v>169.119</v>
      </c>
      <c r="H22" s="143">
        <v>257.904</v>
      </c>
      <c r="I22" s="144">
        <v>173.79900000000001</v>
      </c>
      <c r="J22" s="143">
        <v>226.12</v>
      </c>
      <c r="K22" s="144">
        <v>169.8</v>
      </c>
      <c r="L22" s="143">
        <v>202.37700000000001</v>
      </c>
      <c r="M22" s="144">
        <v>166.893</v>
      </c>
      <c r="N22" s="143">
        <v>218.79599999999999</v>
      </c>
      <c r="O22" s="144">
        <v>168.828</v>
      </c>
      <c r="P22" s="143">
        <v>193.958</v>
      </c>
      <c r="Q22" s="144">
        <v>168.017</v>
      </c>
      <c r="R22" s="143">
        <v>207.65600000000001</v>
      </c>
      <c r="S22" s="144">
        <v>169.30099999999999</v>
      </c>
      <c r="T22" s="143">
        <v>199.107</v>
      </c>
      <c r="U22" s="144">
        <v>168.46</v>
      </c>
      <c r="V22" s="143">
        <v>258.32900000000001</v>
      </c>
      <c r="W22" s="144">
        <v>176.14</v>
      </c>
      <c r="X22" s="143">
        <v>210.65700000000001</v>
      </c>
      <c r="Y22" s="144">
        <v>169.43700000000001</v>
      </c>
      <c r="Z22" s="143">
        <v>197.857</v>
      </c>
      <c r="AA22" s="144">
        <v>167.261</v>
      </c>
      <c r="AB22" s="143">
        <v>206.66900000000001</v>
      </c>
      <c r="AC22" s="144">
        <v>168.702</v>
      </c>
    </row>
    <row r="23" spans="1:29" ht="15.75" x14ac:dyDescent="0.25">
      <c r="A23" s="148" t="s">
        <v>91</v>
      </c>
      <c r="B23" s="111" t="s">
        <v>56</v>
      </c>
      <c r="C23" s="113">
        <v>174.34</v>
      </c>
      <c r="D23" s="111" t="s">
        <v>56</v>
      </c>
      <c r="E23" s="135">
        <v>173.26</v>
      </c>
      <c r="F23" s="111" t="s">
        <v>56</v>
      </c>
      <c r="G23" s="112">
        <v>173.95</v>
      </c>
      <c r="H23" s="111" t="s">
        <v>56</v>
      </c>
      <c r="I23" s="135">
        <v>173.54</v>
      </c>
      <c r="J23" s="111" t="s">
        <v>56</v>
      </c>
      <c r="K23" s="112">
        <v>173.9</v>
      </c>
      <c r="L23" s="111" t="s">
        <v>56</v>
      </c>
      <c r="M23" s="113">
        <v>174.04</v>
      </c>
      <c r="N23" s="111" t="s">
        <v>56</v>
      </c>
      <c r="O23" s="113">
        <v>173.95</v>
      </c>
      <c r="P23" s="111" t="s">
        <v>56</v>
      </c>
      <c r="Q23" s="135">
        <v>174.33</v>
      </c>
      <c r="R23" s="111" t="s">
        <v>56</v>
      </c>
      <c r="S23" s="135">
        <v>173.52</v>
      </c>
      <c r="T23" s="111" t="s">
        <v>56</v>
      </c>
      <c r="U23" s="135">
        <v>174.06</v>
      </c>
      <c r="V23" s="111" t="s">
        <v>56</v>
      </c>
      <c r="W23" s="135">
        <v>172.71</v>
      </c>
      <c r="X23" s="111" t="s">
        <v>56</v>
      </c>
      <c r="Y23" s="135">
        <v>173.87</v>
      </c>
      <c r="Z23" s="111" t="s">
        <v>56</v>
      </c>
      <c r="AA23" s="135">
        <v>174.4</v>
      </c>
      <c r="AB23" s="111" t="s">
        <v>56</v>
      </c>
      <c r="AC23" s="135">
        <v>174.04</v>
      </c>
    </row>
    <row r="25" spans="1:29" x14ac:dyDescent="0.25">
      <c r="J25" s="192"/>
      <c r="K25" s="192"/>
      <c r="L25" s="192"/>
      <c r="M25" s="192"/>
      <c r="N25" s="192"/>
      <c r="O25" s="192"/>
    </row>
    <row r="26" spans="1:29" x14ac:dyDescent="0.25">
      <c r="J26" s="192"/>
      <c r="K26" s="192"/>
      <c r="L26" s="192"/>
      <c r="M26" s="192"/>
      <c r="N26" s="192"/>
      <c r="O26" s="192"/>
    </row>
    <row r="27" spans="1:29" x14ac:dyDescent="0.25">
      <c r="J27" s="192"/>
      <c r="K27" s="192"/>
      <c r="L27" s="192"/>
      <c r="M27" s="192"/>
      <c r="N27" s="192"/>
      <c r="O27" s="192"/>
    </row>
    <row r="28" spans="1:29" x14ac:dyDescent="0.25">
      <c r="J28" s="192"/>
      <c r="K28" s="192"/>
      <c r="L28" s="192"/>
      <c r="M28" s="192"/>
      <c r="N28" s="192"/>
      <c r="O28" s="192"/>
    </row>
    <row r="29" spans="1:29" x14ac:dyDescent="0.25">
      <c r="J29" s="192"/>
      <c r="K29" s="192"/>
      <c r="L29" s="192"/>
      <c r="M29" s="192"/>
      <c r="N29" s="192"/>
      <c r="O29" s="192"/>
    </row>
    <row r="30" spans="1:29" x14ac:dyDescent="0.25">
      <c r="J30" s="192"/>
      <c r="K30" s="192"/>
      <c r="L30" s="192"/>
      <c r="M30" s="192"/>
      <c r="N30" s="192"/>
      <c r="O30" s="192"/>
    </row>
  </sheetData>
  <mergeCells count="18">
    <mergeCell ref="P2:AC2"/>
    <mergeCell ref="P3:Q3"/>
    <mergeCell ref="R3:S3"/>
    <mergeCell ref="T3:U3"/>
    <mergeCell ref="V3:W3"/>
    <mergeCell ref="X3:Y3"/>
    <mergeCell ref="Z3:AA3"/>
    <mergeCell ref="AB3:AC3"/>
    <mergeCell ref="A2:A4"/>
    <mergeCell ref="B2:O2"/>
    <mergeCell ref="B3:C3"/>
    <mergeCell ref="D3:E3"/>
    <mergeCell ref="F3:G3"/>
    <mergeCell ref="H3:I3"/>
    <mergeCell ref="J3:K3"/>
    <mergeCell ref="L3:M3"/>
    <mergeCell ref="N3:O3"/>
    <mergeCell ref="A1:AC1"/>
  </mergeCells>
  <pageMargins left="0.25" right="0.25" top="0.75" bottom="0.75" header="0.3" footer="0.3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1"/>
  <sheetViews>
    <sheetView showGridLines="0" zoomScaleNormal="10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J26" sqref="J26"/>
    </sheetView>
  </sheetViews>
  <sheetFormatPr defaultRowHeight="15" x14ac:dyDescent="0.25"/>
  <cols>
    <col min="1" max="1" width="25.7109375" bestFit="1" customWidth="1"/>
    <col min="4" max="22" width="9.140625" customWidth="1"/>
    <col min="23" max="24" width="8.7109375" style="192"/>
    <col min="25" max="43" width="9.140625" style="192" customWidth="1"/>
    <col min="44" max="44" width="9.140625" customWidth="1"/>
    <col min="245" max="245" width="24.42578125" bestFit="1" customWidth="1"/>
    <col min="246" max="246" width="9.5703125" customWidth="1"/>
    <col min="247" max="254" width="8.7109375" customWidth="1"/>
    <col min="255" max="266" width="9.140625" customWidth="1"/>
    <col min="269" max="269" width="9.140625" customWidth="1"/>
    <col min="271" max="272" width="9.140625" customWidth="1"/>
    <col min="278" max="278" width="9.140625" customWidth="1"/>
    <col min="281" max="287" width="9.140625" customWidth="1"/>
    <col min="288" max="288" width="10.42578125" customWidth="1"/>
    <col min="289" max="289" width="10" customWidth="1"/>
    <col min="290" max="290" width="10.140625" customWidth="1"/>
    <col min="291" max="291" width="10.42578125" customWidth="1"/>
    <col min="292" max="292" width="10" customWidth="1"/>
    <col min="293" max="293" width="10.140625" customWidth="1"/>
    <col min="501" max="501" width="24.42578125" bestFit="1" customWidth="1"/>
    <col min="502" max="502" width="9.5703125" customWidth="1"/>
    <col min="503" max="510" width="8.7109375" customWidth="1"/>
    <col min="511" max="522" width="9.140625" customWidth="1"/>
    <col min="525" max="525" width="9.140625" customWidth="1"/>
    <col min="527" max="528" width="9.140625" customWidth="1"/>
    <col min="534" max="534" width="9.140625" customWidth="1"/>
    <col min="537" max="543" width="9.140625" customWidth="1"/>
    <col min="544" max="544" width="10.42578125" customWidth="1"/>
    <col min="545" max="545" width="10" customWidth="1"/>
    <col min="546" max="546" width="10.140625" customWidth="1"/>
    <col min="547" max="547" width="10.42578125" customWidth="1"/>
    <col min="548" max="548" width="10" customWidth="1"/>
    <col min="549" max="549" width="10.140625" customWidth="1"/>
    <col min="757" max="757" width="24.42578125" bestFit="1" customWidth="1"/>
    <col min="758" max="758" width="9.5703125" customWidth="1"/>
    <col min="759" max="766" width="8.7109375" customWidth="1"/>
    <col min="767" max="778" width="9.140625" customWidth="1"/>
    <col min="781" max="781" width="9.140625" customWidth="1"/>
    <col min="783" max="784" width="9.140625" customWidth="1"/>
    <col min="790" max="790" width="9.140625" customWidth="1"/>
    <col min="793" max="799" width="9.140625" customWidth="1"/>
    <col min="800" max="800" width="10.42578125" customWidth="1"/>
    <col min="801" max="801" width="10" customWidth="1"/>
    <col min="802" max="802" width="10.140625" customWidth="1"/>
    <col min="803" max="803" width="10.42578125" customWidth="1"/>
    <col min="804" max="804" width="10" customWidth="1"/>
    <col min="805" max="805" width="10.140625" customWidth="1"/>
    <col min="1013" max="1013" width="24.42578125" bestFit="1" customWidth="1"/>
    <col min="1014" max="1014" width="9.5703125" customWidth="1"/>
    <col min="1015" max="1022" width="8.7109375" customWidth="1"/>
    <col min="1023" max="1034" width="9.140625" customWidth="1"/>
    <col min="1037" max="1037" width="9.140625" customWidth="1"/>
    <col min="1039" max="1040" width="9.140625" customWidth="1"/>
    <col min="1046" max="1046" width="9.140625" customWidth="1"/>
    <col min="1049" max="1055" width="9.140625" customWidth="1"/>
    <col min="1056" max="1056" width="10.42578125" customWidth="1"/>
    <col min="1057" max="1057" width="10" customWidth="1"/>
    <col min="1058" max="1058" width="10.140625" customWidth="1"/>
    <col min="1059" max="1059" width="10.42578125" customWidth="1"/>
    <col min="1060" max="1060" width="10" customWidth="1"/>
    <col min="1061" max="1061" width="10.140625" customWidth="1"/>
    <col min="1269" max="1269" width="24.42578125" bestFit="1" customWidth="1"/>
    <col min="1270" max="1270" width="9.5703125" customWidth="1"/>
    <col min="1271" max="1278" width="8.7109375" customWidth="1"/>
    <col min="1279" max="1290" width="9.140625" customWidth="1"/>
    <col min="1293" max="1293" width="9.140625" customWidth="1"/>
    <col min="1295" max="1296" width="9.140625" customWidth="1"/>
    <col min="1302" max="1302" width="9.140625" customWidth="1"/>
    <col min="1305" max="1311" width="9.140625" customWidth="1"/>
    <col min="1312" max="1312" width="10.42578125" customWidth="1"/>
    <col min="1313" max="1313" width="10" customWidth="1"/>
    <col min="1314" max="1314" width="10.140625" customWidth="1"/>
    <col min="1315" max="1315" width="10.42578125" customWidth="1"/>
    <col min="1316" max="1316" width="10" customWidth="1"/>
    <col min="1317" max="1317" width="10.140625" customWidth="1"/>
    <col min="1525" max="1525" width="24.42578125" bestFit="1" customWidth="1"/>
    <col min="1526" max="1526" width="9.5703125" customWidth="1"/>
    <col min="1527" max="1534" width="8.7109375" customWidth="1"/>
    <col min="1535" max="1546" width="9.140625" customWidth="1"/>
    <col min="1549" max="1549" width="9.140625" customWidth="1"/>
    <col min="1551" max="1552" width="9.140625" customWidth="1"/>
    <col min="1558" max="1558" width="9.140625" customWidth="1"/>
    <col min="1561" max="1567" width="9.140625" customWidth="1"/>
    <col min="1568" max="1568" width="10.42578125" customWidth="1"/>
    <col min="1569" max="1569" width="10" customWidth="1"/>
    <col min="1570" max="1570" width="10.140625" customWidth="1"/>
    <col min="1571" max="1571" width="10.42578125" customWidth="1"/>
    <col min="1572" max="1572" width="10" customWidth="1"/>
    <col min="1573" max="1573" width="10.140625" customWidth="1"/>
    <col min="1781" max="1781" width="24.42578125" bestFit="1" customWidth="1"/>
    <col min="1782" max="1782" width="9.5703125" customWidth="1"/>
    <col min="1783" max="1790" width="8.7109375" customWidth="1"/>
    <col min="1791" max="1802" width="9.140625" customWidth="1"/>
    <col min="1805" max="1805" width="9.140625" customWidth="1"/>
    <col min="1807" max="1808" width="9.140625" customWidth="1"/>
    <col min="1814" max="1814" width="9.140625" customWidth="1"/>
    <col min="1817" max="1823" width="9.140625" customWidth="1"/>
    <col min="1824" max="1824" width="10.42578125" customWidth="1"/>
    <col min="1825" max="1825" width="10" customWidth="1"/>
    <col min="1826" max="1826" width="10.140625" customWidth="1"/>
    <col min="1827" max="1827" width="10.42578125" customWidth="1"/>
    <col min="1828" max="1828" width="10" customWidth="1"/>
    <col min="1829" max="1829" width="10.140625" customWidth="1"/>
    <col min="2037" max="2037" width="24.42578125" bestFit="1" customWidth="1"/>
    <col min="2038" max="2038" width="9.5703125" customWidth="1"/>
    <col min="2039" max="2046" width="8.7109375" customWidth="1"/>
    <col min="2047" max="2058" width="9.140625" customWidth="1"/>
    <col min="2061" max="2061" width="9.140625" customWidth="1"/>
    <col min="2063" max="2064" width="9.140625" customWidth="1"/>
    <col min="2070" max="2070" width="9.140625" customWidth="1"/>
    <col min="2073" max="2079" width="9.140625" customWidth="1"/>
    <col min="2080" max="2080" width="10.42578125" customWidth="1"/>
    <col min="2081" max="2081" width="10" customWidth="1"/>
    <col min="2082" max="2082" width="10.140625" customWidth="1"/>
    <col min="2083" max="2083" width="10.42578125" customWidth="1"/>
    <col min="2084" max="2084" width="10" customWidth="1"/>
    <col min="2085" max="2085" width="10.140625" customWidth="1"/>
    <col min="2293" max="2293" width="24.42578125" bestFit="1" customWidth="1"/>
    <col min="2294" max="2294" width="9.5703125" customWidth="1"/>
    <col min="2295" max="2302" width="8.7109375" customWidth="1"/>
    <col min="2303" max="2314" width="9.140625" customWidth="1"/>
    <col min="2317" max="2317" width="9.140625" customWidth="1"/>
    <col min="2319" max="2320" width="9.140625" customWidth="1"/>
    <col min="2326" max="2326" width="9.140625" customWidth="1"/>
    <col min="2329" max="2335" width="9.140625" customWidth="1"/>
    <col min="2336" max="2336" width="10.42578125" customWidth="1"/>
    <col min="2337" max="2337" width="10" customWidth="1"/>
    <col min="2338" max="2338" width="10.140625" customWidth="1"/>
    <col min="2339" max="2339" width="10.42578125" customWidth="1"/>
    <col min="2340" max="2340" width="10" customWidth="1"/>
    <col min="2341" max="2341" width="10.140625" customWidth="1"/>
    <col min="2549" max="2549" width="24.42578125" bestFit="1" customWidth="1"/>
    <col min="2550" max="2550" width="9.5703125" customWidth="1"/>
    <col min="2551" max="2558" width="8.7109375" customWidth="1"/>
    <col min="2559" max="2570" width="9.140625" customWidth="1"/>
    <col min="2573" max="2573" width="9.140625" customWidth="1"/>
    <col min="2575" max="2576" width="9.140625" customWidth="1"/>
    <col min="2582" max="2582" width="9.140625" customWidth="1"/>
    <col min="2585" max="2591" width="9.140625" customWidth="1"/>
    <col min="2592" max="2592" width="10.42578125" customWidth="1"/>
    <col min="2593" max="2593" width="10" customWidth="1"/>
    <col min="2594" max="2594" width="10.140625" customWidth="1"/>
    <col min="2595" max="2595" width="10.42578125" customWidth="1"/>
    <col min="2596" max="2596" width="10" customWidth="1"/>
    <col min="2597" max="2597" width="10.140625" customWidth="1"/>
    <col min="2805" max="2805" width="24.42578125" bestFit="1" customWidth="1"/>
    <col min="2806" max="2806" width="9.5703125" customWidth="1"/>
    <col min="2807" max="2814" width="8.7109375" customWidth="1"/>
    <col min="2815" max="2826" width="9.140625" customWidth="1"/>
    <col min="2829" max="2829" width="9.140625" customWidth="1"/>
    <col min="2831" max="2832" width="9.140625" customWidth="1"/>
    <col min="2838" max="2838" width="9.140625" customWidth="1"/>
    <col min="2841" max="2847" width="9.140625" customWidth="1"/>
    <col min="2848" max="2848" width="10.42578125" customWidth="1"/>
    <col min="2849" max="2849" width="10" customWidth="1"/>
    <col min="2850" max="2850" width="10.140625" customWidth="1"/>
    <col min="2851" max="2851" width="10.42578125" customWidth="1"/>
    <col min="2852" max="2852" width="10" customWidth="1"/>
    <col min="2853" max="2853" width="10.140625" customWidth="1"/>
    <col min="3061" max="3061" width="24.42578125" bestFit="1" customWidth="1"/>
    <col min="3062" max="3062" width="9.5703125" customWidth="1"/>
    <col min="3063" max="3070" width="8.7109375" customWidth="1"/>
    <col min="3071" max="3082" width="9.140625" customWidth="1"/>
    <col min="3085" max="3085" width="9.140625" customWidth="1"/>
    <col min="3087" max="3088" width="9.140625" customWidth="1"/>
    <col min="3094" max="3094" width="9.140625" customWidth="1"/>
    <col min="3097" max="3103" width="9.140625" customWidth="1"/>
    <col min="3104" max="3104" width="10.42578125" customWidth="1"/>
    <col min="3105" max="3105" width="10" customWidth="1"/>
    <col min="3106" max="3106" width="10.140625" customWidth="1"/>
    <col min="3107" max="3107" width="10.42578125" customWidth="1"/>
    <col min="3108" max="3108" width="10" customWidth="1"/>
    <col min="3109" max="3109" width="10.140625" customWidth="1"/>
    <col min="3317" max="3317" width="24.42578125" bestFit="1" customWidth="1"/>
    <col min="3318" max="3318" width="9.5703125" customWidth="1"/>
    <col min="3319" max="3326" width="8.7109375" customWidth="1"/>
    <col min="3327" max="3338" width="9.140625" customWidth="1"/>
    <col min="3341" max="3341" width="9.140625" customWidth="1"/>
    <col min="3343" max="3344" width="9.140625" customWidth="1"/>
    <col min="3350" max="3350" width="9.140625" customWidth="1"/>
    <col min="3353" max="3359" width="9.140625" customWidth="1"/>
    <col min="3360" max="3360" width="10.42578125" customWidth="1"/>
    <col min="3361" max="3361" width="10" customWidth="1"/>
    <col min="3362" max="3362" width="10.140625" customWidth="1"/>
    <col min="3363" max="3363" width="10.42578125" customWidth="1"/>
    <col min="3364" max="3364" width="10" customWidth="1"/>
    <col min="3365" max="3365" width="10.140625" customWidth="1"/>
    <col min="3573" max="3573" width="24.42578125" bestFit="1" customWidth="1"/>
    <col min="3574" max="3574" width="9.5703125" customWidth="1"/>
    <col min="3575" max="3582" width="8.7109375" customWidth="1"/>
    <col min="3583" max="3594" width="9.140625" customWidth="1"/>
    <col min="3597" max="3597" width="9.140625" customWidth="1"/>
    <col min="3599" max="3600" width="9.140625" customWidth="1"/>
    <col min="3606" max="3606" width="9.140625" customWidth="1"/>
    <col min="3609" max="3615" width="9.140625" customWidth="1"/>
    <col min="3616" max="3616" width="10.42578125" customWidth="1"/>
    <col min="3617" max="3617" width="10" customWidth="1"/>
    <col min="3618" max="3618" width="10.140625" customWidth="1"/>
    <col min="3619" max="3619" width="10.42578125" customWidth="1"/>
    <col min="3620" max="3620" width="10" customWidth="1"/>
    <col min="3621" max="3621" width="10.140625" customWidth="1"/>
    <col min="3829" max="3829" width="24.42578125" bestFit="1" customWidth="1"/>
    <col min="3830" max="3830" width="9.5703125" customWidth="1"/>
    <col min="3831" max="3838" width="8.7109375" customWidth="1"/>
    <col min="3839" max="3850" width="9.140625" customWidth="1"/>
    <col min="3853" max="3853" width="9.140625" customWidth="1"/>
    <col min="3855" max="3856" width="9.140625" customWidth="1"/>
    <col min="3862" max="3862" width="9.140625" customWidth="1"/>
    <col min="3865" max="3871" width="9.140625" customWidth="1"/>
    <col min="3872" max="3872" width="10.42578125" customWidth="1"/>
    <col min="3873" max="3873" width="10" customWidth="1"/>
    <col min="3874" max="3874" width="10.140625" customWidth="1"/>
    <col min="3875" max="3875" width="10.42578125" customWidth="1"/>
    <col min="3876" max="3876" width="10" customWidth="1"/>
    <col min="3877" max="3877" width="10.140625" customWidth="1"/>
    <col min="4085" max="4085" width="24.42578125" bestFit="1" customWidth="1"/>
    <col min="4086" max="4086" width="9.5703125" customWidth="1"/>
    <col min="4087" max="4094" width="8.7109375" customWidth="1"/>
    <col min="4095" max="4106" width="9.140625" customWidth="1"/>
    <col min="4109" max="4109" width="9.140625" customWidth="1"/>
    <col min="4111" max="4112" width="9.140625" customWidth="1"/>
    <col min="4118" max="4118" width="9.140625" customWidth="1"/>
    <col min="4121" max="4127" width="9.140625" customWidth="1"/>
    <col min="4128" max="4128" width="10.42578125" customWidth="1"/>
    <col min="4129" max="4129" width="10" customWidth="1"/>
    <col min="4130" max="4130" width="10.140625" customWidth="1"/>
    <col min="4131" max="4131" width="10.42578125" customWidth="1"/>
    <col min="4132" max="4132" width="10" customWidth="1"/>
    <col min="4133" max="4133" width="10.140625" customWidth="1"/>
    <col min="4341" max="4341" width="24.42578125" bestFit="1" customWidth="1"/>
    <col min="4342" max="4342" width="9.5703125" customWidth="1"/>
    <col min="4343" max="4350" width="8.7109375" customWidth="1"/>
    <col min="4351" max="4362" width="9.140625" customWidth="1"/>
    <col min="4365" max="4365" width="9.140625" customWidth="1"/>
    <col min="4367" max="4368" width="9.140625" customWidth="1"/>
    <col min="4374" max="4374" width="9.140625" customWidth="1"/>
    <col min="4377" max="4383" width="9.140625" customWidth="1"/>
    <col min="4384" max="4384" width="10.42578125" customWidth="1"/>
    <col min="4385" max="4385" width="10" customWidth="1"/>
    <col min="4386" max="4386" width="10.140625" customWidth="1"/>
    <col min="4387" max="4387" width="10.42578125" customWidth="1"/>
    <col min="4388" max="4388" width="10" customWidth="1"/>
    <col min="4389" max="4389" width="10.140625" customWidth="1"/>
    <col min="4597" max="4597" width="24.42578125" bestFit="1" customWidth="1"/>
    <col min="4598" max="4598" width="9.5703125" customWidth="1"/>
    <col min="4599" max="4606" width="8.7109375" customWidth="1"/>
    <col min="4607" max="4618" width="9.140625" customWidth="1"/>
    <col min="4621" max="4621" width="9.140625" customWidth="1"/>
    <col min="4623" max="4624" width="9.140625" customWidth="1"/>
    <col min="4630" max="4630" width="9.140625" customWidth="1"/>
    <col min="4633" max="4639" width="9.140625" customWidth="1"/>
    <col min="4640" max="4640" width="10.42578125" customWidth="1"/>
    <col min="4641" max="4641" width="10" customWidth="1"/>
    <col min="4642" max="4642" width="10.140625" customWidth="1"/>
    <col min="4643" max="4643" width="10.42578125" customWidth="1"/>
    <col min="4644" max="4644" width="10" customWidth="1"/>
    <col min="4645" max="4645" width="10.140625" customWidth="1"/>
    <col min="4853" max="4853" width="24.42578125" bestFit="1" customWidth="1"/>
    <col min="4854" max="4854" width="9.5703125" customWidth="1"/>
    <col min="4855" max="4862" width="8.7109375" customWidth="1"/>
    <col min="4863" max="4874" width="9.140625" customWidth="1"/>
    <col min="4877" max="4877" width="9.140625" customWidth="1"/>
    <col min="4879" max="4880" width="9.140625" customWidth="1"/>
    <col min="4886" max="4886" width="9.140625" customWidth="1"/>
    <col min="4889" max="4895" width="9.140625" customWidth="1"/>
    <col min="4896" max="4896" width="10.42578125" customWidth="1"/>
    <col min="4897" max="4897" width="10" customWidth="1"/>
    <col min="4898" max="4898" width="10.140625" customWidth="1"/>
    <col min="4899" max="4899" width="10.42578125" customWidth="1"/>
    <col min="4900" max="4900" width="10" customWidth="1"/>
    <col min="4901" max="4901" width="10.140625" customWidth="1"/>
    <col min="5109" max="5109" width="24.42578125" bestFit="1" customWidth="1"/>
    <col min="5110" max="5110" width="9.5703125" customWidth="1"/>
    <col min="5111" max="5118" width="8.7109375" customWidth="1"/>
    <col min="5119" max="5130" width="9.140625" customWidth="1"/>
    <col min="5133" max="5133" width="9.140625" customWidth="1"/>
    <col min="5135" max="5136" width="9.140625" customWidth="1"/>
    <col min="5142" max="5142" width="9.140625" customWidth="1"/>
    <col min="5145" max="5151" width="9.140625" customWidth="1"/>
    <col min="5152" max="5152" width="10.42578125" customWidth="1"/>
    <col min="5153" max="5153" width="10" customWidth="1"/>
    <col min="5154" max="5154" width="10.140625" customWidth="1"/>
    <col min="5155" max="5155" width="10.42578125" customWidth="1"/>
    <col min="5156" max="5156" width="10" customWidth="1"/>
    <col min="5157" max="5157" width="10.140625" customWidth="1"/>
    <col min="5365" max="5365" width="24.42578125" bestFit="1" customWidth="1"/>
    <col min="5366" max="5366" width="9.5703125" customWidth="1"/>
    <col min="5367" max="5374" width="8.7109375" customWidth="1"/>
    <col min="5375" max="5386" width="9.140625" customWidth="1"/>
    <col min="5389" max="5389" width="9.140625" customWidth="1"/>
    <col min="5391" max="5392" width="9.140625" customWidth="1"/>
    <col min="5398" max="5398" width="9.140625" customWidth="1"/>
    <col min="5401" max="5407" width="9.140625" customWidth="1"/>
    <col min="5408" max="5408" width="10.42578125" customWidth="1"/>
    <col min="5409" max="5409" width="10" customWidth="1"/>
    <col min="5410" max="5410" width="10.140625" customWidth="1"/>
    <col min="5411" max="5411" width="10.42578125" customWidth="1"/>
    <col min="5412" max="5412" width="10" customWidth="1"/>
    <col min="5413" max="5413" width="10.140625" customWidth="1"/>
    <col min="5621" max="5621" width="24.42578125" bestFit="1" customWidth="1"/>
    <col min="5622" max="5622" width="9.5703125" customWidth="1"/>
    <col min="5623" max="5630" width="8.7109375" customWidth="1"/>
    <col min="5631" max="5642" width="9.140625" customWidth="1"/>
    <col min="5645" max="5645" width="9.140625" customWidth="1"/>
    <col min="5647" max="5648" width="9.140625" customWidth="1"/>
    <col min="5654" max="5654" width="9.140625" customWidth="1"/>
    <col min="5657" max="5663" width="9.140625" customWidth="1"/>
    <col min="5664" max="5664" width="10.42578125" customWidth="1"/>
    <col min="5665" max="5665" width="10" customWidth="1"/>
    <col min="5666" max="5666" width="10.140625" customWidth="1"/>
    <col min="5667" max="5667" width="10.42578125" customWidth="1"/>
    <col min="5668" max="5668" width="10" customWidth="1"/>
    <col min="5669" max="5669" width="10.140625" customWidth="1"/>
    <col min="5877" max="5877" width="24.42578125" bestFit="1" customWidth="1"/>
    <col min="5878" max="5878" width="9.5703125" customWidth="1"/>
    <col min="5879" max="5886" width="8.7109375" customWidth="1"/>
    <col min="5887" max="5898" width="9.140625" customWidth="1"/>
    <col min="5901" max="5901" width="9.140625" customWidth="1"/>
    <col min="5903" max="5904" width="9.140625" customWidth="1"/>
    <col min="5910" max="5910" width="9.140625" customWidth="1"/>
    <col min="5913" max="5919" width="9.140625" customWidth="1"/>
    <col min="5920" max="5920" width="10.42578125" customWidth="1"/>
    <col min="5921" max="5921" width="10" customWidth="1"/>
    <col min="5922" max="5922" width="10.140625" customWidth="1"/>
    <col min="5923" max="5923" width="10.42578125" customWidth="1"/>
    <col min="5924" max="5924" width="10" customWidth="1"/>
    <col min="5925" max="5925" width="10.140625" customWidth="1"/>
    <col min="6133" max="6133" width="24.42578125" bestFit="1" customWidth="1"/>
    <col min="6134" max="6134" width="9.5703125" customWidth="1"/>
    <col min="6135" max="6142" width="8.7109375" customWidth="1"/>
    <col min="6143" max="6154" width="9.140625" customWidth="1"/>
    <col min="6157" max="6157" width="9.140625" customWidth="1"/>
    <col min="6159" max="6160" width="9.140625" customWidth="1"/>
    <col min="6166" max="6166" width="9.140625" customWidth="1"/>
    <col min="6169" max="6175" width="9.140625" customWidth="1"/>
    <col min="6176" max="6176" width="10.42578125" customWidth="1"/>
    <col min="6177" max="6177" width="10" customWidth="1"/>
    <col min="6178" max="6178" width="10.140625" customWidth="1"/>
    <col min="6179" max="6179" width="10.42578125" customWidth="1"/>
    <col min="6180" max="6180" width="10" customWidth="1"/>
    <col min="6181" max="6181" width="10.140625" customWidth="1"/>
    <col min="6389" max="6389" width="24.42578125" bestFit="1" customWidth="1"/>
    <col min="6390" max="6390" width="9.5703125" customWidth="1"/>
    <col min="6391" max="6398" width="8.7109375" customWidth="1"/>
    <col min="6399" max="6410" width="9.140625" customWidth="1"/>
    <col min="6413" max="6413" width="9.140625" customWidth="1"/>
    <col min="6415" max="6416" width="9.140625" customWidth="1"/>
    <col min="6422" max="6422" width="9.140625" customWidth="1"/>
    <col min="6425" max="6431" width="9.140625" customWidth="1"/>
    <col min="6432" max="6432" width="10.42578125" customWidth="1"/>
    <col min="6433" max="6433" width="10" customWidth="1"/>
    <col min="6434" max="6434" width="10.140625" customWidth="1"/>
    <col min="6435" max="6435" width="10.42578125" customWidth="1"/>
    <col min="6436" max="6436" width="10" customWidth="1"/>
    <col min="6437" max="6437" width="10.140625" customWidth="1"/>
    <col min="6645" max="6645" width="24.42578125" bestFit="1" customWidth="1"/>
    <col min="6646" max="6646" width="9.5703125" customWidth="1"/>
    <col min="6647" max="6654" width="8.7109375" customWidth="1"/>
    <col min="6655" max="6666" width="9.140625" customWidth="1"/>
    <col min="6669" max="6669" width="9.140625" customWidth="1"/>
    <col min="6671" max="6672" width="9.140625" customWidth="1"/>
    <col min="6678" max="6678" width="9.140625" customWidth="1"/>
    <col min="6681" max="6687" width="9.140625" customWidth="1"/>
    <col min="6688" max="6688" width="10.42578125" customWidth="1"/>
    <col min="6689" max="6689" width="10" customWidth="1"/>
    <col min="6690" max="6690" width="10.140625" customWidth="1"/>
    <col min="6691" max="6691" width="10.42578125" customWidth="1"/>
    <col min="6692" max="6692" width="10" customWidth="1"/>
    <col min="6693" max="6693" width="10.140625" customWidth="1"/>
    <col min="6901" max="6901" width="24.42578125" bestFit="1" customWidth="1"/>
    <col min="6902" max="6902" width="9.5703125" customWidth="1"/>
    <col min="6903" max="6910" width="8.7109375" customWidth="1"/>
    <col min="6911" max="6922" width="9.140625" customWidth="1"/>
    <col min="6925" max="6925" width="9.140625" customWidth="1"/>
    <col min="6927" max="6928" width="9.140625" customWidth="1"/>
    <col min="6934" max="6934" width="9.140625" customWidth="1"/>
    <col min="6937" max="6943" width="9.140625" customWidth="1"/>
    <col min="6944" max="6944" width="10.42578125" customWidth="1"/>
    <col min="6945" max="6945" width="10" customWidth="1"/>
    <col min="6946" max="6946" width="10.140625" customWidth="1"/>
    <col min="6947" max="6947" width="10.42578125" customWidth="1"/>
    <col min="6948" max="6948" width="10" customWidth="1"/>
    <col min="6949" max="6949" width="10.140625" customWidth="1"/>
    <col min="7157" max="7157" width="24.42578125" bestFit="1" customWidth="1"/>
    <col min="7158" max="7158" width="9.5703125" customWidth="1"/>
    <col min="7159" max="7166" width="8.7109375" customWidth="1"/>
    <col min="7167" max="7178" width="9.140625" customWidth="1"/>
    <col min="7181" max="7181" width="9.140625" customWidth="1"/>
    <col min="7183" max="7184" width="9.140625" customWidth="1"/>
    <col min="7190" max="7190" width="9.140625" customWidth="1"/>
    <col min="7193" max="7199" width="9.140625" customWidth="1"/>
    <col min="7200" max="7200" width="10.42578125" customWidth="1"/>
    <col min="7201" max="7201" width="10" customWidth="1"/>
    <col min="7202" max="7202" width="10.140625" customWidth="1"/>
    <col min="7203" max="7203" width="10.42578125" customWidth="1"/>
    <col min="7204" max="7204" width="10" customWidth="1"/>
    <col min="7205" max="7205" width="10.140625" customWidth="1"/>
    <col min="7413" max="7413" width="24.42578125" bestFit="1" customWidth="1"/>
    <col min="7414" max="7414" width="9.5703125" customWidth="1"/>
    <col min="7415" max="7422" width="8.7109375" customWidth="1"/>
    <col min="7423" max="7434" width="9.140625" customWidth="1"/>
    <col min="7437" max="7437" width="9.140625" customWidth="1"/>
    <col min="7439" max="7440" width="9.140625" customWidth="1"/>
    <col min="7446" max="7446" width="9.140625" customWidth="1"/>
    <col min="7449" max="7455" width="9.140625" customWidth="1"/>
    <col min="7456" max="7456" width="10.42578125" customWidth="1"/>
    <col min="7457" max="7457" width="10" customWidth="1"/>
    <col min="7458" max="7458" width="10.140625" customWidth="1"/>
    <col min="7459" max="7459" width="10.42578125" customWidth="1"/>
    <col min="7460" max="7460" width="10" customWidth="1"/>
    <col min="7461" max="7461" width="10.140625" customWidth="1"/>
    <col min="7669" max="7669" width="24.42578125" bestFit="1" customWidth="1"/>
    <col min="7670" max="7670" width="9.5703125" customWidth="1"/>
    <col min="7671" max="7678" width="8.7109375" customWidth="1"/>
    <col min="7679" max="7690" width="9.140625" customWidth="1"/>
    <col min="7693" max="7693" width="9.140625" customWidth="1"/>
    <col min="7695" max="7696" width="9.140625" customWidth="1"/>
    <col min="7702" max="7702" width="9.140625" customWidth="1"/>
    <col min="7705" max="7711" width="9.140625" customWidth="1"/>
    <col min="7712" max="7712" width="10.42578125" customWidth="1"/>
    <col min="7713" max="7713" width="10" customWidth="1"/>
    <col min="7714" max="7714" width="10.140625" customWidth="1"/>
    <col min="7715" max="7715" width="10.42578125" customWidth="1"/>
    <col min="7716" max="7716" width="10" customWidth="1"/>
    <col min="7717" max="7717" width="10.140625" customWidth="1"/>
    <col min="7925" max="7925" width="24.42578125" bestFit="1" customWidth="1"/>
    <col min="7926" max="7926" width="9.5703125" customWidth="1"/>
    <col min="7927" max="7934" width="8.7109375" customWidth="1"/>
    <col min="7935" max="7946" width="9.140625" customWidth="1"/>
    <col min="7949" max="7949" width="9.140625" customWidth="1"/>
    <col min="7951" max="7952" width="9.140625" customWidth="1"/>
    <col min="7958" max="7958" width="9.140625" customWidth="1"/>
    <col min="7961" max="7967" width="9.140625" customWidth="1"/>
    <col min="7968" max="7968" width="10.42578125" customWidth="1"/>
    <col min="7969" max="7969" width="10" customWidth="1"/>
    <col min="7970" max="7970" width="10.140625" customWidth="1"/>
    <col min="7971" max="7971" width="10.42578125" customWidth="1"/>
    <col min="7972" max="7972" width="10" customWidth="1"/>
    <col min="7973" max="7973" width="10.140625" customWidth="1"/>
    <col min="8181" max="8181" width="24.42578125" bestFit="1" customWidth="1"/>
    <col min="8182" max="8182" width="9.5703125" customWidth="1"/>
    <col min="8183" max="8190" width="8.7109375" customWidth="1"/>
    <col min="8191" max="8202" width="9.140625" customWidth="1"/>
    <col min="8205" max="8205" width="9.140625" customWidth="1"/>
    <col min="8207" max="8208" width="9.140625" customWidth="1"/>
    <col min="8214" max="8214" width="9.140625" customWidth="1"/>
    <col min="8217" max="8223" width="9.140625" customWidth="1"/>
    <col min="8224" max="8224" width="10.42578125" customWidth="1"/>
    <col min="8225" max="8225" width="10" customWidth="1"/>
    <col min="8226" max="8226" width="10.140625" customWidth="1"/>
    <col min="8227" max="8227" width="10.42578125" customWidth="1"/>
    <col min="8228" max="8228" width="10" customWidth="1"/>
    <col min="8229" max="8229" width="10.140625" customWidth="1"/>
    <col min="8437" max="8437" width="24.42578125" bestFit="1" customWidth="1"/>
    <col min="8438" max="8438" width="9.5703125" customWidth="1"/>
    <col min="8439" max="8446" width="8.7109375" customWidth="1"/>
    <col min="8447" max="8458" width="9.140625" customWidth="1"/>
    <col min="8461" max="8461" width="9.140625" customWidth="1"/>
    <col min="8463" max="8464" width="9.140625" customWidth="1"/>
    <col min="8470" max="8470" width="9.140625" customWidth="1"/>
    <col min="8473" max="8479" width="9.140625" customWidth="1"/>
    <col min="8480" max="8480" width="10.42578125" customWidth="1"/>
    <col min="8481" max="8481" width="10" customWidth="1"/>
    <col min="8482" max="8482" width="10.140625" customWidth="1"/>
    <col min="8483" max="8483" width="10.42578125" customWidth="1"/>
    <col min="8484" max="8484" width="10" customWidth="1"/>
    <col min="8485" max="8485" width="10.140625" customWidth="1"/>
    <col min="8693" max="8693" width="24.42578125" bestFit="1" customWidth="1"/>
    <col min="8694" max="8694" width="9.5703125" customWidth="1"/>
    <col min="8695" max="8702" width="8.7109375" customWidth="1"/>
    <col min="8703" max="8714" width="9.140625" customWidth="1"/>
    <col min="8717" max="8717" width="9.140625" customWidth="1"/>
    <col min="8719" max="8720" width="9.140625" customWidth="1"/>
    <col min="8726" max="8726" width="9.140625" customWidth="1"/>
    <col min="8729" max="8735" width="9.140625" customWidth="1"/>
    <col min="8736" max="8736" width="10.42578125" customWidth="1"/>
    <col min="8737" max="8737" width="10" customWidth="1"/>
    <col min="8738" max="8738" width="10.140625" customWidth="1"/>
    <col min="8739" max="8739" width="10.42578125" customWidth="1"/>
    <col min="8740" max="8740" width="10" customWidth="1"/>
    <col min="8741" max="8741" width="10.140625" customWidth="1"/>
    <col min="8949" max="8949" width="24.42578125" bestFit="1" customWidth="1"/>
    <col min="8950" max="8950" width="9.5703125" customWidth="1"/>
    <col min="8951" max="8958" width="8.7109375" customWidth="1"/>
    <col min="8959" max="8970" width="9.140625" customWidth="1"/>
    <col min="8973" max="8973" width="9.140625" customWidth="1"/>
    <col min="8975" max="8976" width="9.140625" customWidth="1"/>
    <col min="8982" max="8982" width="9.140625" customWidth="1"/>
    <col min="8985" max="8991" width="9.140625" customWidth="1"/>
    <col min="8992" max="8992" width="10.42578125" customWidth="1"/>
    <col min="8993" max="8993" width="10" customWidth="1"/>
    <col min="8994" max="8994" width="10.140625" customWidth="1"/>
    <col min="8995" max="8995" width="10.42578125" customWidth="1"/>
    <col min="8996" max="8996" width="10" customWidth="1"/>
    <col min="8997" max="8997" width="10.140625" customWidth="1"/>
    <col min="9205" max="9205" width="24.42578125" bestFit="1" customWidth="1"/>
    <col min="9206" max="9206" width="9.5703125" customWidth="1"/>
    <col min="9207" max="9214" width="8.7109375" customWidth="1"/>
    <col min="9215" max="9226" width="9.140625" customWidth="1"/>
    <col min="9229" max="9229" width="9.140625" customWidth="1"/>
    <col min="9231" max="9232" width="9.140625" customWidth="1"/>
    <col min="9238" max="9238" width="9.140625" customWidth="1"/>
    <col min="9241" max="9247" width="9.140625" customWidth="1"/>
    <col min="9248" max="9248" width="10.42578125" customWidth="1"/>
    <col min="9249" max="9249" width="10" customWidth="1"/>
    <col min="9250" max="9250" width="10.140625" customWidth="1"/>
    <col min="9251" max="9251" width="10.42578125" customWidth="1"/>
    <col min="9252" max="9252" width="10" customWidth="1"/>
    <col min="9253" max="9253" width="10.140625" customWidth="1"/>
    <col min="9461" max="9461" width="24.42578125" bestFit="1" customWidth="1"/>
    <col min="9462" max="9462" width="9.5703125" customWidth="1"/>
    <col min="9463" max="9470" width="8.7109375" customWidth="1"/>
    <col min="9471" max="9482" width="9.140625" customWidth="1"/>
    <col min="9485" max="9485" width="9.140625" customWidth="1"/>
    <col min="9487" max="9488" width="9.140625" customWidth="1"/>
    <col min="9494" max="9494" width="9.140625" customWidth="1"/>
    <col min="9497" max="9503" width="9.140625" customWidth="1"/>
    <col min="9504" max="9504" width="10.42578125" customWidth="1"/>
    <col min="9505" max="9505" width="10" customWidth="1"/>
    <col min="9506" max="9506" width="10.140625" customWidth="1"/>
    <col min="9507" max="9507" width="10.42578125" customWidth="1"/>
    <col min="9508" max="9508" width="10" customWidth="1"/>
    <col min="9509" max="9509" width="10.140625" customWidth="1"/>
    <col min="9717" max="9717" width="24.42578125" bestFit="1" customWidth="1"/>
    <col min="9718" max="9718" width="9.5703125" customWidth="1"/>
    <col min="9719" max="9726" width="8.7109375" customWidth="1"/>
    <col min="9727" max="9738" width="9.140625" customWidth="1"/>
    <col min="9741" max="9741" width="9.140625" customWidth="1"/>
    <col min="9743" max="9744" width="9.140625" customWidth="1"/>
    <col min="9750" max="9750" width="9.140625" customWidth="1"/>
    <col min="9753" max="9759" width="9.140625" customWidth="1"/>
    <col min="9760" max="9760" width="10.42578125" customWidth="1"/>
    <col min="9761" max="9761" width="10" customWidth="1"/>
    <col min="9762" max="9762" width="10.140625" customWidth="1"/>
    <col min="9763" max="9763" width="10.42578125" customWidth="1"/>
    <col min="9764" max="9764" width="10" customWidth="1"/>
    <col min="9765" max="9765" width="10.140625" customWidth="1"/>
    <col min="9973" max="9973" width="24.42578125" bestFit="1" customWidth="1"/>
    <col min="9974" max="9974" width="9.5703125" customWidth="1"/>
    <col min="9975" max="9982" width="8.7109375" customWidth="1"/>
    <col min="9983" max="9994" width="9.140625" customWidth="1"/>
    <col min="9997" max="9997" width="9.140625" customWidth="1"/>
    <col min="9999" max="10000" width="9.140625" customWidth="1"/>
    <col min="10006" max="10006" width="9.140625" customWidth="1"/>
    <col min="10009" max="10015" width="9.140625" customWidth="1"/>
    <col min="10016" max="10016" width="10.42578125" customWidth="1"/>
    <col min="10017" max="10017" width="10" customWidth="1"/>
    <col min="10018" max="10018" width="10.140625" customWidth="1"/>
    <col min="10019" max="10019" width="10.42578125" customWidth="1"/>
    <col min="10020" max="10020" width="10" customWidth="1"/>
    <col min="10021" max="10021" width="10.140625" customWidth="1"/>
    <col min="10229" max="10229" width="24.42578125" bestFit="1" customWidth="1"/>
    <col min="10230" max="10230" width="9.5703125" customWidth="1"/>
    <col min="10231" max="10238" width="8.7109375" customWidth="1"/>
    <col min="10239" max="10250" width="9.140625" customWidth="1"/>
    <col min="10253" max="10253" width="9.140625" customWidth="1"/>
    <col min="10255" max="10256" width="9.140625" customWidth="1"/>
    <col min="10262" max="10262" width="9.140625" customWidth="1"/>
    <col min="10265" max="10271" width="9.140625" customWidth="1"/>
    <col min="10272" max="10272" width="10.42578125" customWidth="1"/>
    <col min="10273" max="10273" width="10" customWidth="1"/>
    <col min="10274" max="10274" width="10.140625" customWidth="1"/>
    <col min="10275" max="10275" width="10.42578125" customWidth="1"/>
    <col min="10276" max="10276" width="10" customWidth="1"/>
    <col min="10277" max="10277" width="10.140625" customWidth="1"/>
    <col min="10485" max="10485" width="24.42578125" bestFit="1" customWidth="1"/>
    <col min="10486" max="10486" width="9.5703125" customWidth="1"/>
    <col min="10487" max="10494" width="8.7109375" customWidth="1"/>
    <col min="10495" max="10506" width="9.140625" customWidth="1"/>
    <col min="10509" max="10509" width="9.140625" customWidth="1"/>
    <col min="10511" max="10512" width="9.140625" customWidth="1"/>
    <col min="10518" max="10518" width="9.140625" customWidth="1"/>
    <col min="10521" max="10527" width="9.140625" customWidth="1"/>
    <col min="10528" max="10528" width="10.42578125" customWidth="1"/>
    <col min="10529" max="10529" width="10" customWidth="1"/>
    <col min="10530" max="10530" width="10.140625" customWidth="1"/>
    <col min="10531" max="10531" width="10.42578125" customWidth="1"/>
    <col min="10532" max="10532" width="10" customWidth="1"/>
    <col min="10533" max="10533" width="10.140625" customWidth="1"/>
    <col min="10741" max="10741" width="24.42578125" bestFit="1" customWidth="1"/>
    <col min="10742" max="10742" width="9.5703125" customWidth="1"/>
    <col min="10743" max="10750" width="8.7109375" customWidth="1"/>
    <col min="10751" max="10762" width="9.140625" customWidth="1"/>
    <col min="10765" max="10765" width="9.140625" customWidth="1"/>
    <col min="10767" max="10768" width="9.140625" customWidth="1"/>
    <col min="10774" max="10774" width="9.140625" customWidth="1"/>
    <col min="10777" max="10783" width="9.140625" customWidth="1"/>
    <col min="10784" max="10784" width="10.42578125" customWidth="1"/>
    <col min="10785" max="10785" width="10" customWidth="1"/>
    <col min="10786" max="10786" width="10.140625" customWidth="1"/>
    <col min="10787" max="10787" width="10.42578125" customWidth="1"/>
    <col min="10788" max="10788" width="10" customWidth="1"/>
    <col min="10789" max="10789" width="10.140625" customWidth="1"/>
    <col min="10997" max="10997" width="24.42578125" bestFit="1" customWidth="1"/>
    <col min="10998" max="10998" width="9.5703125" customWidth="1"/>
    <col min="10999" max="11006" width="8.7109375" customWidth="1"/>
    <col min="11007" max="11018" width="9.140625" customWidth="1"/>
    <col min="11021" max="11021" width="9.140625" customWidth="1"/>
    <col min="11023" max="11024" width="9.140625" customWidth="1"/>
    <col min="11030" max="11030" width="9.140625" customWidth="1"/>
    <col min="11033" max="11039" width="9.140625" customWidth="1"/>
    <col min="11040" max="11040" width="10.42578125" customWidth="1"/>
    <col min="11041" max="11041" width="10" customWidth="1"/>
    <col min="11042" max="11042" width="10.140625" customWidth="1"/>
    <col min="11043" max="11043" width="10.42578125" customWidth="1"/>
    <col min="11044" max="11044" width="10" customWidth="1"/>
    <col min="11045" max="11045" width="10.140625" customWidth="1"/>
    <col min="11253" max="11253" width="24.42578125" bestFit="1" customWidth="1"/>
    <col min="11254" max="11254" width="9.5703125" customWidth="1"/>
    <col min="11255" max="11262" width="8.7109375" customWidth="1"/>
    <col min="11263" max="11274" width="9.140625" customWidth="1"/>
    <col min="11277" max="11277" width="9.140625" customWidth="1"/>
    <col min="11279" max="11280" width="9.140625" customWidth="1"/>
    <col min="11286" max="11286" width="9.140625" customWidth="1"/>
    <col min="11289" max="11295" width="9.140625" customWidth="1"/>
    <col min="11296" max="11296" width="10.42578125" customWidth="1"/>
    <col min="11297" max="11297" width="10" customWidth="1"/>
    <col min="11298" max="11298" width="10.140625" customWidth="1"/>
    <col min="11299" max="11299" width="10.42578125" customWidth="1"/>
    <col min="11300" max="11300" width="10" customWidth="1"/>
    <col min="11301" max="11301" width="10.140625" customWidth="1"/>
    <col min="11509" max="11509" width="24.42578125" bestFit="1" customWidth="1"/>
    <col min="11510" max="11510" width="9.5703125" customWidth="1"/>
    <col min="11511" max="11518" width="8.7109375" customWidth="1"/>
    <col min="11519" max="11530" width="9.140625" customWidth="1"/>
    <col min="11533" max="11533" width="9.140625" customWidth="1"/>
    <col min="11535" max="11536" width="9.140625" customWidth="1"/>
    <col min="11542" max="11542" width="9.140625" customWidth="1"/>
    <col min="11545" max="11551" width="9.140625" customWidth="1"/>
    <col min="11552" max="11552" width="10.42578125" customWidth="1"/>
    <col min="11553" max="11553" width="10" customWidth="1"/>
    <col min="11554" max="11554" width="10.140625" customWidth="1"/>
    <col min="11555" max="11555" width="10.42578125" customWidth="1"/>
    <col min="11556" max="11556" width="10" customWidth="1"/>
    <col min="11557" max="11557" width="10.140625" customWidth="1"/>
    <col min="11765" max="11765" width="24.42578125" bestFit="1" customWidth="1"/>
    <col min="11766" max="11766" width="9.5703125" customWidth="1"/>
    <col min="11767" max="11774" width="8.7109375" customWidth="1"/>
    <col min="11775" max="11786" width="9.140625" customWidth="1"/>
    <col min="11789" max="11789" width="9.140625" customWidth="1"/>
    <col min="11791" max="11792" width="9.140625" customWidth="1"/>
    <col min="11798" max="11798" width="9.140625" customWidth="1"/>
    <col min="11801" max="11807" width="9.140625" customWidth="1"/>
    <col min="11808" max="11808" width="10.42578125" customWidth="1"/>
    <col min="11809" max="11809" width="10" customWidth="1"/>
    <col min="11810" max="11810" width="10.140625" customWidth="1"/>
    <col min="11811" max="11811" width="10.42578125" customWidth="1"/>
    <col min="11812" max="11812" width="10" customWidth="1"/>
    <col min="11813" max="11813" width="10.140625" customWidth="1"/>
    <col min="12021" max="12021" width="24.42578125" bestFit="1" customWidth="1"/>
    <col min="12022" max="12022" width="9.5703125" customWidth="1"/>
    <col min="12023" max="12030" width="8.7109375" customWidth="1"/>
    <col min="12031" max="12042" width="9.140625" customWidth="1"/>
    <col min="12045" max="12045" width="9.140625" customWidth="1"/>
    <col min="12047" max="12048" width="9.140625" customWidth="1"/>
    <col min="12054" max="12054" width="9.140625" customWidth="1"/>
    <col min="12057" max="12063" width="9.140625" customWidth="1"/>
    <col min="12064" max="12064" width="10.42578125" customWidth="1"/>
    <col min="12065" max="12065" width="10" customWidth="1"/>
    <col min="12066" max="12066" width="10.140625" customWidth="1"/>
    <col min="12067" max="12067" width="10.42578125" customWidth="1"/>
    <col min="12068" max="12068" width="10" customWidth="1"/>
    <col min="12069" max="12069" width="10.140625" customWidth="1"/>
    <col min="12277" max="12277" width="24.42578125" bestFit="1" customWidth="1"/>
    <col min="12278" max="12278" width="9.5703125" customWidth="1"/>
    <col min="12279" max="12286" width="8.7109375" customWidth="1"/>
    <col min="12287" max="12298" width="9.140625" customWidth="1"/>
    <col min="12301" max="12301" width="9.140625" customWidth="1"/>
    <col min="12303" max="12304" width="9.140625" customWidth="1"/>
    <col min="12310" max="12310" width="9.140625" customWidth="1"/>
    <col min="12313" max="12319" width="9.140625" customWidth="1"/>
    <col min="12320" max="12320" width="10.42578125" customWidth="1"/>
    <col min="12321" max="12321" width="10" customWidth="1"/>
    <col min="12322" max="12322" width="10.140625" customWidth="1"/>
    <col min="12323" max="12323" width="10.42578125" customWidth="1"/>
    <col min="12324" max="12324" width="10" customWidth="1"/>
    <col min="12325" max="12325" width="10.140625" customWidth="1"/>
    <col min="12533" max="12533" width="24.42578125" bestFit="1" customWidth="1"/>
    <col min="12534" max="12534" width="9.5703125" customWidth="1"/>
    <col min="12535" max="12542" width="8.7109375" customWidth="1"/>
    <col min="12543" max="12554" width="9.140625" customWidth="1"/>
    <col min="12557" max="12557" width="9.140625" customWidth="1"/>
    <col min="12559" max="12560" width="9.140625" customWidth="1"/>
    <col min="12566" max="12566" width="9.140625" customWidth="1"/>
    <col min="12569" max="12575" width="9.140625" customWidth="1"/>
    <col min="12576" max="12576" width="10.42578125" customWidth="1"/>
    <col min="12577" max="12577" width="10" customWidth="1"/>
    <col min="12578" max="12578" width="10.140625" customWidth="1"/>
    <col min="12579" max="12579" width="10.42578125" customWidth="1"/>
    <col min="12580" max="12580" width="10" customWidth="1"/>
    <col min="12581" max="12581" width="10.140625" customWidth="1"/>
    <col min="12789" max="12789" width="24.42578125" bestFit="1" customWidth="1"/>
    <col min="12790" max="12790" width="9.5703125" customWidth="1"/>
    <col min="12791" max="12798" width="8.7109375" customWidth="1"/>
    <col min="12799" max="12810" width="9.140625" customWidth="1"/>
    <col min="12813" max="12813" width="9.140625" customWidth="1"/>
    <col min="12815" max="12816" width="9.140625" customWidth="1"/>
    <col min="12822" max="12822" width="9.140625" customWidth="1"/>
    <col min="12825" max="12831" width="9.140625" customWidth="1"/>
    <col min="12832" max="12832" width="10.42578125" customWidth="1"/>
    <col min="12833" max="12833" width="10" customWidth="1"/>
    <col min="12834" max="12834" width="10.140625" customWidth="1"/>
    <col min="12835" max="12835" width="10.42578125" customWidth="1"/>
    <col min="12836" max="12836" width="10" customWidth="1"/>
    <col min="12837" max="12837" width="10.140625" customWidth="1"/>
    <col min="13045" max="13045" width="24.42578125" bestFit="1" customWidth="1"/>
    <col min="13046" max="13046" width="9.5703125" customWidth="1"/>
    <col min="13047" max="13054" width="8.7109375" customWidth="1"/>
    <col min="13055" max="13066" width="9.140625" customWidth="1"/>
    <col min="13069" max="13069" width="9.140625" customWidth="1"/>
    <col min="13071" max="13072" width="9.140625" customWidth="1"/>
    <col min="13078" max="13078" width="9.140625" customWidth="1"/>
    <col min="13081" max="13087" width="9.140625" customWidth="1"/>
    <col min="13088" max="13088" width="10.42578125" customWidth="1"/>
    <col min="13089" max="13089" width="10" customWidth="1"/>
    <col min="13090" max="13090" width="10.140625" customWidth="1"/>
    <col min="13091" max="13091" width="10.42578125" customWidth="1"/>
    <col min="13092" max="13092" width="10" customWidth="1"/>
    <col min="13093" max="13093" width="10.140625" customWidth="1"/>
    <col min="13301" max="13301" width="24.42578125" bestFit="1" customWidth="1"/>
    <col min="13302" max="13302" width="9.5703125" customWidth="1"/>
    <col min="13303" max="13310" width="8.7109375" customWidth="1"/>
    <col min="13311" max="13322" width="9.140625" customWidth="1"/>
    <col min="13325" max="13325" width="9.140625" customWidth="1"/>
    <col min="13327" max="13328" width="9.140625" customWidth="1"/>
    <col min="13334" max="13334" width="9.140625" customWidth="1"/>
    <col min="13337" max="13343" width="9.140625" customWidth="1"/>
    <col min="13344" max="13344" width="10.42578125" customWidth="1"/>
    <col min="13345" max="13345" width="10" customWidth="1"/>
    <col min="13346" max="13346" width="10.140625" customWidth="1"/>
    <col min="13347" max="13347" width="10.42578125" customWidth="1"/>
    <col min="13348" max="13348" width="10" customWidth="1"/>
    <col min="13349" max="13349" width="10.140625" customWidth="1"/>
    <col min="13557" max="13557" width="24.42578125" bestFit="1" customWidth="1"/>
    <col min="13558" max="13558" width="9.5703125" customWidth="1"/>
    <col min="13559" max="13566" width="8.7109375" customWidth="1"/>
    <col min="13567" max="13578" width="9.140625" customWidth="1"/>
    <col min="13581" max="13581" width="9.140625" customWidth="1"/>
    <col min="13583" max="13584" width="9.140625" customWidth="1"/>
    <col min="13590" max="13590" width="9.140625" customWidth="1"/>
    <col min="13593" max="13599" width="9.140625" customWidth="1"/>
    <col min="13600" max="13600" width="10.42578125" customWidth="1"/>
    <col min="13601" max="13601" width="10" customWidth="1"/>
    <col min="13602" max="13602" width="10.140625" customWidth="1"/>
    <col min="13603" max="13603" width="10.42578125" customWidth="1"/>
    <col min="13604" max="13604" width="10" customWidth="1"/>
    <col min="13605" max="13605" width="10.140625" customWidth="1"/>
    <col min="13813" max="13813" width="24.42578125" bestFit="1" customWidth="1"/>
    <col min="13814" max="13814" width="9.5703125" customWidth="1"/>
    <col min="13815" max="13822" width="8.7109375" customWidth="1"/>
    <col min="13823" max="13834" width="9.140625" customWidth="1"/>
    <col min="13837" max="13837" width="9.140625" customWidth="1"/>
    <col min="13839" max="13840" width="9.140625" customWidth="1"/>
    <col min="13846" max="13846" width="9.140625" customWidth="1"/>
    <col min="13849" max="13855" width="9.140625" customWidth="1"/>
    <col min="13856" max="13856" width="10.42578125" customWidth="1"/>
    <col min="13857" max="13857" width="10" customWidth="1"/>
    <col min="13858" max="13858" width="10.140625" customWidth="1"/>
    <col min="13859" max="13859" width="10.42578125" customWidth="1"/>
    <col min="13860" max="13860" width="10" customWidth="1"/>
    <col min="13861" max="13861" width="10.140625" customWidth="1"/>
    <col min="14069" max="14069" width="24.42578125" bestFit="1" customWidth="1"/>
    <col min="14070" max="14070" width="9.5703125" customWidth="1"/>
    <col min="14071" max="14078" width="8.7109375" customWidth="1"/>
    <col min="14079" max="14090" width="9.140625" customWidth="1"/>
    <col min="14093" max="14093" width="9.140625" customWidth="1"/>
    <col min="14095" max="14096" width="9.140625" customWidth="1"/>
    <col min="14102" max="14102" width="9.140625" customWidth="1"/>
    <col min="14105" max="14111" width="9.140625" customWidth="1"/>
    <col min="14112" max="14112" width="10.42578125" customWidth="1"/>
    <col min="14113" max="14113" width="10" customWidth="1"/>
    <col min="14114" max="14114" width="10.140625" customWidth="1"/>
    <col min="14115" max="14115" width="10.42578125" customWidth="1"/>
    <col min="14116" max="14116" width="10" customWidth="1"/>
    <col min="14117" max="14117" width="10.140625" customWidth="1"/>
    <col min="14325" max="14325" width="24.42578125" bestFit="1" customWidth="1"/>
    <col min="14326" max="14326" width="9.5703125" customWidth="1"/>
    <col min="14327" max="14334" width="8.7109375" customWidth="1"/>
    <col min="14335" max="14346" width="9.140625" customWidth="1"/>
    <col min="14349" max="14349" width="9.140625" customWidth="1"/>
    <col min="14351" max="14352" width="9.140625" customWidth="1"/>
    <col min="14358" max="14358" width="9.140625" customWidth="1"/>
    <col min="14361" max="14367" width="9.140625" customWidth="1"/>
    <col min="14368" max="14368" width="10.42578125" customWidth="1"/>
    <col min="14369" max="14369" width="10" customWidth="1"/>
    <col min="14370" max="14370" width="10.140625" customWidth="1"/>
    <col min="14371" max="14371" width="10.42578125" customWidth="1"/>
    <col min="14372" max="14372" width="10" customWidth="1"/>
    <col min="14373" max="14373" width="10.140625" customWidth="1"/>
    <col min="14581" max="14581" width="24.42578125" bestFit="1" customWidth="1"/>
    <col min="14582" max="14582" width="9.5703125" customWidth="1"/>
    <col min="14583" max="14590" width="8.7109375" customWidth="1"/>
    <col min="14591" max="14602" width="9.140625" customWidth="1"/>
    <col min="14605" max="14605" width="9.140625" customWidth="1"/>
    <col min="14607" max="14608" width="9.140625" customWidth="1"/>
    <col min="14614" max="14614" width="9.140625" customWidth="1"/>
    <col min="14617" max="14623" width="9.140625" customWidth="1"/>
    <col min="14624" max="14624" width="10.42578125" customWidth="1"/>
    <col min="14625" max="14625" width="10" customWidth="1"/>
    <col min="14626" max="14626" width="10.140625" customWidth="1"/>
    <col min="14627" max="14627" width="10.42578125" customWidth="1"/>
    <col min="14628" max="14628" width="10" customWidth="1"/>
    <col min="14629" max="14629" width="10.140625" customWidth="1"/>
    <col min="14837" max="14837" width="24.42578125" bestFit="1" customWidth="1"/>
    <col min="14838" max="14838" width="9.5703125" customWidth="1"/>
    <col min="14839" max="14846" width="8.7109375" customWidth="1"/>
    <col min="14847" max="14858" width="9.140625" customWidth="1"/>
    <col min="14861" max="14861" width="9.140625" customWidth="1"/>
    <col min="14863" max="14864" width="9.140625" customWidth="1"/>
    <col min="14870" max="14870" width="9.140625" customWidth="1"/>
    <col min="14873" max="14879" width="9.140625" customWidth="1"/>
    <col min="14880" max="14880" width="10.42578125" customWidth="1"/>
    <col min="14881" max="14881" width="10" customWidth="1"/>
    <col min="14882" max="14882" width="10.140625" customWidth="1"/>
    <col min="14883" max="14883" width="10.42578125" customWidth="1"/>
    <col min="14884" max="14884" width="10" customWidth="1"/>
    <col min="14885" max="14885" width="10.140625" customWidth="1"/>
    <col min="15093" max="15093" width="24.42578125" bestFit="1" customWidth="1"/>
    <col min="15094" max="15094" width="9.5703125" customWidth="1"/>
    <col min="15095" max="15102" width="8.7109375" customWidth="1"/>
    <col min="15103" max="15114" width="9.140625" customWidth="1"/>
    <col min="15117" max="15117" width="9.140625" customWidth="1"/>
    <col min="15119" max="15120" width="9.140625" customWidth="1"/>
    <col min="15126" max="15126" width="9.140625" customWidth="1"/>
    <col min="15129" max="15135" width="9.140625" customWidth="1"/>
    <col min="15136" max="15136" width="10.42578125" customWidth="1"/>
    <col min="15137" max="15137" width="10" customWidth="1"/>
    <col min="15138" max="15138" width="10.140625" customWidth="1"/>
    <col min="15139" max="15139" width="10.42578125" customWidth="1"/>
    <col min="15140" max="15140" width="10" customWidth="1"/>
    <col min="15141" max="15141" width="10.140625" customWidth="1"/>
    <col min="15349" max="15349" width="24.42578125" bestFit="1" customWidth="1"/>
    <col min="15350" max="15350" width="9.5703125" customWidth="1"/>
    <col min="15351" max="15358" width="8.7109375" customWidth="1"/>
    <col min="15359" max="15370" width="9.140625" customWidth="1"/>
    <col min="15373" max="15373" width="9.140625" customWidth="1"/>
    <col min="15375" max="15376" width="9.140625" customWidth="1"/>
    <col min="15382" max="15382" width="9.140625" customWidth="1"/>
    <col min="15385" max="15391" width="9.140625" customWidth="1"/>
    <col min="15392" max="15392" width="10.42578125" customWidth="1"/>
    <col min="15393" max="15393" width="10" customWidth="1"/>
    <col min="15394" max="15394" width="10.140625" customWidth="1"/>
    <col min="15395" max="15395" width="10.42578125" customWidth="1"/>
    <col min="15396" max="15396" width="10" customWidth="1"/>
    <col min="15397" max="15397" width="10.140625" customWidth="1"/>
    <col min="15605" max="15605" width="24.42578125" bestFit="1" customWidth="1"/>
    <col min="15606" max="15606" width="9.5703125" customWidth="1"/>
    <col min="15607" max="15614" width="8.7109375" customWidth="1"/>
    <col min="15615" max="15626" width="9.140625" customWidth="1"/>
    <col min="15629" max="15629" width="9.140625" customWidth="1"/>
    <col min="15631" max="15632" width="9.140625" customWidth="1"/>
    <col min="15638" max="15638" width="9.140625" customWidth="1"/>
    <col min="15641" max="15647" width="9.140625" customWidth="1"/>
    <col min="15648" max="15648" width="10.42578125" customWidth="1"/>
    <col min="15649" max="15649" width="10" customWidth="1"/>
    <col min="15650" max="15650" width="10.140625" customWidth="1"/>
    <col min="15651" max="15651" width="10.42578125" customWidth="1"/>
    <col min="15652" max="15652" width="10" customWidth="1"/>
    <col min="15653" max="15653" width="10.140625" customWidth="1"/>
    <col min="15861" max="15861" width="24.42578125" bestFit="1" customWidth="1"/>
    <col min="15862" max="15862" width="9.5703125" customWidth="1"/>
    <col min="15863" max="15870" width="8.7109375" customWidth="1"/>
    <col min="15871" max="15882" width="9.140625" customWidth="1"/>
    <col min="15885" max="15885" width="9.140625" customWidth="1"/>
    <col min="15887" max="15888" width="9.140625" customWidth="1"/>
    <col min="15894" max="15894" width="9.140625" customWidth="1"/>
    <col min="15897" max="15903" width="9.140625" customWidth="1"/>
    <col min="15904" max="15904" width="10.42578125" customWidth="1"/>
    <col min="15905" max="15905" width="10" customWidth="1"/>
    <col min="15906" max="15906" width="10.140625" customWidth="1"/>
    <col min="15907" max="15907" width="10.42578125" customWidth="1"/>
    <col min="15908" max="15908" width="10" customWidth="1"/>
    <col min="15909" max="15909" width="10.140625" customWidth="1"/>
    <col min="16117" max="16117" width="24.42578125" bestFit="1" customWidth="1"/>
    <col min="16118" max="16118" width="9.5703125" customWidth="1"/>
    <col min="16119" max="16126" width="8.7109375" customWidth="1"/>
    <col min="16127" max="16138" width="9.140625" customWidth="1"/>
    <col min="16141" max="16141" width="9.140625" customWidth="1"/>
    <col min="16143" max="16144" width="9.140625" customWidth="1"/>
    <col min="16150" max="16150" width="9.140625" customWidth="1"/>
    <col min="16153" max="16159" width="9.140625" customWidth="1"/>
    <col min="16160" max="16160" width="10.42578125" customWidth="1"/>
    <col min="16161" max="16161" width="10" customWidth="1"/>
    <col min="16162" max="16162" width="10.140625" customWidth="1"/>
    <col min="16163" max="16163" width="10.42578125" customWidth="1"/>
    <col min="16164" max="16164" width="10" customWidth="1"/>
    <col min="16165" max="16165" width="10.140625" customWidth="1"/>
  </cols>
  <sheetData>
    <row r="1" spans="1:43" ht="18.75" customHeight="1" x14ac:dyDescent="0.25">
      <c r="A1" s="225" t="s">
        <v>57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</row>
    <row r="2" spans="1:43" ht="15.75" customHeight="1" x14ac:dyDescent="0.25">
      <c r="A2" s="227"/>
      <c r="B2" s="222">
        <v>2019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4"/>
      <c r="W2" s="222">
        <v>2020</v>
      </c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4"/>
    </row>
    <row r="3" spans="1:43" ht="15.75" customHeight="1" x14ac:dyDescent="0.25">
      <c r="A3" s="228"/>
      <c r="B3" s="221" t="s">
        <v>4</v>
      </c>
      <c r="C3" s="221"/>
      <c r="D3" s="221"/>
      <c r="E3" s="221" t="s">
        <v>8</v>
      </c>
      <c r="F3" s="221"/>
      <c r="G3" s="221"/>
      <c r="H3" s="221" t="s">
        <v>9</v>
      </c>
      <c r="I3" s="221"/>
      <c r="J3" s="221"/>
      <c r="K3" s="221" t="s">
        <v>13</v>
      </c>
      <c r="L3" s="221"/>
      <c r="M3" s="221"/>
      <c r="N3" s="221" t="s">
        <v>14</v>
      </c>
      <c r="O3" s="221"/>
      <c r="P3" s="221"/>
      <c r="Q3" s="221" t="s">
        <v>18</v>
      </c>
      <c r="R3" s="221"/>
      <c r="S3" s="221"/>
      <c r="T3" s="221">
        <v>2019</v>
      </c>
      <c r="U3" s="221"/>
      <c r="V3" s="221"/>
      <c r="W3" s="221" t="s">
        <v>4</v>
      </c>
      <c r="X3" s="221"/>
      <c r="Y3" s="221"/>
      <c r="Z3" s="221" t="s">
        <v>8</v>
      </c>
      <c r="AA3" s="221"/>
      <c r="AB3" s="221"/>
      <c r="AC3" s="221" t="s">
        <v>9</v>
      </c>
      <c r="AD3" s="221"/>
      <c r="AE3" s="221"/>
      <c r="AF3" s="221" t="s">
        <v>13</v>
      </c>
      <c r="AG3" s="221"/>
      <c r="AH3" s="221"/>
      <c r="AI3" s="221" t="s">
        <v>14</v>
      </c>
      <c r="AJ3" s="221"/>
      <c r="AK3" s="221"/>
      <c r="AL3" s="221" t="s">
        <v>18</v>
      </c>
      <c r="AM3" s="221"/>
      <c r="AN3" s="221"/>
      <c r="AO3" s="221">
        <v>2020</v>
      </c>
      <c r="AP3" s="221"/>
      <c r="AQ3" s="221"/>
    </row>
    <row r="4" spans="1:43" x14ac:dyDescent="0.25">
      <c r="A4" s="114"/>
      <c r="B4" s="115" t="s">
        <v>58</v>
      </c>
      <c r="C4" s="115" t="s">
        <v>59</v>
      </c>
      <c r="D4" s="116" t="s">
        <v>60</v>
      </c>
      <c r="E4" s="115" t="s">
        <v>58</v>
      </c>
      <c r="F4" s="115" t="s">
        <v>59</v>
      </c>
      <c r="G4" s="116" t="s">
        <v>60</v>
      </c>
      <c r="H4" s="115" t="s">
        <v>58</v>
      </c>
      <c r="I4" s="115" t="s">
        <v>59</v>
      </c>
      <c r="J4" s="116" t="s">
        <v>60</v>
      </c>
      <c r="K4" s="115" t="s">
        <v>58</v>
      </c>
      <c r="L4" s="115" t="s">
        <v>59</v>
      </c>
      <c r="M4" s="116" t="s">
        <v>60</v>
      </c>
      <c r="N4" s="115" t="s">
        <v>58</v>
      </c>
      <c r="O4" s="115" t="s">
        <v>59</v>
      </c>
      <c r="P4" s="116" t="s">
        <v>60</v>
      </c>
      <c r="Q4" s="115" t="s">
        <v>58</v>
      </c>
      <c r="R4" s="115" t="s">
        <v>59</v>
      </c>
      <c r="S4" s="116" t="s">
        <v>60</v>
      </c>
      <c r="T4" s="115" t="s">
        <v>58</v>
      </c>
      <c r="U4" s="115" t="s">
        <v>59</v>
      </c>
      <c r="V4" s="116" t="s">
        <v>60</v>
      </c>
      <c r="W4" s="115" t="s">
        <v>58</v>
      </c>
      <c r="X4" s="115" t="s">
        <v>59</v>
      </c>
      <c r="Y4" s="116" t="s">
        <v>60</v>
      </c>
      <c r="Z4" s="115" t="s">
        <v>58</v>
      </c>
      <c r="AA4" s="115" t="s">
        <v>59</v>
      </c>
      <c r="AB4" s="116" t="s">
        <v>60</v>
      </c>
      <c r="AC4" s="115" t="s">
        <v>58</v>
      </c>
      <c r="AD4" s="115" t="s">
        <v>59</v>
      </c>
      <c r="AE4" s="116" t="s">
        <v>60</v>
      </c>
      <c r="AF4" s="115" t="s">
        <v>58</v>
      </c>
      <c r="AG4" s="115" t="s">
        <v>59</v>
      </c>
      <c r="AH4" s="116" t="s">
        <v>60</v>
      </c>
      <c r="AI4" s="115" t="s">
        <v>58</v>
      </c>
      <c r="AJ4" s="115" t="s">
        <v>59</v>
      </c>
      <c r="AK4" s="116" t="s">
        <v>60</v>
      </c>
      <c r="AL4" s="115" t="s">
        <v>58</v>
      </c>
      <c r="AM4" s="115" t="s">
        <v>59</v>
      </c>
      <c r="AN4" s="116" t="s">
        <v>60</v>
      </c>
      <c r="AO4" s="115" t="s">
        <v>58</v>
      </c>
      <c r="AP4" s="115" t="s">
        <v>59</v>
      </c>
      <c r="AQ4" s="116" t="s">
        <v>60</v>
      </c>
    </row>
    <row r="5" spans="1:43" ht="15.75" x14ac:dyDescent="0.25">
      <c r="A5" s="152" t="s">
        <v>61</v>
      </c>
      <c r="B5" s="117">
        <v>65.682299925292995</v>
      </c>
      <c r="C5" s="117">
        <v>46.456275894096407</v>
      </c>
      <c r="D5" s="118">
        <v>62.493312974776941</v>
      </c>
      <c r="E5" s="117">
        <v>41.030001918984972</v>
      </c>
      <c r="F5" s="117">
        <v>55.48716303772305</v>
      </c>
      <c r="G5" s="118">
        <v>43.42798592620116</v>
      </c>
      <c r="H5" s="117">
        <v>53.288050651403331</v>
      </c>
      <c r="I5" s="117">
        <v>50.996666667963943</v>
      </c>
      <c r="J5" s="118">
        <v>52.907982801183607</v>
      </c>
      <c r="K5" s="117">
        <v>25.624106243512657</v>
      </c>
      <c r="L5" s="117">
        <v>49.475367372315539</v>
      </c>
      <c r="M5" s="118">
        <v>29.608203659375103</v>
      </c>
      <c r="N5" s="117">
        <v>44.017498298967062</v>
      </c>
      <c r="O5" s="117">
        <v>50.483994377855332</v>
      </c>
      <c r="P5" s="118">
        <v>45.092624680938613</v>
      </c>
      <c r="Q5" s="117">
        <v>58.934133643906961</v>
      </c>
      <c r="R5" s="117">
        <v>48.365027784760592</v>
      </c>
      <c r="S5" s="118">
        <v>57.170074268680892</v>
      </c>
      <c r="T5" s="117">
        <v>47.761571212287635</v>
      </c>
      <c r="U5" s="117">
        <v>49.950278056611907</v>
      </c>
      <c r="V5" s="118">
        <v>48.125823051613402</v>
      </c>
      <c r="W5" s="117">
        <v>58.601846339609445</v>
      </c>
      <c r="X5" s="117">
        <v>59.588988463970814</v>
      </c>
      <c r="Y5" s="118">
        <v>58.766350658970666</v>
      </c>
      <c r="Z5" s="117">
        <v>35.818331861198089</v>
      </c>
      <c r="AA5" s="117">
        <v>66.165905330658788</v>
      </c>
      <c r="AB5" s="118">
        <v>40.875665344042304</v>
      </c>
      <c r="AC5" s="117">
        <v>47.210089100403771</v>
      </c>
      <c r="AD5" s="117">
        <v>62.877446897314805</v>
      </c>
      <c r="AE5" s="118">
        <v>49.821008001506492</v>
      </c>
      <c r="AF5" s="117">
        <v>22.573961577005679</v>
      </c>
      <c r="AG5" s="117">
        <v>56.88608481680324</v>
      </c>
      <c r="AH5" s="118">
        <v>28.291975569219254</v>
      </c>
      <c r="AI5" s="117">
        <v>38.938104676489083</v>
      </c>
      <c r="AJ5" s="117">
        <v>60.865748680500708</v>
      </c>
      <c r="AK5" s="118">
        <v>42.592281783366261</v>
      </c>
      <c r="AL5" s="117">
        <v>52.101271289238838</v>
      </c>
      <c r="AM5" s="117">
        <v>52.060508602896917</v>
      </c>
      <c r="AN5" s="118">
        <v>52.094478307958305</v>
      </c>
      <c r="AO5" s="117">
        <v>42.24687879772673</v>
      </c>
      <c r="AP5" s="117">
        <v>58.652409644600297</v>
      </c>
      <c r="AQ5" s="118">
        <v>44.980812057307418</v>
      </c>
    </row>
    <row r="6" spans="1:43" ht="15.75" x14ac:dyDescent="0.25">
      <c r="A6" s="77" t="s">
        <v>62</v>
      </c>
      <c r="B6" s="117">
        <v>70.259780753968258</v>
      </c>
      <c r="C6" s="117">
        <v>40.766979461401078</v>
      </c>
      <c r="D6" s="118">
        <v>50.672202397611713</v>
      </c>
      <c r="E6" s="117">
        <v>42.480540293040292</v>
      </c>
      <c r="F6" s="117">
        <v>64.603297431001963</v>
      </c>
      <c r="G6" s="118">
        <v>57.173320222618528</v>
      </c>
      <c r="H6" s="117">
        <v>56.293422290186804</v>
      </c>
      <c r="I6" s="117">
        <v>52.538468567889673</v>
      </c>
      <c r="J6" s="118">
        <v>53.799578130374023</v>
      </c>
      <c r="K6" s="117">
        <v>36.217057938664595</v>
      </c>
      <c r="L6" s="117">
        <v>45.310116659206976</v>
      </c>
      <c r="M6" s="118">
        <v>42.25619265566629</v>
      </c>
      <c r="N6" s="117">
        <v>49.527761043519973</v>
      </c>
      <c r="O6" s="117">
        <v>50.102540452143117</v>
      </c>
      <c r="P6" s="118">
        <v>49.909499508860797</v>
      </c>
      <c r="Q6" s="117">
        <v>55.440483469202896</v>
      </c>
      <c r="R6" s="117">
        <v>51.435549681588675</v>
      </c>
      <c r="S6" s="118">
        <v>52.78061560522066</v>
      </c>
      <c r="T6" s="117">
        <v>51.018091079582518</v>
      </c>
      <c r="U6" s="117">
        <v>50.438531819565021</v>
      </c>
      <c r="V6" s="118">
        <v>50.633178086573416</v>
      </c>
      <c r="W6" s="117">
        <v>60.256215495813713</v>
      </c>
      <c r="X6" s="117">
        <v>60.253422943620691</v>
      </c>
      <c r="Y6" s="118">
        <v>60.254360828488217</v>
      </c>
      <c r="Z6" s="117">
        <v>36.843509124803766</v>
      </c>
      <c r="AA6" s="117">
        <v>68.549832594712484</v>
      </c>
      <c r="AB6" s="118">
        <v>57.901193310108376</v>
      </c>
      <c r="AC6" s="117">
        <v>48.54986231030874</v>
      </c>
      <c r="AD6" s="117">
        <v>64.401627769166595</v>
      </c>
      <c r="AE6" s="118">
        <v>59.0777770692983</v>
      </c>
      <c r="AF6" s="117">
        <v>26.488548298395447</v>
      </c>
      <c r="AG6" s="117">
        <v>50.234496997144376</v>
      </c>
      <c r="AH6" s="118">
        <v>42.259367291435247</v>
      </c>
      <c r="AI6" s="117">
        <v>41.142413809958292</v>
      </c>
      <c r="AJ6" s="117">
        <v>59.644780940604392</v>
      </c>
      <c r="AK6" s="118">
        <v>53.430719771621661</v>
      </c>
      <c r="AL6" s="117">
        <v>53.133042184265008</v>
      </c>
      <c r="AM6" s="117">
        <v>65.734121640191276</v>
      </c>
      <c r="AN6" s="118">
        <v>61.502021067252144</v>
      </c>
      <c r="AO6" s="117">
        <v>44.156451543390581</v>
      </c>
      <c r="AP6" s="117">
        <v>61.175434886948644</v>
      </c>
      <c r="AQ6" s="118">
        <v>55.459571463419501</v>
      </c>
    </row>
    <row r="7" spans="1:43" ht="15.75" x14ac:dyDescent="0.25">
      <c r="A7" s="77" t="s">
        <v>63</v>
      </c>
      <c r="B7" s="119">
        <v>35.311407809983898</v>
      </c>
      <c r="C7" s="119">
        <v>43.648055764594389</v>
      </c>
      <c r="D7" s="120">
        <v>42.597179391931668</v>
      </c>
      <c r="E7" s="119">
        <v>18.038040293040293</v>
      </c>
      <c r="F7" s="119">
        <v>43.497791613775256</v>
      </c>
      <c r="G7" s="120">
        <v>40.288462005220474</v>
      </c>
      <c r="H7" s="119">
        <v>26.627007566658655</v>
      </c>
      <c r="I7" s="119">
        <v>43.572508594845537</v>
      </c>
      <c r="J7" s="120">
        <v>41.436443026237086</v>
      </c>
      <c r="K7" s="119">
        <v>8.4690036231884047</v>
      </c>
      <c r="L7" s="119">
        <v>47.912203886259249</v>
      </c>
      <c r="M7" s="120">
        <v>42.940190261077674</v>
      </c>
      <c r="N7" s="119">
        <v>20.50782675054414</v>
      </c>
      <c r="O7" s="119">
        <v>45.034970011732199</v>
      </c>
      <c r="P7" s="120">
        <v>41.943200336146731</v>
      </c>
      <c r="Q7" s="119">
        <v>30.062539185570259</v>
      </c>
      <c r="R7" s="119">
        <v>40.24339371942807</v>
      </c>
      <c r="S7" s="120">
        <v>38.960045838913274</v>
      </c>
      <c r="T7" s="119">
        <v>22.916137830057572</v>
      </c>
      <c r="U7" s="119">
        <v>43.827230233945954</v>
      </c>
      <c r="V7" s="120">
        <v>41.191281942323499</v>
      </c>
      <c r="W7" s="119">
        <v>31.822531454053195</v>
      </c>
      <c r="X7" s="119">
        <v>44.442574113471508</v>
      </c>
      <c r="Y7" s="120">
        <v>42.850794671921626</v>
      </c>
      <c r="Z7" s="119">
        <v>15.51945054945055</v>
      </c>
      <c r="AA7" s="119">
        <v>52.869432617543765</v>
      </c>
      <c r="AB7" s="120">
        <v>48.17901717901718</v>
      </c>
      <c r="AC7" s="119">
        <v>23.670991001751872</v>
      </c>
      <c r="AD7" s="119">
        <v>48.62507714962215</v>
      </c>
      <c r="AE7" s="120">
        <v>45.48682078374938</v>
      </c>
      <c r="AF7" s="119">
        <v>7.5530273314429728</v>
      </c>
      <c r="AG7" s="119">
        <v>45.409150756537116</v>
      </c>
      <c r="AH7" s="120">
        <v>40.655174022837059</v>
      </c>
      <c r="AI7" s="119">
        <v>18.25911998836348</v>
      </c>
      <c r="AJ7" s="119">
        <v>47.544094597841962</v>
      </c>
      <c r="AK7" s="120">
        <v>43.862962816137461</v>
      </c>
      <c r="AL7" s="119">
        <v>29.375195927851287</v>
      </c>
      <c r="AM7" s="119">
        <v>45.959846209622327</v>
      </c>
      <c r="AN7" s="120">
        <v>43.877143744535047</v>
      </c>
      <c r="AO7" s="119">
        <v>21.053324869327632</v>
      </c>
      <c r="AP7" s="119">
        <v>47.145541850430874</v>
      </c>
      <c r="AQ7" s="120">
        <v>43.866529975412369</v>
      </c>
    </row>
    <row r="8" spans="1:43" ht="15.75" x14ac:dyDescent="0.25">
      <c r="A8" s="153" t="s">
        <v>84</v>
      </c>
      <c r="B8" s="155">
        <v>64.284184824302173</v>
      </c>
      <c r="C8" s="155">
        <v>43.787317056656391</v>
      </c>
      <c r="D8" s="156">
        <v>55.840040196951449</v>
      </c>
      <c r="E8" s="155">
        <v>39.833286530032453</v>
      </c>
      <c r="F8" s="155">
        <v>50.564085448041581</v>
      </c>
      <c r="G8" s="156">
        <v>44.25407994383</v>
      </c>
      <c r="H8" s="155">
        <v>51.991191759227341</v>
      </c>
      <c r="I8" s="155">
        <v>47.153250849271203</v>
      </c>
      <c r="J8" s="156">
        <v>49.998093437798374</v>
      </c>
      <c r="K8" s="155">
        <v>25.382188197326201</v>
      </c>
      <c r="L8" s="155">
        <v>47.796307922081603</v>
      </c>
      <c r="M8" s="156">
        <v>34.656291443797251</v>
      </c>
      <c r="N8" s="155">
        <v>43.067884036556912</v>
      </c>
      <c r="O8" s="155">
        <v>47.369958727287894</v>
      </c>
      <c r="P8" s="156">
        <v>44.84280676882095</v>
      </c>
      <c r="Q8" s="155">
        <v>57.052743651479609</v>
      </c>
      <c r="R8" s="155">
        <v>44.427704696103319</v>
      </c>
      <c r="S8" s="156">
        <v>51.829708801278876</v>
      </c>
      <c r="T8" s="155">
        <v>46.579932684416384</v>
      </c>
      <c r="U8" s="155">
        <v>46.628480288844607</v>
      </c>
      <c r="V8" s="156">
        <v>46.599975953920925</v>
      </c>
      <c r="W8" s="155">
        <v>57.195248226276753</v>
      </c>
      <c r="X8" s="155">
        <v>51.263974840104446</v>
      </c>
      <c r="Y8" s="156">
        <v>54.74267591582386</v>
      </c>
      <c r="Z8" s="155">
        <v>34.736298753927471</v>
      </c>
      <c r="AA8" s="155">
        <v>59.18919540262975</v>
      </c>
      <c r="AB8" s="156">
        <v>44.864131391212766</v>
      </c>
      <c r="AC8" s="155">
        <v>45.965773490102116</v>
      </c>
      <c r="AD8" s="155">
        <v>55.205817346541529</v>
      </c>
      <c r="AE8" s="156">
        <v>49.790723073273455</v>
      </c>
      <c r="AF8" s="155">
        <v>21.991487050646796</v>
      </c>
      <c r="AG8" s="155">
        <v>49.179729918702883</v>
      </c>
      <c r="AH8" s="156">
        <v>33.252237767644203</v>
      </c>
      <c r="AI8" s="155">
        <v>37.916013079774054</v>
      </c>
      <c r="AJ8" s="155">
        <v>53.18122070510973</v>
      </c>
      <c r="AK8" s="156">
        <v>44.236247351748524</v>
      </c>
      <c r="AL8" s="155">
        <v>50.881836425055148</v>
      </c>
      <c r="AM8" s="155">
        <v>51.292387302135701</v>
      </c>
      <c r="AN8" s="156">
        <v>51.051877244018144</v>
      </c>
      <c r="AO8" s="155">
        <v>41.175181789516841</v>
      </c>
      <c r="AP8" s="155">
        <v>52.706214391238568</v>
      </c>
      <c r="AQ8" s="156">
        <v>45.949790896997222</v>
      </c>
    </row>
    <row r="9" spans="1:43" ht="15.75" x14ac:dyDescent="0.25">
      <c r="A9" s="154" t="s">
        <v>90</v>
      </c>
      <c r="B9" s="121">
        <v>29.270929783950617</v>
      </c>
      <c r="C9" s="150" t="s">
        <v>56</v>
      </c>
      <c r="D9" s="122" t="s">
        <v>56</v>
      </c>
      <c r="E9" s="121">
        <v>8.3642708642708641</v>
      </c>
      <c r="F9" s="150" t="s">
        <v>56</v>
      </c>
      <c r="G9" s="122" t="s">
        <v>56</v>
      </c>
      <c r="H9" s="121">
        <v>17.369717784082425</v>
      </c>
      <c r="I9" s="150" t="s">
        <v>56</v>
      </c>
      <c r="J9" s="122" t="s">
        <v>56</v>
      </c>
      <c r="K9" s="121">
        <v>0</v>
      </c>
      <c r="L9" s="150" t="s">
        <v>56</v>
      </c>
      <c r="M9" s="122" t="s">
        <v>56</v>
      </c>
      <c r="N9" s="121">
        <v>9.41</v>
      </c>
      <c r="O9" s="150" t="s">
        <v>56</v>
      </c>
      <c r="P9" s="122" t="s">
        <v>56</v>
      </c>
      <c r="Q9" s="121">
        <v>27.353725090579712</v>
      </c>
      <c r="R9" s="150" t="s">
        <v>56</v>
      </c>
      <c r="S9" s="122" t="s">
        <v>56</v>
      </c>
      <c r="T9" s="121">
        <v>16.301435502283105</v>
      </c>
      <c r="U9" s="150" t="s">
        <v>56</v>
      </c>
      <c r="V9" s="122" t="s">
        <v>56</v>
      </c>
      <c r="W9" s="121">
        <v>27.85</v>
      </c>
      <c r="X9" s="150" t="s">
        <v>56</v>
      </c>
      <c r="Y9" s="122" t="s">
        <v>56</v>
      </c>
      <c r="Z9" s="150">
        <v>8.8000000000000007</v>
      </c>
      <c r="AA9" s="150" t="s">
        <v>56</v>
      </c>
      <c r="AB9" s="122" t="s">
        <v>56</v>
      </c>
      <c r="AC9" s="150">
        <v>18.3</v>
      </c>
      <c r="AD9" s="150" t="s">
        <v>56</v>
      </c>
      <c r="AE9" s="122" t="s">
        <v>56</v>
      </c>
      <c r="AF9" s="121">
        <v>0</v>
      </c>
      <c r="AG9" s="150" t="s">
        <v>56</v>
      </c>
      <c r="AH9" s="122" t="s">
        <v>56</v>
      </c>
      <c r="AI9" s="199">
        <v>12.52</v>
      </c>
      <c r="AJ9" s="150" t="s">
        <v>56</v>
      </c>
      <c r="AK9" s="122" t="s">
        <v>56</v>
      </c>
      <c r="AL9" s="199">
        <v>26.47</v>
      </c>
      <c r="AM9" s="150" t="s">
        <v>56</v>
      </c>
      <c r="AN9" s="122" t="s">
        <v>56</v>
      </c>
      <c r="AO9" s="199">
        <v>15.77</v>
      </c>
      <c r="AP9" s="150" t="s">
        <v>56</v>
      </c>
      <c r="AQ9" s="122" t="s">
        <v>56</v>
      </c>
    </row>
    <row r="11" spans="1:43" x14ac:dyDescent="0.25">
      <c r="B11" s="123"/>
      <c r="C11" s="123"/>
      <c r="K11" s="123"/>
      <c r="L11" s="123"/>
      <c r="N11" s="123"/>
      <c r="O11" s="123"/>
      <c r="W11" s="123"/>
      <c r="X11" s="123"/>
      <c r="AF11" s="123"/>
      <c r="AG11" s="123"/>
      <c r="AI11" s="123"/>
      <c r="AJ11" s="123"/>
    </row>
  </sheetData>
  <mergeCells count="18">
    <mergeCell ref="B2:V2"/>
    <mergeCell ref="B3:D3"/>
    <mergeCell ref="E3:G3"/>
    <mergeCell ref="H3:J3"/>
    <mergeCell ref="K3:M3"/>
    <mergeCell ref="N3:P3"/>
    <mergeCell ref="Q3:S3"/>
    <mergeCell ref="T3:V3"/>
    <mergeCell ref="A2:A3"/>
    <mergeCell ref="A1:AQ1"/>
    <mergeCell ref="W2:AQ2"/>
    <mergeCell ref="W3:Y3"/>
    <mergeCell ref="Z3:AB3"/>
    <mergeCell ref="AC3:AE3"/>
    <mergeCell ref="AF3:AH3"/>
    <mergeCell ref="AI3:AK3"/>
    <mergeCell ref="AL3:AN3"/>
    <mergeCell ref="AO3:AQ3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H24" sqref="H24"/>
    </sheetView>
  </sheetViews>
  <sheetFormatPr defaultRowHeight="15" x14ac:dyDescent="0.25"/>
  <cols>
    <col min="1" max="1" width="27" customWidth="1"/>
    <col min="2" max="7" width="11.7109375" customWidth="1"/>
    <col min="8" max="8" width="11.85546875" customWidth="1"/>
    <col min="9" max="14" width="11.7109375" style="192" customWidth="1"/>
    <col min="15" max="15" width="11.85546875" style="192" customWidth="1"/>
    <col min="248" max="248" width="27" customWidth="1"/>
    <col min="249" max="261" width="11.7109375" customWidth="1"/>
    <col min="262" max="262" width="11.85546875" customWidth="1"/>
    <col min="263" max="264" width="12.7109375" customWidth="1"/>
    <col min="265" max="265" width="11.42578125" customWidth="1"/>
    <col min="266" max="266" width="11.85546875" customWidth="1"/>
    <col min="504" max="504" width="27" customWidth="1"/>
    <col min="505" max="517" width="11.7109375" customWidth="1"/>
    <col min="518" max="518" width="11.85546875" customWidth="1"/>
    <col min="519" max="520" width="12.7109375" customWidth="1"/>
    <col min="521" max="521" width="11.42578125" customWidth="1"/>
    <col min="522" max="522" width="11.85546875" customWidth="1"/>
    <col min="760" max="760" width="27" customWidth="1"/>
    <col min="761" max="773" width="11.7109375" customWidth="1"/>
    <col min="774" max="774" width="11.85546875" customWidth="1"/>
    <col min="775" max="776" width="12.7109375" customWidth="1"/>
    <col min="777" max="777" width="11.42578125" customWidth="1"/>
    <col min="778" max="778" width="11.85546875" customWidth="1"/>
    <col min="1016" max="1016" width="27" customWidth="1"/>
    <col min="1017" max="1029" width="11.7109375" customWidth="1"/>
    <col min="1030" max="1030" width="11.85546875" customWidth="1"/>
    <col min="1031" max="1032" width="12.7109375" customWidth="1"/>
    <col min="1033" max="1033" width="11.42578125" customWidth="1"/>
    <col min="1034" max="1034" width="11.85546875" customWidth="1"/>
    <col min="1272" max="1272" width="27" customWidth="1"/>
    <col min="1273" max="1285" width="11.7109375" customWidth="1"/>
    <col min="1286" max="1286" width="11.85546875" customWidth="1"/>
    <col min="1287" max="1288" width="12.7109375" customWidth="1"/>
    <col min="1289" max="1289" width="11.42578125" customWidth="1"/>
    <col min="1290" max="1290" width="11.85546875" customWidth="1"/>
    <col min="1528" max="1528" width="27" customWidth="1"/>
    <col min="1529" max="1541" width="11.7109375" customWidth="1"/>
    <col min="1542" max="1542" width="11.85546875" customWidth="1"/>
    <col min="1543" max="1544" width="12.7109375" customWidth="1"/>
    <col min="1545" max="1545" width="11.42578125" customWidth="1"/>
    <col min="1546" max="1546" width="11.85546875" customWidth="1"/>
    <col min="1784" max="1784" width="27" customWidth="1"/>
    <col min="1785" max="1797" width="11.7109375" customWidth="1"/>
    <col min="1798" max="1798" width="11.85546875" customWidth="1"/>
    <col min="1799" max="1800" width="12.7109375" customWidth="1"/>
    <col min="1801" max="1801" width="11.42578125" customWidth="1"/>
    <col min="1802" max="1802" width="11.85546875" customWidth="1"/>
    <col min="2040" max="2040" width="27" customWidth="1"/>
    <col min="2041" max="2053" width="11.7109375" customWidth="1"/>
    <col min="2054" max="2054" width="11.85546875" customWidth="1"/>
    <col min="2055" max="2056" width="12.7109375" customWidth="1"/>
    <col min="2057" max="2057" width="11.42578125" customWidth="1"/>
    <col min="2058" max="2058" width="11.85546875" customWidth="1"/>
    <col min="2296" max="2296" width="27" customWidth="1"/>
    <col min="2297" max="2309" width="11.7109375" customWidth="1"/>
    <col min="2310" max="2310" width="11.85546875" customWidth="1"/>
    <col min="2311" max="2312" width="12.7109375" customWidth="1"/>
    <col min="2313" max="2313" width="11.42578125" customWidth="1"/>
    <col min="2314" max="2314" width="11.85546875" customWidth="1"/>
    <col min="2552" max="2552" width="27" customWidth="1"/>
    <col min="2553" max="2565" width="11.7109375" customWidth="1"/>
    <col min="2566" max="2566" width="11.85546875" customWidth="1"/>
    <col min="2567" max="2568" width="12.7109375" customWidth="1"/>
    <col min="2569" max="2569" width="11.42578125" customWidth="1"/>
    <col min="2570" max="2570" width="11.85546875" customWidth="1"/>
    <col min="2808" max="2808" width="27" customWidth="1"/>
    <col min="2809" max="2821" width="11.7109375" customWidth="1"/>
    <col min="2822" max="2822" width="11.85546875" customWidth="1"/>
    <col min="2823" max="2824" width="12.7109375" customWidth="1"/>
    <col min="2825" max="2825" width="11.42578125" customWidth="1"/>
    <col min="2826" max="2826" width="11.85546875" customWidth="1"/>
    <col min="3064" max="3064" width="27" customWidth="1"/>
    <col min="3065" max="3077" width="11.7109375" customWidth="1"/>
    <col min="3078" max="3078" width="11.85546875" customWidth="1"/>
    <col min="3079" max="3080" width="12.7109375" customWidth="1"/>
    <col min="3081" max="3081" width="11.42578125" customWidth="1"/>
    <col min="3082" max="3082" width="11.85546875" customWidth="1"/>
    <col min="3320" max="3320" width="27" customWidth="1"/>
    <col min="3321" max="3333" width="11.7109375" customWidth="1"/>
    <col min="3334" max="3334" width="11.85546875" customWidth="1"/>
    <col min="3335" max="3336" width="12.7109375" customWidth="1"/>
    <col min="3337" max="3337" width="11.42578125" customWidth="1"/>
    <col min="3338" max="3338" width="11.85546875" customWidth="1"/>
    <col min="3576" max="3576" width="27" customWidth="1"/>
    <col min="3577" max="3589" width="11.7109375" customWidth="1"/>
    <col min="3590" max="3590" width="11.85546875" customWidth="1"/>
    <col min="3591" max="3592" width="12.7109375" customWidth="1"/>
    <col min="3593" max="3593" width="11.42578125" customWidth="1"/>
    <col min="3594" max="3594" width="11.85546875" customWidth="1"/>
    <col min="3832" max="3832" width="27" customWidth="1"/>
    <col min="3833" max="3845" width="11.7109375" customWidth="1"/>
    <col min="3846" max="3846" width="11.85546875" customWidth="1"/>
    <col min="3847" max="3848" width="12.7109375" customWidth="1"/>
    <col min="3849" max="3849" width="11.42578125" customWidth="1"/>
    <col min="3850" max="3850" width="11.85546875" customWidth="1"/>
    <col min="4088" max="4088" width="27" customWidth="1"/>
    <col min="4089" max="4101" width="11.7109375" customWidth="1"/>
    <col min="4102" max="4102" width="11.85546875" customWidth="1"/>
    <col min="4103" max="4104" width="12.7109375" customWidth="1"/>
    <col min="4105" max="4105" width="11.42578125" customWidth="1"/>
    <col min="4106" max="4106" width="11.85546875" customWidth="1"/>
    <col min="4344" max="4344" width="27" customWidth="1"/>
    <col min="4345" max="4357" width="11.7109375" customWidth="1"/>
    <col min="4358" max="4358" width="11.85546875" customWidth="1"/>
    <col min="4359" max="4360" width="12.7109375" customWidth="1"/>
    <col min="4361" max="4361" width="11.42578125" customWidth="1"/>
    <col min="4362" max="4362" width="11.85546875" customWidth="1"/>
    <col min="4600" max="4600" width="27" customWidth="1"/>
    <col min="4601" max="4613" width="11.7109375" customWidth="1"/>
    <col min="4614" max="4614" width="11.85546875" customWidth="1"/>
    <col min="4615" max="4616" width="12.7109375" customWidth="1"/>
    <col min="4617" max="4617" width="11.42578125" customWidth="1"/>
    <col min="4618" max="4618" width="11.85546875" customWidth="1"/>
    <col min="4856" max="4856" width="27" customWidth="1"/>
    <col min="4857" max="4869" width="11.7109375" customWidth="1"/>
    <col min="4870" max="4870" width="11.85546875" customWidth="1"/>
    <col min="4871" max="4872" width="12.7109375" customWidth="1"/>
    <col min="4873" max="4873" width="11.42578125" customWidth="1"/>
    <col min="4874" max="4874" width="11.85546875" customWidth="1"/>
    <col min="5112" max="5112" width="27" customWidth="1"/>
    <col min="5113" max="5125" width="11.7109375" customWidth="1"/>
    <col min="5126" max="5126" width="11.85546875" customWidth="1"/>
    <col min="5127" max="5128" width="12.7109375" customWidth="1"/>
    <col min="5129" max="5129" width="11.42578125" customWidth="1"/>
    <col min="5130" max="5130" width="11.85546875" customWidth="1"/>
    <col min="5368" max="5368" width="27" customWidth="1"/>
    <col min="5369" max="5381" width="11.7109375" customWidth="1"/>
    <col min="5382" max="5382" width="11.85546875" customWidth="1"/>
    <col min="5383" max="5384" width="12.7109375" customWidth="1"/>
    <col min="5385" max="5385" width="11.42578125" customWidth="1"/>
    <col min="5386" max="5386" width="11.85546875" customWidth="1"/>
    <col min="5624" max="5624" width="27" customWidth="1"/>
    <col min="5625" max="5637" width="11.7109375" customWidth="1"/>
    <col min="5638" max="5638" width="11.85546875" customWidth="1"/>
    <col min="5639" max="5640" width="12.7109375" customWidth="1"/>
    <col min="5641" max="5641" width="11.42578125" customWidth="1"/>
    <col min="5642" max="5642" width="11.85546875" customWidth="1"/>
    <col min="5880" max="5880" width="27" customWidth="1"/>
    <col min="5881" max="5893" width="11.7109375" customWidth="1"/>
    <col min="5894" max="5894" width="11.85546875" customWidth="1"/>
    <col min="5895" max="5896" width="12.7109375" customWidth="1"/>
    <col min="5897" max="5897" width="11.42578125" customWidth="1"/>
    <col min="5898" max="5898" width="11.85546875" customWidth="1"/>
    <col min="6136" max="6136" width="27" customWidth="1"/>
    <col min="6137" max="6149" width="11.7109375" customWidth="1"/>
    <col min="6150" max="6150" width="11.85546875" customWidth="1"/>
    <col min="6151" max="6152" width="12.7109375" customWidth="1"/>
    <col min="6153" max="6153" width="11.42578125" customWidth="1"/>
    <col min="6154" max="6154" width="11.85546875" customWidth="1"/>
    <col min="6392" max="6392" width="27" customWidth="1"/>
    <col min="6393" max="6405" width="11.7109375" customWidth="1"/>
    <col min="6406" max="6406" width="11.85546875" customWidth="1"/>
    <col min="6407" max="6408" width="12.7109375" customWidth="1"/>
    <col min="6409" max="6409" width="11.42578125" customWidth="1"/>
    <col min="6410" max="6410" width="11.85546875" customWidth="1"/>
    <col min="6648" max="6648" width="27" customWidth="1"/>
    <col min="6649" max="6661" width="11.7109375" customWidth="1"/>
    <col min="6662" max="6662" width="11.85546875" customWidth="1"/>
    <col min="6663" max="6664" width="12.7109375" customWidth="1"/>
    <col min="6665" max="6665" width="11.42578125" customWidth="1"/>
    <col min="6666" max="6666" width="11.85546875" customWidth="1"/>
    <col min="6904" max="6904" width="27" customWidth="1"/>
    <col min="6905" max="6917" width="11.7109375" customWidth="1"/>
    <col min="6918" max="6918" width="11.85546875" customWidth="1"/>
    <col min="6919" max="6920" width="12.7109375" customWidth="1"/>
    <col min="6921" max="6921" width="11.42578125" customWidth="1"/>
    <col min="6922" max="6922" width="11.85546875" customWidth="1"/>
    <col min="7160" max="7160" width="27" customWidth="1"/>
    <col min="7161" max="7173" width="11.7109375" customWidth="1"/>
    <col min="7174" max="7174" width="11.85546875" customWidth="1"/>
    <col min="7175" max="7176" width="12.7109375" customWidth="1"/>
    <col min="7177" max="7177" width="11.42578125" customWidth="1"/>
    <col min="7178" max="7178" width="11.85546875" customWidth="1"/>
    <col min="7416" max="7416" width="27" customWidth="1"/>
    <col min="7417" max="7429" width="11.7109375" customWidth="1"/>
    <col min="7430" max="7430" width="11.85546875" customWidth="1"/>
    <col min="7431" max="7432" width="12.7109375" customWidth="1"/>
    <col min="7433" max="7433" width="11.42578125" customWidth="1"/>
    <col min="7434" max="7434" width="11.85546875" customWidth="1"/>
    <col min="7672" max="7672" width="27" customWidth="1"/>
    <col min="7673" max="7685" width="11.7109375" customWidth="1"/>
    <col min="7686" max="7686" width="11.85546875" customWidth="1"/>
    <col min="7687" max="7688" width="12.7109375" customWidth="1"/>
    <col min="7689" max="7689" width="11.42578125" customWidth="1"/>
    <col min="7690" max="7690" width="11.85546875" customWidth="1"/>
    <col min="7928" max="7928" width="27" customWidth="1"/>
    <col min="7929" max="7941" width="11.7109375" customWidth="1"/>
    <col min="7942" max="7942" width="11.85546875" customWidth="1"/>
    <col min="7943" max="7944" width="12.7109375" customWidth="1"/>
    <col min="7945" max="7945" width="11.42578125" customWidth="1"/>
    <col min="7946" max="7946" width="11.85546875" customWidth="1"/>
    <col min="8184" max="8184" width="27" customWidth="1"/>
    <col min="8185" max="8197" width="11.7109375" customWidth="1"/>
    <col min="8198" max="8198" width="11.85546875" customWidth="1"/>
    <col min="8199" max="8200" width="12.7109375" customWidth="1"/>
    <col min="8201" max="8201" width="11.42578125" customWidth="1"/>
    <col min="8202" max="8202" width="11.85546875" customWidth="1"/>
    <col min="8440" max="8440" width="27" customWidth="1"/>
    <col min="8441" max="8453" width="11.7109375" customWidth="1"/>
    <col min="8454" max="8454" width="11.85546875" customWidth="1"/>
    <col min="8455" max="8456" width="12.7109375" customWidth="1"/>
    <col min="8457" max="8457" width="11.42578125" customWidth="1"/>
    <col min="8458" max="8458" width="11.85546875" customWidth="1"/>
    <col min="8696" max="8696" width="27" customWidth="1"/>
    <col min="8697" max="8709" width="11.7109375" customWidth="1"/>
    <col min="8710" max="8710" width="11.85546875" customWidth="1"/>
    <col min="8711" max="8712" width="12.7109375" customWidth="1"/>
    <col min="8713" max="8713" width="11.42578125" customWidth="1"/>
    <col min="8714" max="8714" width="11.85546875" customWidth="1"/>
    <col min="8952" max="8952" width="27" customWidth="1"/>
    <col min="8953" max="8965" width="11.7109375" customWidth="1"/>
    <col min="8966" max="8966" width="11.85546875" customWidth="1"/>
    <col min="8967" max="8968" width="12.7109375" customWidth="1"/>
    <col min="8969" max="8969" width="11.42578125" customWidth="1"/>
    <col min="8970" max="8970" width="11.85546875" customWidth="1"/>
    <col min="9208" max="9208" width="27" customWidth="1"/>
    <col min="9209" max="9221" width="11.7109375" customWidth="1"/>
    <col min="9222" max="9222" width="11.85546875" customWidth="1"/>
    <col min="9223" max="9224" width="12.7109375" customWidth="1"/>
    <col min="9225" max="9225" width="11.42578125" customWidth="1"/>
    <col min="9226" max="9226" width="11.85546875" customWidth="1"/>
    <col min="9464" max="9464" width="27" customWidth="1"/>
    <col min="9465" max="9477" width="11.7109375" customWidth="1"/>
    <col min="9478" max="9478" width="11.85546875" customWidth="1"/>
    <col min="9479" max="9480" width="12.7109375" customWidth="1"/>
    <col min="9481" max="9481" width="11.42578125" customWidth="1"/>
    <col min="9482" max="9482" width="11.85546875" customWidth="1"/>
    <col min="9720" max="9720" width="27" customWidth="1"/>
    <col min="9721" max="9733" width="11.7109375" customWidth="1"/>
    <col min="9734" max="9734" width="11.85546875" customWidth="1"/>
    <col min="9735" max="9736" width="12.7109375" customWidth="1"/>
    <col min="9737" max="9737" width="11.42578125" customWidth="1"/>
    <col min="9738" max="9738" width="11.85546875" customWidth="1"/>
    <col min="9976" max="9976" width="27" customWidth="1"/>
    <col min="9977" max="9989" width="11.7109375" customWidth="1"/>
    <col min="9990" max="9990" width="11.85546875" customWidth="1"/>
    <col min="9991" max="9992" width="12.7109375" customWidth="1"/>
    <col min="9993" max="9993" width="11.42578125" customWidth="1"/>
    <col min="9994" max="9994" width="11.85546875" customWidth="1"/>
    <col min="10232" max="10232" width="27" customWidth="1"/>
    <col min="10233" max="10245" width="11.7109375" customWidth="1"/>
    <col min="10246" max="10246" width="11.85546875" customWidth="1"/>
    <col min="10247" max="10248" width="12.7109375" customWidth="1"/>
    <col min="10249" max="10249" width="11.42578125" customWidth="1"/>
    <col min="10250" max="10250" width="11.85546875" customWidth="1"/>
    <col min="10488" max="10488" width="27" customWidth="1"/>
    <col min="10489" max="10501" width="11.7109375" customWidth="1"/>
    <col min="10502" max="10502" width="11.85546875" customWidth="1"/>
    <col min="10503" max="10504" width="12.7109375" customWidth="1"/>
    <col min="10505" max="10505" width="11.42578125" customWidth="1"/>
    <col min="10506" max="10506" width="11.85546875" customWidth="1"/>
    <col min="10744" max="10744" width="27" customWidth="1"/>
    <col min="10745" max="10757" width="11.7109375" customWidth="1"/>
    <col min="10758" max="10758" width="11.85546875" customWidth="1"/>
    <col min="10759" max="10760" width="12.7109375" customWidth="1"/>
    <col min="10761" max="10761" width="11.42578125" customWidth="1"/>
    <col min="10762" max="10762" width="11.85546875" customWidth="1"/>
    <col min="11000" max="11000" width="27" customWidth="1"/>
    <col min="11001" max="11013" width="11.7109375" customWidth="1"/>
    <col min="11014" max="11014" width="11.85546875" customWidth="1"/>
    <col min="11015" max="11016" width="12.7109375" customWidth="1"/>
    <col min="11017" max="11017" width="11.42578125" customWidth="1"/>
    <col min="11018" max="11018" width="11.85546875" customWidth="1"/>
    <col min="11256" max="11256" width="27" customWidth="1"/>
    <col min="11257" max="11269" width="11.7109375" customWidth="1"/>
    <col min="11270" max="11270" width="11.85546875" customWidth="1"/>
    <col min="11271" max="11272" width="12.7109375" customWidth="1"/>
    <col min="11273" max="11273" width="11.42578125" customWidth="1"/>
    <col min="11274" max="11274" width="11.85546875" customWidth="1"/>
    <col min="11512" max="11512" width="27" customWidth="1"/>
    <col min="11513" max="11525" width="11.7109375" customWidth="1"/>
    <col min="11526" max="11526" width="11.85546875" customWidth="1"/>
    <col min="11527" max="11528" width="12.7109375" customWidth="1"/>
    <col min="11529" max="11529" width="11.42578125" customWidth="1"/>
    <col min="11530" max="11530" width="11.85546875" customWidth="1"/>
    <col min="11768" max="11768" width="27" customWidth="1"/>
    <col min="11769" max="11781" width="11.7109375" customWidth="1"/>
    <col min="11782" max="11782" width="11.85546875" customWidth="1"/>
    <col min="11783" max="11784" width="12.7109375" customWidth="1"/>
    <col min="11785" max="11785" width="11.42578125" customWidth="1"/>
    <col min="11786" max="11786" width="11.85546875" customWidth="1"/>
    <col min="12024" max="12024" width="27" customWidth="1"/>
    <col min="12025" max="12037" width="11.7109375" customWidth="1"/>
    <col min="12038" max="12038" width="11.85546875" customWidth="1"/>
    <col min="12039" max="12040" width="12.7109375" customWidth="1"/>
    <col min="12041" max="12041" width="11.42578125" customWidth="1"/>
    <col min="12042" max="12042" width="11.85546875" customWidth="1"/>
    <col min="12280" max="12280" width="27" customWidth="1"/>
    <col min="12281" max="12293" width="11.7109375" customWidth="1"/>
    <col min="12294" max="12294" width="11.85546875" customWidth="1"/>
    <col min="12295" max="12296" width="12.7109375" customWidth="1"/>
    <col min="12297" max="12297" width="11.42578125" customWidth="1"/>
    <col min="12298" max="12298" width="11.85546875" customWidth="1"/>
    <col min="12536" max="12536" width="27" customWidth="1"/>
    <col min="12537" max="12549" width="11.7109375" customWidth="1"/>
    <col min="12550" max="12550" width="11.85546875" customWidth="1"/>
    <col min="12551" max="12552" width="12.7109375" customWidth="1"/>
    <col min="12553" max="12553" width="11.42578125" customWidth="1"/>
    <col min="12554" max="12554" width="11.85546875" customWidth="1"/>
    <col min="12792" max="12792" width="27" customWidth="1"/>
    <col min="12793" max="12805" width="11.7109375" customWidth="1"/>
    <col min="12806" max="12806" width="11.85546875" customWidth="1"/>
    <col min="12807" max="12808" width="12.7109375" customWidth="1"/>
    <col min="12809" max="12809" width="11.42578125" customWidth="1"/>
    <col min="12810" max="12810" width="11.85546875" customWidth="1"/>
    <col min="13048" max="13048" width="27" customWidth="1"/>
    <col min="13049" max="13061" width="11.7109375" customWidth="1"/>
    <col min="13062" max="13062" width="11.85546875" customWidth="1"/>
    <col min="13063" max="13064" width="12.7109375" customWidth="1"/>
    <col min="13065" max="13065" width="11.42578125" customWidth="1"/>
    <col min="13066" max="13066" width="11.85546875" customWidth="1"/>
    <col min="13304" max="13304" width="27" customWidth="1"/>
    <col min="13305" max="13317" width="11.7109375" customWidth="1"/>
    <col min="13318" max="13318" width="11.85546875" customWidth="1"/>
    <col min="13319" max="13320" width="12.7109375" customWidth="1"/>
    <col min="13321" max="13321" width="11.42578125" customWidth="1"/>
    <col min="13322" max="13322" width="11.85546875" customWidth="1"/>
    <col min="13560" max="13560" width="27" customWidth="1"/>
    <col min="13561" max="13573" width="11.7109375" customWidth="1"/>
    <col min="13574" max="13574" width="11.85546875" customWidth="1"/>
    <col min="13575" max="13576" width="12.7109375" customWidth="1"/>
    <col min="13577" max="13577" width="11.42578125" customWidth="1"/>
    <col min="13578" max="13578" width="11.85546875" customWidth="1"/>
    <col min="13816" max="13816" width="27" customWidth="1"/>
    <col min="13817" max="13829" width="11.7109375" customWidth="1"/>
    <col min="13830" max="13830" width="11.85546875" customWidth="1"/>
    <col min="13831" max="13832" width="12.7109375" customWidth="1"/>
    <col min="13833" max="13833" width="11.42578125" customWidth="1"/>
    <col min="13834" max="13834" width="11.85546875" customWidth="1"/>
    <col min="14072" max="14072" width="27" customWidth="1"/>
    <col min="14073" max="14085" width="11.7109375" customWidth="1"/>
    <col min="14086" max="14086" width="11.85546875" customWidth="1"/>
    <col min="14087" max="14088" width="12.7109375" customWidth="1"/>
    <col min="14089" max="14089" width="11.42578125" customWidth="1"/>
    <col min="14090" max="14090" width="11.85546875" customWidth="1"/>
    <col min="14328" max="14328" width="27" customWidth="1"/>
    <col min="14329" max="14341" width="11.7109375" customWidth="1"/>
    <col min="14342" max="14342" width="11.85546875" customWidth="1"/>
    <col min="14343" max="14344" width="12.7109375" customWidth="1"/>
    <col min="14345" max="14345" width="11.42578125" customWidth="1"/>
    <col min="14346" max="14346" width="11.85546875" customWidth="1"/>
    <col min="14584" max="14584" width="27" customWidth="1"/>
    <col min="14585" max="14597" width="11.7109375" customWidth="1"/>
    <col min="14598" max="14598" width="11.85546875" customWidth="1"/>
    <col min="14599" max="14600" width="12.7109375" customWidth="1"/>
    <col min="14601" max="14601" width="11.42578125" customWidth="1"/>
    <col min="14602" max="14602" width="11.85546875" customWidth="1"/>
    <col min="14840" max="14840" width="27" customWidth="1"/>
    <col min="14841" max="14853" width="11.7109375" customWidth="1"/>
    <col min="14854" max="14854" width="11.85546875" customWidth="1"/>
    <col min="14855" max="14856" width="12.7109375" customWidth="1"/>
    <col min="14857" max="14857" width="11.42578125" customWidth="1"/>
    <col min="14858" max="14858" width="11.85546875" customWidth="1"/>
    <col min="15096" max="15096" width="27" customWidth="1"/>
    <col min="15097" max="15109" width="11.7109375" customWidth="1"/>
    <col min="15110" max="15110" width="11.85546875" customWidth="1"/>
    <col min="15111" max="15112" width="12.7109375" customWidth="1"/>
    <col min="15113" max="15113" width="11.42578125" customWidth="1"/>
    <col min="15114" max="15114" width="11.85546875" customWidth="1"/>
    <col min="15352" max="15352" width="27" customWidth="1"/>
    <col min="15353" max="15365" width="11.7109375" customWidth="1"/>
    <col min="15366" max="15366" width="11.85546875" customWidth="1"/>
    <col min="15367" max="15368" width="12.7109375" customWidth="1"/>
    <col min="15369" max="15369" width="11.42578125" customWidth="1"/>
    <col min="15370" max="15370" width="11.85546875" customWidth="1"/>
    <col min="15608" max="15608" width="27" customWidth="1"/>
    <col min="15609" max="15621" width="11.7109375" customWidth="1"/>
    <col min="15622" max="15622" width="11.85546875" customWidth="1"/>
    <col min="15623" max="15624" width="12.7109375" customWidth="1"/>
    <col min="15625" max="15625" width="11.42578125" customWidth="1"/>
    <col min="15626" max="15626" width="11.85546875" customWidth="1"/>
    <col min="15864" max="15864" width="27" customWidth="1"/>
    <col min="15865" max="15877" width="11.7109375" customWidth="1"/>
    <col min="15878" max="15878" width="11.85546875" customWidth="1"/>
    <col min="15879" max="15880" width="12.7109375" customWidth="1"/>
    <col min="15881" max="15881" width="11.42578125" customWidth="1"/>
    <col min="15882" max="15882" width="11.85546875" customWidth="1"/>
    <col min="16120" max="16120" width="27" customWidth="1"/>
    <col min="16121" max="16133" width="11.7109375" customWidth="1"/>
    <col min="16134" max="16134" width="11.85546875" customWidth="1"/>
    <col min="16135" max="16136" width="12.7109375" customWidth="1"/>
    <col min="16137" max="16137" width="11.42578125" customWidth="1"/>
    <col min="16138" max="16138" width="11.85546875" customWidth="1"/>
  </cols>
  <sheetData>
    <row r="1" spans="1:15" ht="18.75" customHeight="1" x14ac:dyDescent="0.25">
      <c r="A1" s="211" t="s">
        <v>64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ht="18.75" customHeight="1" x14ac:dyDescent="0.25">
      <c r="A2" s="210"/>
      <c r="B2" s="229">
        <v>2019</v>
      </c>
      <c r="C2" s="230"/>
      <c r="D2" s="230"/>
      <c r="E2" s="230"/>
      <c r="F2" s="230"/>
      <c r="G2" s="230"/>
      <c r="H2" s="231"/>
      <c r="I2" s="229">
        <v>2020</v>
      </c>
      <c r="J2" s="230"/>
      <c r="K2" s="230"/>
      <c r="L2" s="230"/>
      <c r="M2" s="230"/>
      <c r="N2" s="230"/>
      <c r="O2" s="231"/>
    </row>
    <row r="3" spans="1:15" ht="18.75" customHeight="1" x14ac:dyDescent="0.25">
      <c r="A3" s="232"/>
      <c r="B3" s="151" t="s">
        <v>4</v>
      </c>
      <c r="C3" s="151" t="s">
        <v>8</v>
      </c>
      <c r="D3" s="151" t="s">
        <v>9</v>
      </c>
      <c r="E3" s="151" t="s">
        <v>13</v>
      </c>
      <c r="F3" s="151" t="s">
        <v>14</v>
      </c>
      <c r="G3" s="151" t="s">
        <v>18</v>
      </c>
      <c r="H3" s="149">
        <v>2019</v>
      </c>
      <c r="I3" s="189" t="s">
        <v>4</v>
      </c>
      <c r="J3" s="189" t="s">
        <v>8</v>
      </c>
      <c r="K3" s="189" t="s">
        <v>9</v>
      </c>
      <c r="L3" s="189" t="s">
        <v>13</v>
      </c>
      <c r="M3" s="189" t="s">
        <v>14</v>
      </c>
      <c r="N3" s="189" t="s">
        <v>18</v>
      </c>
      <c r="O3" s="149">
        <v>2020</v>
      </c>
    </row>
    <row r="4" spans="1:15" ht="15.75" x14ac:dyDescent="0.25">
      <c r="A4" s="198" t="s">
        <v>65</v>
      </c>
      <c r="D4" s="157"/>
      <c r="F4" s="157"/>
      <c r="G4" s="157"/>
      <c r="H4" s="185"/>
      <c r="K4" s="157"/>
      <c r="M4" s="157"/>
      <c r="N4" s="157"/>
      <c r="O4" s="185"/>
    </row>
    <row r="5" spans="1:15" ht="15.75" x14ac:dyDescent="0.25">
      <c r="A5" s="175" t="s">
        <v>66</v>
      </c>
      <c r="B5" s="124">
        <v>1645400.3640000001</v>
      </c>
      <c r="C5" s="124">
        <v>1385116.361</v>
      </c>
      <c r="D5" s="124">
        <f>B5+C5</f>
        <v>3030516.7250000001</v>
      </c>
      <c r="E5" s="124">
        <v>1080505.9240000001</v>
      </c>
      <c r="F5" s="124">
        <f t="shared" ref="F5:F10" si="0">B5+C5+E5</f>
        <v>4111022.6490000002</v>
      </c>
      <c r="G5" s="124">
        <v>1611458.4939999999</v>
      </c>
      <c r="H5" s="124">
        <f t="shared" ref="H5:H10" si="1">SUM(B5:C5,E5,G5)</f>
        <v>5722481.1430000002</v>
      </c>
      <c r="I5" s="124">
        <v>1857699.14</v>
      </c>
      <c r="J5" s="124">
        <v>1428293.2280000001</v>
      </c>
      <c r="K5" s="124">
        <f>I5+J5</f>
        <v>3285992.3679999998</v>
      </c>
      <c r="L5" s="124">
        <v>1156006.112</v>
      </c>
      <c r="M5" s="124">
        <f t="shared" ref="M5:M10" si="2">I5+J5+L5</f>
        <v>4441998.4799999995</v>
      </c>
      <c r="N5" s="124">
        <v>1628445.9580000001</v>
      </c>
      <c r="O5" s="124">
        <f t="shared" ref="O5:O10" si="3">SUM(I5:J5,L5,N5)</f>
        <v>6070444.4379999992</v>
      </c>
    </row>
    <row r="6" spans="1:15" ht="15.75" x14ac:dyDescent="0.25">
      <c r="A6" s="152" t="s">
        <v>67</v>
      </c>
      <c r="B6" s="125">
        <v>7006049.8530000001</v>
      </c>
      <c r="C6" s="125">
        <v>5668402.5779999997</v>
      </c>
      <c r="D6" s="125">
        <f>B6+C6</f>
        <v>12674452.431</v>
      </c>
      <c r="E6" s="125">
        <v>4542658.483</v>
      </c>
      <c r="F6" s="125">
        <f t="shared" si="0"/>
        <v>17217110.914000001</v>
      </c>
      <c r="G6" s="125">
        <v>6457452.8720000004</v>
      </c>
      <c r="H6" s="125">
        <f t="shared" si="1"/>
        <v>23674563.786000002</v>
      </c>
      <c r="I6" s="125">
        <v>6611216.3589999992</v>
      </c>
      <c r="J6" s="125">
        <v>5592111.3330000006</v>
      </c>
      <c r="K6" s="125">
        <f>I6+J6</f>
        <v>12203327.692</v>
      </c>
      <c r="L6" s="125">
        <v>4221280.6979999999</v>
      </c>
      <c r="M6" s="125">
        <f t="shared" si="2"/>
        <v>16424608.390000001</v>
      </c>
      <c r="N6" s="125">
        <v>6306650.0249999994</v>
      </c>
      <c r="O6" s="125">
        <f t="shared" si="3"/>
        <v>22731258.414999999</v>
      </c>
    </row>
    <row r="7" spans="1:15" ht="15.75" x14ac:dyDescent="0.25">
      <c r="A7" s="152" t="s">
        <v>68</v>
      </c>
      <c r="B7" s="125">
        <v>172327.76499999998</v>
      </c>
      <c r="C7" s="125">
        <v>196980.883</v>
      </c>
      <c r="D7" s="125">
        <f>B7+C7</f>
        <v>369308.64799999999</v>
      </c>
      <c r="E7" s="125">
        <v>132788.541</v>
      </c>
      <c r="F7" s="125">
        <f t="shared" si="0"/>
        <v>502097.18900000001</v>
      </c>
      <c r="G7" s="125">
        <v>286077.114</v>
      </c>
      <c r="H7" s="125">
        <f t="shared" si="1"/>
        <v>788174.30300000007</v>
      </c>
      <c r="I7" s="125">
        <v>211674.258</v>
      </c>
      <c r="J7" s="125">
        <v>194771.74100000001</v>
      </c>
      <c r="K7" s="125">
        <f>I7+J7</f>
        <v>406445.99900000001</v>
      </c>
      <c r="L7" s="125">
        <v>177916.77299999999</v>
      </c>
      <c r="M7" s="125">
        <f t="shared" si="2"/>
        <v>584362.772</v>
      </c>
      <c r="N7" s="125">
        <v>326555.217</v>
      </c>
      <c r="O7" s="125">
        <f t="shared" si="3"/>
        <v>910917.98900000006</v>
      </c>
    </row>
    <row r="8" spans="1:15" ht="15.75" x14ac:dyDescent="0.25">
      <c r="A8" s="152" t="s">
        <v>69</v>
      </c>
      <c r="B8" s="125">
        <v>277841.29399999999</v>
      </c>
      <c r="C8" s="125">
        <v>95734.318999999989</v>
      </c>
      <c r="D8" s="125">
        <f>B8+C8</f>
        <v>373575.61300000001</v>
      </c>
      <c r="E8" s="125">
        <v>169922.29</v>
      </c>
      <c r="F8" s="125">
        <f t="shared" si="0"/>
        <v>543497.90300000005</v>
      </c>
      <c r="G8" s="125">
        <v>113229.35199999998</v>
      </c>
      <c r="H8" s="125">
        <f t="shared" si="1"/>
        <v>656727.255</v>
      </c>
      <c r="I8" s="125">
        <v>95567.429000000004</v>
      </c>
      <c r="J8" s="125">
        <v>18678.704000000002</v>
      </c>
      <c r="K8" s="125">
        <f>I8+J8</f>
        <v>114246.133</v>
      </c>
      <c r="L8" s="125">
        <v>65682.038</v>
      </c>
      <c r="M8" s="125">
        <f t="shared" si="2"/>
        <v>179928.171</v>
      </c>
      <c r="N8" s="125">
        <v>177301</v>
      </c>
      <c r="O8" s="125">
        <f t="shared" si="3"/>
        <v>357229.17099999997</v>
      </c>
    </row>
    <row r="9" spans="1:15" ht="15.75" x14ac:dyDescent="0.25">
      <c r="A9" s="152" t="s">
        <v>70</v>
      </c>
      <c r="B9" s="126">
        <v>30916.66</v>
      </c>
      <c r="C9" s="126">
        <v>36880.825000000004</v>
      </c>
      <c r="D9" s="126">
        <f>B9+C9</f>
        <v>67797.485000000001</v>
      </c>
      <c r="E9" s="126">
        <v>32705.926000000003</v>
      </c>
      <c r="F9" s="126">
        <f t="shared" si="0"/>
        <v>100503.41100000001</v>
      </c>
      <c r="G9" s="126">
        <v>33028.953999999998</v>
      </c>
      <c r="H9" s="126">
        <f t="shared" si="1"/>
        <v>133532.36499999999</v>
      </c>
      <c r="I9" s="126">
        <v>50752.643000000004</v>
      </c>
      <c r="J9" s="126">
        <v>41198.714999999997</v>
      </c>
      <c r="K9" s="126">
        <f>I9+J9</f>
        <v>91951.358000000007</v>
      </c>
      <c r="L9" s="126">
        <v>59047.813999999998</v>
      </c>
      <c r="M9" s="126">
        <f t="shared" si="2"/>
        <v>150999.17200000002</v>
      </c>
      <c r="N9" s="126">
        <v>78258</v>
      </c>
      <c r="O9" s="126">
        <f t="shared" si="3"/>
        <v>229257.17200000002</v>
      </c>
    </row>
    <row r="10" spans="1:15" ht="15.75" x14ac:dyDescent="0.25">
      <c r="A10" s="176" t="s">
        <v>71</v>
      </c>
      <c r="B10" s="177">
        <f>SUM(B5:B9)</f>
        <v>9132535.9360000007</v>
      </c>
      <c r="C10" s="177">
        <f>SUM(C5:C9)</f>
        <v>7383114.966</v>
      </c>
      <c r="D10" s="177">
        <f>SUM(D5:D9)</f>
        <v>16515650.901999999</v>
      </c>
      <c r="E10" s="177">
        <f>SUM(E5:E9)</f>
        <v>5958581.1639999999</v>
      </c>
      <c r="F10" s="177">
        <f t="shared" si="0"/>
        <v>22474232.066</v>
      </c>
      <c r="G10" s="177">
        <f>SUM(G5:G9)</f>
        <v>8501246.7860000003</v>
      </c>
      <c r="H10" s="177">
        <f t="shared" si="1"/>
        <v>30975478.851999998</v>
      </c>
      <c r="I10" s="177">
        <f>SUM(I5:I9)</f>
        <v>8826909.828999998</v>
      </c>
      <c r="J10" s="177">
        <f>SUM(J5:J9)</f>
        <v>7275053.7210000008</v>
      </c>
      <c r="K10" s="177">
        <f>SUM(K5:K9)</f>
        <v>16101963.549999997</v>
      </c>
      <c r="L10" s="177">
        <f>SUM(L5:L9)</f>
        <v>5679933.4349999996</v>
      </c>
      <c r="M10" s="177">
        <f t="shared" si="2"/>
        <v>21781896.984999999</v>
      </c>
      <c r="N10" s="177">
        <f>SUM(N5:N9)</f>
        <v>8517210.1999999993</v>
      </c>
      <c r="O10" s="177">
        <f t="shared" si="3"/>
        <v>30299107.184999999</v>
      </c>
    </row>
    <row r="11" spans="1:15" ht="15.75" customHeight="1" x14ac:dyDescent="0.25">
      <c r="A11" s="242" t="s">
        <v>72</v>
      </c>
      <c r="B11" s="243"/>
      <c r="C11" s="243"/>
      <c r="D11" s="243"/>
      <c r="E11" s="243"/>
      <c r="F11" s="243"/>
      <c r="G11" s="243"/>
      <c r="H11" s="244"/>
      <c r="K11" s="158"/>
      <c r="M11" s="158"/>
      <c r="N11" s="158"/>
      <c r="O11" s="184"/>
    </row>
    <row r="12" spans="1:15" ht="15.75" x14ac:dyDescent="0.25">
      <c r="A12" s="175" t="s">
        <v>73</v>
      </c>
      <c r="B12" s="127">
        <v>1504.5796666666665</v>
      </c>
      <c r="C12" s="127">
        <v>1272.0456666666664</v>
      </c>
      <c r="D12" s="127">
        <v>1388.3126666666667</v>
      </c>
      <c r="E12" s="127">
        <v>1073.3486666666668</v>
      </c>
      <c r="F12" s="127">
        <v>1283.3246666666666</v>
      </c>
      <c r="G12" s="127">
        <v>1567.2236666666668</v>
      </c>
      <c r="H12" s="127">
        <v>1354.2994166666667</v>
      </c>
      <c r="I12" s="127">
        <v>1512.6263333333332</v>
      </c>
      <c r="J12" s="127">
        <v>1360.623</v>
      </c>
      <c r="K12" s="127">
        <v>1436.6246666666666</v>
      </c>
      <c r="L12" s="127">
        <v>1182.3293333333334</v>
      </c>
      <c r="M12" s="127">
        <v>1351.8595555555555</v>
      </c>
      <c r="N12" s="127">
        <v>1473.0346666666667</v>
      </c>
      <c r="O12" s="127">
        <v>1382.1533333333332</v>
      </c>
    </row>
    <row r="13" spans="1:15" ht="15.75" x14ac:dyDescent="0.25">
      <c r="A13" s="152" t="s">
        <v>74</v>
      </c>
      <c r="B13" s="128">
        <v>1342.9243333333313</v>
      </c>
      <c r="C13" s="128">
        <v>1214.3169999999968</v>
      </c>
      <c r="D13" s="128">
        <v>1278.620666666664</v>
      </c>
      <c r="E13" s="128">
        <v>1285.2046666666627</v>
      </c>
      <c r="F13" s="128">
        <v>1280.8153333333303</v>
      </c>
      <c r="G13" s="128">
        <v>1233.7786666666648</v>
      </c>
      <c r="H13" s="128">
        <v>1269.0561666666638</v>
      </c>
      <c r="I13" s="128">
        <v>1228.7809999999968</v>
      </c>
      <c r="J13" s="128">
        <v>1263.0013333333286</v>
      </c>
      <c r="K13" s="128">
        <v>1245.8911666666627</v>
      </c>
      <c r="L13" s="128">
        <v>1269.7346666666617</v>
      </c>
      <c r="M13" s="128">
        <v>1253.8389999999958</v>
      </c>
      <c r="N13" s="128">
        <v>1285.7256666666635</v>
      </c>
      <c r="O13" s="128">
        <v>1261.8106666666627</v>
      </c>
    </row>
    <row r="14" spans="1:15" ht="15.75" x14ac:dyDescent="0.25">
      <c r="A14" s="152" t="s">
        <v>86</v>
      </c>
      <c r="B14" s="128">
        <v>1068.5363333333335</v>
      </c>
      <c r="C14" s="128">
        <v>649.971</v>
      </c>
      <c r="D14" s="128">
        <v>859.25366666666673</v>
      </c>
      <c r="E14" s="128">
        <v>627.77633333333335</v>
      </c>
      <c r="F14" s="128">
        <v>782.09455555555553</v>
      </c>
      <c r="G14" s="128">
        <v>959.59</v>
      </c>
      <c r="H14" s="128">
        <v>826.46841666666671</v>
      </c>
      <c r="I14" s="128">
        <v>883.14933333333329</v>
      </c>
      <c r="J14" s="128">
        <v>906.20099999999991</v>
      </c>
      <c r="K14" s="128">
        <v>894.67516666666666</v>
      </c>
      <c r="L14" s="128">
        <v>1372.2839999999999</v>
      </c>
      <c r="M14" s="128">
        <v>1053.8781111111111</v>
      </c>
      <c r="N14" s="128">
        <v>1757.7916666666667</v>
      </c>
      <c r="O14" s="128">
        <v>1229.8564999999999</v>
      </c>
    </row>
    <row r="15" spans="1:15" ht="15.75" x14ac:dyDescent="0.25">
      <c r="A15" s="152" t="s">
        <v>75</v>
      </c>
      <c r="B15" s="128">
        <v>794.14600000000041</v>
      </c>
      <c r="C15" s="128">
        <v>722.05233333333342</v>
      </c>
      <c r="D15" s="128">
        <v>758.09916666666686</v>
      </c>
      <c r="E15" s="128">
        <v>607.00766666666664</v>
      </c>
      <c r="F15" s="128">
        <v>707.73533333333353</v>
      </c>
      <c r="G15" s="128">
        <v>673.78466666666714</v>
      </c>
      <c r="H15" s="128">
        <v>699.24766666666687</v>
      </c>
      <c r="I15" s="128">
        <v>630.84600000000023</v>
      </c>
      <c r="J15" s="128">
        <v>575.70333333333338</v>
      </c>
      <c r="K15" s="128">
        <v>603.2746666666668</v>
      </c>
      <c r="L15" s="128">
        <v>451.27666666666687</v>
      </c>
      <c r="M15" s="128">
        <v>552.60866666666675</v>
      </c>
      <c r="N15" s="128">
        <v>603.87466666666683</v>
      </c>
      <c r="O15" s="128">
        <v>565.42516666666677</v>
      </c>
    </row>
    <row r="16" spans="1:15" ht="15.75" x14ac:dyDescent="0.25">
      <c r="A16" s="152" t="s">
        <v>76</v>
      </c>
      <c r="B16" s="129">
        <v>1002.9290000000001</v>
      </c>
      <c r="C16" s="129">
        <v>1418.5006666666668</v>
      </c>
      <c r="D16" s="129">
        <v>1210.7148333333334</v>
      </c>
      <c r="E16" s="129">
        <v>1470.6089999999999</v>
      </c>
      <c r="F16" s="129">
        <v>1297.3462222222224</v>
      </c>
      <c r="G16" s="129">
        <v>1058.0136666666667</v>
      </c>
      <c r="H16" s="129">
        <v>1237.5130833333333</v>
      </c>
      <c r="I16" s="129">
        <v>1192.6646666666666</v>
      </c>
      <c r="J16" s="129">
        <v>1298.9566666666665</v>
      </c>
      <c r="K16" s="129">
        <v>1245.8106666666667</v>
      </c>
      <c r="L16" s="129">
        <v>809.18533333333323</v>
      </c>
      <c r="M16" s="129">
        <v>1100.2688888888888</v>
      </c>
      <c r="N16" s="129">
        <v>433.63000000000005</v>
      </c>
      <c r="O16" s="129">
        <v>933.60916666666662</v>
      </c>
    </row>
    <row r="17" spans="1:15" ht="15.75" x14ac:dyDescent="0.25">
      <c r="A17" s="176" t="s">
        <v>71</v>
      </c>
      <c r="B17" s="178">
        <f t="shared" ref="B17:H17" si="4">SUM(B12:B16)</f>
        <v>5713.1153333333323</v>
      </c>
      <c r="C17" s="178">
        <f t="shared" si="4"/>
        <v>5276.8866666666636</v>
      </c>
      <c r="D17" s="178">
        <f t="shared" si="4"/>
        <v>5495.0009999999975</v>
      </c>
      <c r="E17" s="178">
        <f t="shared" si="4"/>
        <v>5063.9463333333297</v>
      </c>
      <c r="F17" s="178">
        <f t="shared" si="4"/>
        <v>5351.3161111111076</v>
      </c>
      <c r="G17" s="178">
        <f t="shared" si="4"/>
        <v>5492.3906666666653</v>
      </c>
      <c r="H17" s="178">
        <f t="shared" si="4"/>
        <v>5386.5847499999973</v>
      </c>
      <c r="I17" s="178">
        <f t="shared" ref="I17:O17" si="5">SUM(I12:I16)</f>
        <v>5448.0673333333298</v>
      </c>
      <c r="J17" s="178">
        <f t="shared" si="5"/>
        <v>5404.4853333333285</v>
      </c>
      <c r="K17" s="178">
        <f t="shared" si="5"/>
        <v>5426.2763333333296</v>
      </c>
      <c r="L17" s="178">
        <f t="shared" si="5"/>
        <v>5084.809999999994</v>
      </c>
      <c r="M17" s="178">
        <f t="shared" si="5"/>
        <v>5312.454222222218</v>
      </c>
      <c r="N17" s="178">
        <f t="shared" si="5"/>
        <v>5554.0566666666637</v>
      </c>
      <c r="O17" s="178">
        <f t="shared" si="5"/>
        <v>5372.8548333333292</v>
      </c>
    </row>
    <row r="18" spans="1:15" x14ac:dyDescent="0.25">
      <c r="A18" s="130"/>
      <c r="B18" s="131"/>
      <c r="I18" s="131"/>
    </row>
    <row r="19" spans="1:15" x14ac:dyDescent="0.25">
      <c r="D19" s="7"/>
      <c r="K19" s="7"/>
    </row>
    <row r="23" spans="1:15" x14ac:dyDescent="0.25">
      <c r="E23" s="193"/>
    </row>
    <row r="24" spans="1:15" x14ac:dyDescent="0.25">
      <c r="E24" s="193"/>
    </row>
    <row r="30" spans="1:15" x14ac:dyDescent="0.25">
      <c r="B30" s="7"/>
      <c r="I30" s="7"/>
    </row>
  </sheetData>
  <mergeCells count="5">
    <mergeCell ref="A1:O1"/>
    <mergeCell ref="I2:O2"/>
    <mergeCell ref="B2:H2"/>
    <mergeCell ref="A2:A3"/>
    <mergeCell ref="A11:H11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6" sqref="D16"/>
    </sheetView>
  </sheetViews>
  <sheetFormatPr defaultRowHeight="15" x14ac:dyDescent="0.25"/>
  <cols>
    <col min="1" max="1" width="18.42578125" customWidth="1"/>
    <col min="2" max="8" width="10.7109375" customWidth="1"/>
    <col min="9" max="15" width="10.7109375" style="192" customWidth="1"/>
    <col min="245" max="245" width="18.42578125" customWidth="1"/>
    <col min="246" max="259" width="10.7109375" customWidth="1"/>
    <col min="260" max="260" width="12.85546875" customWidth="1"/>
    <col min="261" max="261" width="12.140625" customWidth="1"/>
    <col min="262" max="262" width="12.85546875" customWidth="1"/>
    <col min="263" max="263" width="12.140625" customWidth="1"/>
    <col min="501" max="501" width="18.42578125" customWidth="1"/>
    <col min="502" max="515" width="10.7109375" customWidth="1"/>
    <col min="516" max="516" width="12.85546875" customWidth="1"/>
    <col min="517" max="517" width="12.140625" customWidth="1"/>
    <col min="518" max="518" width="12.85546875" customWidth="1"/>
    <col min="519" max="519" width="12.140625" customWidth="1"/>
    <col min="757" max="757" width="18.42578125" customWidth="1"/>
    <col min="758" max="771" width="10.7109375" customWidth="1"/>
    <col min="772" max="772" width="12.85546875" customWidth="1"/>
    <col min="773" max="773" width="12.140625" customWidth="1"/>
    <col min="774" max="774" width="12.85546875" customWidth="1"/>
    <col min="775" max="775" width="12.140625" customWidth="1"/>
    <col min="1013" max="1013" width="18.42578125" customWidth="1"/>
    <col min="1014" max="1027" width="10.7109375" customWidth="1"/>
    <col min="1028" max="1028" width="12.85546875" customWidth="1"/>
    <col min="1029" max="1029" width="12.140625" customWidth="1"/>
    <col min="1030" max="1030" width="12.85546875" customWidth="1"/>
    <col min="1031" max="1031" width="12.140625" customWidth="1"/>
    <col min="1269" max="1269" width="18.42578125" customWidth="1"/>
    <col min="1270" max="1283" width="10.7109375" customWidth="1"/>
    <col min="1284" max="1284" width="12.85546875" customWidth="1"/>
    <col min="1285" max="1285" width="12.140625" customWidth="1"/>
    <col min="1286" max="1286" width="12.85546875" customWidth="1"/>
    <col min="1287" max="1287" width="12.140625" customWidth="1"/>
    <col min="1525" max="1525" width="18.42578125" customWidth="1"/>
    <col min="1526" max="1539" width="10.7109375" customWidth="1"/>
    <col min="1540" max="1540" width="12.85546875" customWidth="1"/>
    <col min="1541" max="1541" width="12.140625" customWidth="1"/>
    <col min="1542" max="1542" width="12.85546875" customWidth="1"/>
    <col min="1543" max="1543" width="12.140625" customWidth="1"/>
    <col min="1781" max="1781" width="18.42578125" customWidth="1"/>
    <col min="1782" max="1795" width="10.7109375" customWidth="1"/>
    <col min="1796" max="1796" width="12.85546875" customWidth="1"/>
    <col min="1797" max="1797" width="12.140625" customWidth="1"/>
    <col min="1798" max="1798" width="12.85546875" customWidth="1"/>
    <col min="1799" max="1799" width="12.140625" customWidth="1"/>
    <col min="2037" max="2037" width="18.42578125" customWidth="1"/>
    <col min="2038" max="2051" width="10.7109375" customWidth="1"/>
    <col min="2052" max="2052" width="12.85546875" customWidth="1"/>
    <col min="2053" max="2053" width="12.140625" customWidth="1"/>
    <col min="2054" max="2054" width="12.85546875" customWidth="1"/>
    <col min="2055" max="2055" width="12.140625" customWidth="1"/>
    <col min="2293" max="2293" width="18.42578125" customWidth="1"/>
    <col min="2294" max="2307" width="10.7109375" customWidth="1"/>
    <col min="2308" max="2308" width="12.85546875" customWidth="1"/>
    <col min="2309" max="2309" width="12.140625" customWidth="1"/>
    <col min="2310" max="2310" width="12.85546875" customWidth="1"/>
    <col min="2311" max="2311" width="12.140625" customWidth="1"/>
    <col min="2549" max="2549" width="18.42578125" customWidth="1"/>
    <col min="2550" max="2563" width="10.7109375" customWidth="1"/>
    <col min="2564" max="2564" width="12.85546875" customWidth="1"/>
    <col min="2565" max="2565" width="12.140625" customWidth="1"/>
    <col min="2566" max="2566" width="12.85546875" customWidth="1"/>
    <col min="2567" max="2567" width="12.140625" customWidth="1"/>
    <col min="2805" max="2805" width="18.42578125" customWidth="1"/>
    <col min="2806" max="2819" width="10.7109375" customWidth="1"/>
    <col min="2820" max="2820" width="12.85546875" customWidth="1"/>
    <col min="2821" max="2821" width="12.140625" customWidth="1"/>
    <col min="2822" max="2822" width="12.85546875" customWidth="1"/>
    <col min="2823" max="2823" width="12.140625" customWidth="1"/>
    <col min="3061" max="3061" width="18.42578125" customWidth="1"/>
    <col min="3062" max="3075" width="10.7109375" customWidth="1"/>
    <col min="3076" max="3076" width="12.85546875" customWidth="1"/>
    <col min="3077" max="3077" width="12.140625" customWidth="1"/>
    <col min="3078" max="3078" width="12.85546875" customWidth="1"/>
    <col min="3079" max="3079" width="12.140625" customWidth="1"/>
    <col min="3317" max="3317" width="18.42578125" customWidth="1"/>
    <col min="3318" max="3331" width="10.7109375" customWidth="1"/>
    <col min="3332" max="3332" width="12.85546875" customWidth="1"/>
    <col min="3333" max="3333" width="12.140625" customWidth="1"/>
    <col min="3334" max="3334" width="12.85546875" customWidth="1"/>
    <col min="3335" max="3335" width="12.140625" customWidth="1"/>
    <col min="3573" max="3573" width="18.42578125" customWidth="1"/>
    <col min="3574" max="3587" width="10.7109375" customWidth="1"/>
    <col min="3588" max="3588" width="12.85546875" customWidth="1"/>
    <col min="3589" max="3589" width="12.140625" customWidth="1"/>
    <col min="3590" max="3590" width="12.85546875" customWidth="1"/>
    <col min="3591" max="3591" width="12.140625" customWidth="1"/>
    <col min="3829" max="3829" width="18.42578125" customWidth="1"/>
    <col min="3830" max="3843" width="10.7109375" customWidth="1"/>
    <col min="3844" max="3844" width="12.85546875" customWidth="1"/>
    <col min="3845" max="3845" width="12.140625" customWidth="1"/>
    <col min="3846" max="3846" width="12.85546875" customWidth="1"/>
    <col min="3847" max="3847" width="12.140625" customWidth="1"/>
    <col min="4085" max="4085" width="18.42578125" customWidth="1"/>
    <col min="4086" max="4099" width="10.7109375" customWidth="1"/>
    <col min="4100" max="4100" width="12.85546875" customWidth="1"/>
    <col min="4101" max="4101" width="12.140625" customWidth="1"/>
    <col min="4102" max="4102" width="12.85546875" customWidth="1"/>
    <col min="4103" max="4103" width="12.140625" customWidth="1"/>
    <col min="4341" max="4341" width="18.42578125" customWidth="1"/>
    <col min="4342" max="4355" width="10.7109375" customWidth="1"/>
    <col min="4356" max="4356" width="12.85546875" customWidth="1"/>
    <col min="4357" max="4357" width="12.140625" customWidth="1"/>
    <col min="4358" max="4358" width="12.85546875" customWidth="1"/>
    <col min="4359" max="4359" width="12.140625" customWidth="1"/>
    <col min="4597" max="4597" width="18.42578125" customWidth="1"/>
    <col min="4598" max="4611" width="10.7109375" customWidth="1"/>
    <col min="4612" max="4612" width="12.85546875" customWidth="1"/>
    <col min="4613" max="4613" width="12.140625" customWidth="1"/>
    <col min="4614" max="4614" width="12.85546875" customWidth="1"/>
    <col min="4615" max="4615" width="12.140625" customWidth="1"/>
    <col min="4853" max="4853" width="18.42578125" customWidth="1"/>
    <col min="4854" max="4867" width="10.7109375" customWidth="1"/>
    <col min="4868" max="4868" width="12.85546875" customWidth="1"/>
    <col min="4869" max="4869" width="12.140625" customWidth="1"/>
    <col min="4870" max="4870" width="12.85546875" customWidth="1"/>
    <col min="4871" max="4871" width="12.140625" customWidth="1"/>
    <col min="5109" max="5109" width="18.42578125" customWidth="1"/>
    <col min="5110" max="5123" width="10.7109375" customWidth="1"/>
    <col min="5124" max="5124" width="12.85546875" customWidth="1"/>
    <col min="5125" max="5125" width="12.140625" customWidth="1"/>
    <col min="5126" max="5126" width="12.85546875" customWidth="1"/>
    <col min="5127" max="5127" width="12.140625" customWidth="1"/>
    <col min="5365" max="5365" width="18.42578125" customWidth="1"/>
    <col min="5366" max="5379" width="10.7109375" customWidth="1"/>
    <col min="5380" max="5380" width="12.85546875" customWidth="1"/>
    <col min="5381" max="5381" width="12.140625" customWidth="1"/>
    <col min="5382" max="5382" width="12.85546875" customWidth="1"/>
    <col min="5383" max="5383" width="12.140625" customWidth="1"/>
    <col min="5621" max="5621" width="18.42578125" customWidth="1"/>
    <col min="5622" max="5635" width="10.7109375" customWidth="1"/>
    <col min="5636" max="5636" width="12.85546875" customWidth="1"/>
    <col min="5637" max="5637" width="12.140625" customWidth="1"/>
    <col min="5638" max="5638" width="12.85546875" customWidth="1"/>
    <col min="5639" max="5639" width="12.140625" customWidth="1"/>
    <col min="5877" max="5877" width="18.42578125" customWidth="1"/>
    <col min="5878" max="5891" width="10.7109375" customWidth="1"/>
    <col min="5892" max="5892" width="12.85546875" customWidth="1"/>
    <col min="5893" max="5893" width="12.140625" customWidth="1"/>
    <col min="5894" max="5894" width="12.85546875" customWidth="1"/>
    <col min="5895" max="5895" width="12.140625" customWidth="1"/>
    <col min="6133" max="6133" width="18.42578125" customWidth="1"/>
    <col min="6134" max="6147" width="10.7109375" customWidth="1"/>
    <col min="6148" max="6148" width="12.85546875" customWidth="1"/>
    <col min="6149" max="6149" width="12.140625" customWidth="1"/>
    <col min="6150" max="6150" width="12.85546875" customWidth="1"/>
    <col min="6151" max="6151" width="12.140625" customWidth="1"/>
    <col min="6389" max="6389" width="18.42578125" customWidth="1"/>
    <col min="6390" max="6403" width="10.7109375" customWidth="1"/>
    <col min="6404" max="6404" width="12.85546875" customWidth="1"/>
    <col min="6405" max="6405" width="12.140625" customWidth="1"/>
    <col min="6406" max="6406" width="12.85546875" customWidth="1"/>
    <col min="6407" max="6407" width="12.140625" customWidth="1"/>
    <col min="6645" max="6645" width="18.42578125" customWidth="1"/>
    <col min="6646" max="6659" width="10.7109375" customWidth="1"/>
    <col min="6660" max="6660" width="12.85546875" customWidth="1"/>
    <col min="6661" max="6661" width="12.140625" customWidth="1"/>
    <col min="6662" max="6662" width="12.85546875" customWidth="1"/>
    <col min="6663" max="6663" width="12.140625" customWidth="1"/>
    <col min="6901" max="6901" width="18.42578125" customWidth="1"/>
    <col min="6902" max="6915" width="10.7109375" customWidth="1"/>
    <col min="6916" max="6916" width="12.85546875" customWidth="1"/>
    <col min="6917" max="6917" width="12.140625" customWidth="1"/>
    <col min="6918" max="6918" width="12.85546875" customWidth="1"/>
    <col min="6919" max="6919" width="12.140625" customWidth="1"/>
    <col min="7157" max="7157" width="18.42578125" customWidth="1"/>
    <col min="7158" max="7171" width="10.7109375" customWidth="1"/>
    <col min="7172" max="7172" width="12.85546875" customWidth="1"/>
    <col min="7173" max="7173" width="12.140625" customWidth="1"/>
    <col min="7174" max="7174" width="12.85546875" customWidth="1"/>
    <col min="7175" max="7175" width="12.140625" customWidth="1"/>
    <col min="7413" max="7413" width="18.42578125" customWidth="1"/>
    <col min="7414" max="7427" width="10.7109375" customWidth="1"/>
    <col min="7428" max="7428" width="12.85546875" customWidth="1"/>
    <col min="7429" max="7429" width="12.140625" customWidth="1"/>
    <col min="7430" max="7430" width="12.85546875" customWidth="1"/>
    <col min="7431" max="7431" width="12.140625" customWidth="1"/>
    <col min="7669" max="7669" width="18.42578125" customWidth="1"/>
    <col min="7670" max="7683" width="10.7109375" customWidth="1"/>
    <col min="7684" max="7684" width="12.85546875" customWidth="1"/>
    <col min="7685" max="7685" width="12.140625" customWidth="1"/>
    <col min="7686" max="7686" width="12.85546875" customWidth="1"/>
    <col min="7687" max="7687" width="12.140625" customWidth="1"/>
    <col min="7925" max="7925" width="18.42578125" customWidth="1"/>
    <col min="7926" max="7939" width="10.7109375" customWidth="1"/>
    <col min="7940" max="7940" width="12.85546875" customWidth="1"/>
    <col min="7941" max="7941" width="12.140625" customWidth="1"/>
    <col min="7942" max="7942" width="12.85546875" customWidth="1"/>
    <col min="7943" max="7943" width="12.140625" customWidth="1"/>
    <col min="8181" max="8181" width="18.42578125" customWidth="1"/>
    <col min="8182" max="8195" width="10.7109375" customWidth="1"/>
    <col min="8196" max="8196" width="12.85546875" customWidth="1"/>
    <col min="8197" max="8197" width="12.140625" customWidth="1"/>
    <col min="8198" max="8198" width="12.85546875" customWidth="1"/>
    <col min="8199" max="8199" width="12.140625" customWidth="1"/>
    <col min="8437" max="8437" width="18.42578125" customWidth="1"/>
    <col min="8438" max="8451" width="10.7109375" customWidth="1"/>
    <col min="8452" max="8452" width="12.85546875" customWidth="1"/>
    <col min="8453" max="8453" width="12.140625" customWidth="1"/>
    <col min="8454" max="8454" width="12.85546875" customWidth="1"/>
    <col min="8455" max="8455" width="12.140625" customWidth="1"/>
    <col min="8693" max="8693" width="18.42578125" customWidth="1"/>
    <col min="8694" max="8707" width="10.7109375" customWidth="1"/>
    <col min="8708" max="8708" width="12.85546875" customWidth="1"/>
    <col min="8709" max="8709" width="12.140625" customWidth="1"/>
    <col min="8710" max="8710" width="12.85546875" customWidth="1"/>
    <col min="8711" max="8711" width="12.140625" customWidth="1"/>
    <col min="8949" max="8949" width="18.42578125" customWidth="1"/>
    <col min="8950" max="8963" width="10.7109375" customWidth="1"/>
    <col min="8964" max="8964" width="12.85546875" customWidth="1"/>
    <col min="8965" max="8965" width="12.140625" customWidth="1"/>
    <col min="8966" max="8966" width="12.85546875" customWidth="1"/>
    <col min="8967" max="8967" width="12.140625" customWidth="1"/>
    <col min="9205" max="9205" width="18.42578125" customWidth="1"/>
    <col min="9206" max="9219" width="10.7109375" customWidth="1"/>
    <col min="9220" max="9220" width="12.85546875" customWidth="1"/>
    <col min="9221" max="9221" width="12.140625" customWidth="1"/>
    <col min="9222" max="9222" width="12.85546875" customWidth="1"/>
    <col min="9223" max="9223" width="12.140625" customWidth="1"/>
    <col min="9461" max="9461" width="18.42578125" customWidth="1"/>
    <col min="9462" max="9475" width="10.7109375" customWidth="1"/>
    <col min="9476" max="9476" width="12.85546875" customWidth="1"/>
    <col min="9477" max="9477" width="12.140625" customWidth="1"/>
    <col min="9478" max="9478" width="12.85546875" customWidth="1"/>
    <col min="9479" max="9479" width="12.140625" customWidth="1"/>
    <col min="9717" max="9717" width="18.42578125" customWidth="1"/>
    <col min="9718" max="9731" width="10.7109375" customWidth="1"/>
    <col min="9732" max="9732" width="12.85546875" customWidth="1"/>
    <col min="9733" max="9733" width="12.140625" customWidth="1"/>
    <col min="9734" max="9734" width="12.85546875" customWidth="1"/>
    <col min="9735" max="9735" width="12.140625" customWidth="1"/>
    <col min="9973" max="9973" width="18.42578125" customWidth="1"/>
    <col min="9974" max="9987" width="10.7109375" customWidth="1"/>
    <col min="9988" max="9988" width="12.85546875" customWidth="1"/>
    <col min="9989" max="9989" width="12.140625" customWidth="1"/>
    <col min="9990" max="9990" width="12.85546875" customWidth="1"/>
    <col min="9991" max="9991" width="12.140625" customWidth="1"/>
    <col min="10229" max="10229" width="18.42578125" customWidth="1"/>
    <col min="10230" max="10243" width="10.7109375" customWidth="1"/>
    <col min="10244" max="10244" width="12.85546875" customWidth="1"/>
    <col min="10245" max="10245" width="12.140625" customWidth="1"/>
    <col min="10246" max="10246" width="12.85546875" customWidth="1"/>
    <col min="10247" max="10247" width="12.140625" customWidth="1"/>
    <col min="10485" max="10485" width="18.42578125" customWidth="1"/>
    <col min="10486" max="10499" width="10.7109375" customWidth="1"/>
    <col min="10500" max="10500" width="12.85546875" customWidth="1"/>
    <col min="10501" max="10501" width="12.140625" customWidth="1"/>
    <col min="10502" max="10502" width="12.85546875" customWidth="1"/>
    <col min="10503" max="10503" width="12.140625" customWidth="1"/>
    <col min="10741" max="10741" width="18.42578125" customWidth="1"/>
    <col min="10742" max="10755" width="10.7109375" customWidth="1"/>
    <col min="10756" max="10756" width="12.85546875" customWidth="1"/>
    <col min="10757" max="10757" width="12.140625" customWidth="1"/>
    <col min="10758" max="10758" width="12.85546875" customWidth="1"/>
    <col min="10759" max="10759" width="12.140625" customWidth="1"/>
    <col min="10997" max="10997" width="18.42578125" customWidth="1"/>
    <col min="10998" max="11011" width="10.7109375" customWidth="1"/>
    <col min="11012" max="11012" width="12.85546875" customWidth="1"/>
    <col min="11013" max="11013" width="12.140625" customWidth="1"/>
    <col min="11014" max="11014" width="12.85546875" customWidth="1"/>
    <col min="11015" max="11015" width="12.140625" customWidth="1"/>
    <col min="11253" max="11253" width="18.42578125" customWidth="1"/>
    <col min="11254" max="11267" width="10.7109375" customWidth="1"/>
    <col min="11268" max="11268" width="12.85546875" customWidth="1"/>
    <col min="11269" max="11269" width="12.140625" customWidth="1"/>
    <col min="11270" max="11270" width="12.85546875" customWidth="1"/>
    <col min="11271" max="11271" width="12.140625" customWidth="1"/>
    <col min="11509" max="11509" width="18.42578125" customWidth="1"/>
    <col min="11510" max="11523" width="10.7109375" customWidth="1"/>
    <col min="11524" max="11524" width="12.85546875" customWidth="1"/>
    <col min="11525" max="11525" width="12.140625" customWidth="1"/>
    <col min="11526" max="11526" width="12.85546875" customWidth="1"/>
    <col min="11527" max="11527" width="12.140625" customWidth="1"/>
    <col min="11765" max="11765" width="18.42578125" customWidth="1"/>
    <col min="11766" max="11779" width="10.7109375" customWidth="1"/>
    <col min="11780" max="11780" width="12.85546875" customWidth="1"/>
    <col min="11781" max="11781" width="12.140625" customWidth="1"/>
    <col min="11782" max="11782" width="12.85546875" customWidth="1"/>
    <col min="11783" max="11783" width="12.140625" customWidth="1"/>
    <col min="12021" max="12021" width="18.42578125" customWidth="1"/>
    <col min="12022" max="12035" width="10.7109375" customWidth="1"/>
    <col min="12036" max="12036" width="12.85546875" customWidth="1"/>
    <col min="12037" max="12037" width="12.140625" customWidth="1"/>
    <col min="12038" max="12038" width="12.85546875" customWidth="1"/>
    <col min="12039" max="12039" width="12.140625" customWidth="1"/>
    <col min="12277" max="12277" width="18.42578125" customWidth="1"/>
    <col min="12278" max="12291" width="10.7109375" customWidth="1"/>
    <col min="12292" max="12292" width="12.85546875" customWidth="1"/>
    <col min="12293" max="12293" width="12.140625" customWidth="1"/>
    <col min="12294" max="12294" width="12.85546875" customWidth="1"/>
    <col min="12295" max="12295" width="12.140625" customWidth="1"/>
    <col min="12533" max="12533" width="18.42578125" customWidth="1"/>
    <col min="12534" max="12547" width="10.7109375" customWidth="1"/>
    <col min="12548" max="12548" width="12.85546875" customWidth="1"/>
    <col min="12549" max="12549" width="12.140625" customWidth="1"/>
    <col min="12550" max="12550" width="12.85546875" customWidth="1"/>
    <col min="12551" max="12551" width="12.140625" customWidth="1"/>
    <col min="12789" max="12789" width="18.42578125" customWidth="1"/>
    <col min="12790" max="12803" width="10.7109375" customWidth="1"/>
    <col min="12804" max="12804" width="12.85546875" customWidth="1"/>
    <col min="12805" max="12805" width="12.140625" customWidth="1"/>
    <col min="12806" max="12806" width="12.85546875" customWidth="1"/>
    <col min="12807" max="12807" width="12.140625" customWidth="1"/>
    <col min="13045" max="13045" width="18.42578125" customWidth="1"/>
    <col min="13046" max="13059" width="10.7109375" customWidth="1"/>
    <col min="13060" max="13060" width="12.85546875" customWidth="1"/>
    <col min="13061" max="13061" width="12.140625" customWidth="1"/>
    <col min="13062" max="13062" width="12.85546875" customWidth="1"/>
    <col min="13063" max="13063" width="12.140625" customWidth="1"/>
    <col min="13301" max="13301" width="18.42578125" customWidth="1"/>
    <col min="13302" max="13315" width="10.7109375" customWidth="1"/>
    <col min="13316" max="13316" width="12.85546875" customWidth="1"/>
    <col min="13317" max="13317" width="12.140625" customWidth="1"/>
    <col min="13318" max="13318" width="12.85546875" customWidth="1"/>
    <col min="13319" max="13319" width="12.140625" customWidth="1"/>
    <col min="13557" max="13557" width="18.42578125" customWidth="1"/>
    <col min="13558" max="13571" width="10.7109375" customWidth="1"/>
    <col min="13572" max="13572" width="12.85546875" customWidth="1"/>
    <col min="13573" max="13573" width="12.140625" customWidth="1"/>
    <col min="13574" max="13574" width="12.85546875" customWidth="1"/>
    <col min="13575" max="13575" width="12.140625" customWidth="1"/>
    <col min="13813" max="13813" width="18.42578125" customWidth="1"/>
    <col min="13814" max="13827" width="10.7109375" customWidth="1"/>
    <col min="13828" max="13828" width="12.85546875" customWidth="1"/>
    <col min="13829" max="13829" width="12.140625" customWidth="1"/>
    <col min="13830" max="13830" width="12.85546875" customWidth="1"/>
    <col min="13831" max="13831" width="12.140625" customWidth="1"/>
    <col min="14069" max="14069" width="18.42578125" customWidth="1"/>
    <col min="14070" max="14083" width="10.7109375" customWidth="1"/>
    <col min="14084" max="14084" width="12.85546875" customWidth="1"/>
    <col min="14085" max="14085" width="12.140625" customWidth="1"/>
    <col min="14086" max="14086" width="12.85546875" customWidth="1"/>
    <col min="14087" max="14087" width="12.140625" customWidth="1"/>
    <col min="14325" max="14325" width="18.42578125" customWidth="1"/>
    <col min="14326" max="14339" width="10.7109375" customWidth="1"/>
    <col min="14340" max="14340" width="12.85546875" customWidth="1"/>
    <col min="14341" max="14341" width="12.140625" customWidth="1"/>
    <col min="14342" max="14342" width="12.85546875" customWidth="1"/>
    <col min="14343" max="14343" width="12.140625" customWidth="1"/>
    <col min="14581" max="14581" width="18.42578125" customWidth="1"/>
    <col min="14582" max="14595" width="10.7109375" customWidth="1"/>
    <col min="14596" max="14596" width="12.85546875" customWidth="1"/>
    <col min="14597" max="14597" width="12.140625" customWidth="1"/>
    <col min="14598" max="14598" width="12.85546875" customWidth="1"/>
    <col min="14599" max="14599" width="12.140625" customWidth="1"/>
    <col min="14837" max="14837" width="18.42578125" customWidth="1"/>
    <col min="14838" max="14851" width="10.7109375" customWidth="1"/>
    <col min="14852" max="14852" width="12.85546875" customWidth="1"/>
    <col min="14853" max="14853" width="12.140625" customWidth="1"/>
    <col min="14854" max="14854" width="12.85546875" customWidth="1"/>
    <col min="14855" max="14855" width="12.140625" customWidth="1"/>
    <col min="15093" max="15093" width="18.42578125" customWidth="1"/>
    <col min="15094" max="15107" width="10.7109375" customWidth="1"/>
    <col min="15108" max="15108" width="12.85546875" customWidth="1"/>
    <col min="15109" max="15109" width="12.140625" customWidth="1"/>
    <col min="15110" max="15110" width="12.85546875" customWidth="1"/>
    <col min="15111" max="15111" width="12.140625" customWidth="1"/>
    <col min="15349" max="15349" width="18.42578125" customWidth="1"/>
    <col min="15350" max="15363" width="10.7109375" customWidth="1"/>
    <col min="15364" max="15364" width="12.85546875" customWidth="1"/>
    <col min="15365" max="15365" width="12.140625" customWidth="1"/>
    <col min="15366" max="15366" width="12.85546875" customWidth="1"/>
    <col min="15367" max="15367" width="12.140625" customWidth="1"/>
    <col min="15605" max="15605" width="18.42578125" customWidth="1"/>
    <col min="15606" max="15619" width="10.7109375" customWidth="1"/>
    <col min="15620" max="15620" width="12.85546875" customWidth="1"/>
    <col min="15621" max="15621" width="12.140625" customWidth="1"/>
    <col min="15622" max="15622" width="12.85546875" customWidth="1"/>
    <col min="15623" max="15623" width="12.140625" customWidth="1"/>
    <col min="15861" max="15861" width="18.42578125" customWidth="1"/>
    <col min="15862" max="15875" width="10.7109375" customWidth="1"/>
    <col min="15876" max="15876" width="12.85546875" customWidth="1"/>
    <col min="15877" max="15877" width="12.140625" customWidth="1"/>
    <col min="15878" max="15878" width="12.85546875" customWidth="1"/>
    <col min="15879" max="15879" width="12.140625" customWidth="1"/>
    <col min="16117" max="16117" width="18.42578125" customWidth="1"/>
    <col min="16118" max="16131" width="10.7109375" customWidth="1"/>
    <col min="16132" max="16132" width="12.85546875" customWidth="1"/>
    <col min="16133" max="16133" width="12.140625" customWidth="1"/>
    <col min="16134" max="16134" width="12.85546875" customWidth="1"/>
    <col min="16135" max="16135" width="12.140625" customWidth="1"/>
  </cols>
  <sheetData>
    <row r="1" spans="1:15" ht="18.75" customHeight="1" x14ac:dyDescent="0.25">
      <c r="A1" s="233" t="s">
        <v>77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15" ht="18.75" customHeight="1" x14ac:dyDescent="0.25">
      <c r="A2" s="238"/>
      <c r="B2" s="235">
        <v>2019</v>
      </c>
      <c r="C2" s="236"/>
      <c r="D2" s="236"/>
      <c r="E2" s="236"/>
      <c r="F2" s="236"/>
      <c r="G2" s="236"/>
      <c r="H2" s="237"/>
      <c r="I2" s="235">
        <v>2020</v>
      </c>
      <c r="J2" s="236"/>
      <c r="K2" s="236"/>
      <c r="L2" s="236"/>
      <c r="M2" s="236"/>
      <c r="N2" s="236"/>
      <c r="O2" s="237"/>
    </row>
    <row r="3" spans="1:15" ht="18.75" customHeight="1" x14ac:dyDescent="0.25">
      <c r="A3" s="239"/>
      <c r="B3" s="174" t="s">
        <v>4</v>
      </c>
      <c r="C3" s="174" t="s">
        <v>8</v>
      </c>
      <c r="D3" s="174" t="s">
        <v>9</v>
      </c>
      <c r="E3" s="174" t="s">
        <v>13</v>
      </c>
      <c r="F3" s="174" t="s">
        <v>14</v>
      </c>
      <c r="G3" s="174" t="s">
        <v>18</v>
      </c>
      <c r="H3" s="183">
        <v>2019</v>
      </c>
      <c r="I3" s="174" t="s">
        <v>4</v>
      </c>
      <c r="J3" s="174" t="s">
        <v>8</v>
      </c>
      <c r="K3" s="174" t="s">
        <v>9</v>
      </c>
      <c r="L3" s="174" t="s">
        <v>13</v>
      </c>
      <c r="M3" s="174" t="s">
        <v>14</v>
      </c>
      <c r="N3" s="174" t="s">
        <v>18</v>
      </c>
      <c r="O3" s="183">
        <v>2020</v>
      </c>
    </row>
    <row r="4" spans="1:15" ht="15.75" x14ac:dyDescent="0.25">
      <c r="A4" s="159" t="s">
        <v>78</v>
      </c>
      <c r="D4" s="160"/>
      <c r="F4" s="160"/>
      <c r="G4" s="160"/>
      <c r="H4" s="182"/>
      <c r="K4" s="160"/>
      <c r="M4" s="160"/>
      <c r="N4" s="160"/>
      <c r="O4" s="182"/>
    </row>
    <row r="5" spans="1:15" ht="15.75" x14ac:dyDescent="0.25">
      <c r="A5" s="170" t="s">
        <v>67</v>
      </c>
      <c r="B5" s="161">
        <v>985121.15899999999</v>
      </c>
      <c r="C5" s="161">
        <v>684995.91500000004</v>
      </c>
      <c r="D5" s="161">
        <f>B5+C5</f>
        <v>1670117.074</v>
      </c>
      <c r="E5" s="161">
        <v>676281.51299999992</v>
      </c>
      <c r="F5" s="161">
        <f>B5+C5+E5</f>
        <v>2346398.5869999998</v>
      </c>
      <c r="G5" s="161">
        <v>836979.74899999995</v>
      </c>
      <c r="H5" s="161">
        <f>B5+C5+E5+G5</f>
        <v>3183378.3359999997</v>
      </c>
      <c r="I5" s="161">
        <v>836803.85599999991</v>
      </c>
      <c r="J5" s="161">
        <v>682231.94200000004</v>
      </c>
      <c r="K5" s="161">
        <f>I5+J5</f>
        <v>1519035.798</v>
      </c>
      <c r="L5" s="161">
        <v>589498.47000000009</v>
      </c>
      <c r="M5" s="161">
        <f>I5+J5+L5</f>
        <v>2108534.2680000002</v>
      </c>
      <c r="N5" s="161">
        <v>919925.00800000003</v>
      </c>
      <c r="O5" s="161">
        <f>I5+J5+L5+N5</f>
        <v>3028459.2760000001</v>
      </c>
    </row>
    <row r="6" spans="1:15" ht="15.75" x14ac:dyDescent="0.25">
      <c r="A6" s="170" t="s">
        <v>68</v>
      </c>
      <c r="B6" s="162">
        <v>417221.38400000002</v>
      </c>
      <c r="C6" s="162">
        <v>432830.30099999998</v>
      </c>
      <c r="D6" s="162">
        <f>B6+C6</f>
        <v>850051.68500000006</v>
      </c>
      <c r="E6" s="162">
        <v>316088.62800000003</v>
      </c>
      <c r="F6" s="162">
        <f>B6+C6+E6</f>
        <v>1166140.3130000001</v>
      </c>
      <c r="G6" s="162">
        <v>355541.54299999995</v>
      </c>
      <c r="H6" s="162">
        <f>B6+C6+E6+G6</f>
        <v>1521681.8560000001</v>
      </c>
      <c r="I6" s="162">
        <v>350037.92300000001</v>
      </c>
      <c r="J6" s="162">
        <v>243871.90299999999</v>
      </c>
      <c r="K6" s="162">
        <f>I6+J6</f>
        <v>593909.826</v>
      </c>
      <c r="L6" s="162">
        <v>303671.93299999996</v>
      </c>
      <c r="M6" s="162">
        <f>I6+J6+L6</f>
        <v>897581.75899999996</v>
      </c>
      <c r="N6" s="162">
        <v>365407.11200000002</v>
      </c>
      <c r="O6" s="162">
        <f>I6+J6+L6+N6</f>
        <v>1262988.871</v>
      </c>
    </row>
    <row r="7" spans="1:15" ht="15.75" x14ac:dyDescent="0.25">
      <c r="A7" s="171" t="s">
        <v>71</v>
      </c>
      <c r="B7" s="168">
        <f>SUM(B5:B6)</f>
        <v>1402342.5430000001</v>
      </c>
      <c r="C7" s="168">
        <f t="shared" ref="C7:H7" si="0">SUM(C5:C6)</f>
        <v>1117826.216</v>
      </c>
      <c r="D7" s="168">
        <f t="shared" si="0"/>
        <v>2520168.7590000001</v>
      </c>
      <c r="E7" s="168">
        <f t="shared" si="0"/>
        <v>992370.14099999995</v>
      </c>
      <c r="F7" s="168">
        <f t="shared" si="0"/>
        <v>3512538.9</v>
      </c>
      <c r="G7" s="168">
        <f t="shared" si="0"/>
        <v>1192521.2919999999</v>
      </c>
      <c r="H7" s="168">
        <f t="shared" si="0"/>
        <v>4705060.1919999998</v>
      </c>
      <c r="I7" s="168">
        <f>SUM(I5:I6)</f>
        <v>1186841.7789999999</v>
      </c>
      <c r="J7" s="168">
        <f t="shared" ref="J7:O7" si="1">SUM(J5:J6)</f>
        <v>926103.84499999997</v>
      </c>
      <c r="K7" s="168">
        <f t="shared" si="1"/>
        <v>2112945.6239999998</v>
      </c>
      <c r="L7" s="168">
        <f t="shared" si="1"/>
        <v>893170.40300000005</v>
      </c>
      <c r="M7" s="168">
        <f t="shared" si="1"/>
        <v>3006116.0270000002</v>
      </c>
      <c r="N7" s="168">
        <f t="shared" si="1"/>
        <v>1285332.1200000001</v>
      </c>
      <c r="O7" s="168">
        <f t="shared" si="1"/>
        <v>4291448.1469999999</v>
      </c>
    </row>
    <row r="8" spans="1:15" ht="15.75" x14ac:dyDescent="0.25">
      <c r="A8" s="163" t="s">
        <v>79</v>
      </c>
      <c r="D8" s="160"/>
      <c r="F8" s="160"/>
      <c r="G8" s="160"/>
      <c r="H8" s="182"/>
      <c r="K8" s="160"/>
      <c r="M8" s="160"/>
      <c r="N8" s="160"/>
      <c r="O8" s="182"/>
    </row>
    <row r="9" spans="1:15" ht="15.75" x14ac:dyDescent="0.25">
      <c r="A9" s="172" t="s">
        <v>74</v>
      </c>
      <c r="B9" s="164">
        <v>42.320999999999998</v>
      </c>
      <c r="C9" s="164">
        <v>13.461666666666666</v>
      </c>
      <c r="D9" s="164">
        <v>27.891333333333336</v>
      </c>
      <c r="E9" s="164">
        <f>90.394/3</f>
        <v>30.131333333333334</v>
      </c>
      <c r="F9" s="164">
        <f>(B9+C9+E9)/3</f>
        <v>28.638000000000002</v>
      </c>
      <c r="G9" s="164">
        <v>19.507333333333332</v>
      </c>
      <c r="H9" s="164">
        <v>26.355333333333334</v>
      </c>
      <c r="I9" s="164">
        <v>12.048999999999999</v>
      </c>
      <c r="J9" s="164">
        <v>8.4446666666666665</v>
      </c>
      <c r="K9" s="164">
        <v>10.246833333333333</v>
      </c>
      <c r="L9" s="164">
        <v>13.738333333333333</v>
      </c>
      <c r="M9" s="164">
        <v>11.410666666666666</v>
      </c>
      <c r="N9" s="164">
        <v>22.112333333333332</v>
      </c>
      <c r="O9" s="164">
        <v>14.086083333333335</v>
      </c>
    </row>
    <row r="10" spans="1:15" ht="15.75" x14ac:dyDescent="0.25">
      <c r="A10" s="172" t="s">
        <v>85</v>
      </c>
      <c r="B10" s="165">
        <v>1.2233333333333338</v>
      </c>
      <c r="C10" s="165">
        <v>0.4716666666666669</v>
      </c>
      <c r="D10" s="165">
        <v>0.84750000000000025</v>
      </c>
      <c r="E10" s="165">
        <f>3.567/3</f>
        <v>1.1890000000000001</v>
      </c>
      <c r="F10" s="165">
        <f>(B10+C10+E10)/3</f>
        <v>0.9613333333333336</v>
      </c>
      <c r="G10" s="165">
        <v>0.8036666666666672</v>
      </c>
      <c r="H10" s="165">
        <v>0.92191666666666694</v>
      </c>
      <c r="I10" s="165">
        <v>0.5903333333333336</v>
      </c>
      <c r="J10" s="165">
        <v>0.62333333333333374</v>
      </c>
      <c r="K10" s="165">
        <v>0.60683333333333367</v>
      </c>
      <c r="L10" s="165">
        <v>1.0820000000000007</v>
      </c>
      <c r="M10" s="165">
        <v>0.76522222222222269</v>
      </c>
      <c r="N10" s="165">
        <v>1.9306666666666674</v>
      </c>
      <c r="O10" s="165">
        <v>1.0565833333333341</v>
      </c>
    </row>
    <row r="11" spans="1:15" ht="15.75" x14ac:dyDescent="0.25">
      <c r="A11" s="172" t="s">
        <v>80</v>
      </c>
      <c r="B11" s="166">
        <v>3.0813333333333333</v>
      </c>
      <c r="C11" s="166">
        <v>1.7906666666666669</v>
      </c>
      <c r="D11" s="166">
        <v>2.4360000000000004</v>
      </c>
      <c r="E11" s="166">
        <f>4.421/3</f>
        <v>1.4736666666666667</v>
      </c>
      <c r="F11" s="166">
        <f>(B11+C11+E11)/3</f>
        <v>2.1152222222222221</v>
      </c>
      <c r="G11" s="166">
        <v>1.8556666666666664</v>
      </c>
      <c r="H11" s="166">
        <v>2.0503333333333331</v>
      </c>
      <c r="I11" s="166">
        <v>1.6020000000000003</v>
      </c>
      <c r="J11" s="166">
        <v>2.2476666666666665</v>
      </c>
      <c r="K11" s="166">
        <v>1.9248333333333334</v>
      </c>
      <c r="L11" s="166">
        <v>1.1320000000000001</v>
      </c>
      <c r="M11" s="166">
        <v>1.6605555555555558</v>
      </c>
      <c r="N11" s="166">
        <v>1.3969999999999998</v>
      </c>
      <c r="O11" s="166">
        <v>1.5946666666666671</v>
      </c>
    </row>
    <row r="12" spans="1:15" ht="15.75" x14ac:dyDescent="0.25">
      <c r="A12" s="172" t="s">
        <v>76</v>
      </c>
      <c r="B12" s="167">
        <v>144.59833333333336</v>
      </c>
      <c r="C12" s="167">
        <v>49.372666666666667</v>
      </c>
      <c r="D12" s="167">
        <v>96.985500000000002</v>
      </c>
      <c r="E12" s="167">
        <f>373.374/3</f>
        <v>124.45800000000001</v>
      </c>
      <c r="F12" s="167">
        <f>(B12+C12+E12)/3</f>
        <v>106.14300000000001</v>
      </c>
      <c r="G12" s="167">
        <v>119.11966666666665</v>
      </c>
      <c r="H12" s="167">
        <v>109.38716666666669</v>
      </c>
      <c r="I12" s="167">
        <v>69.430999999999997</v>
      </c>
      <c r="J12" s="167">
        <v>74.358666666666664</v>
      </c>
      <c r="K12" s="167">
        <v>71.894833333333338</v>
      </c>
      <c r="L12" s="167">
        <v>61.268333333333331</v>
      </c>
      <c r="M12" s="167">
        <v>68.352666666666678</v>
      </c>
      <c r="N12" s="167">
        <v>96.638666666666666</v>
      </c>
      <c r="O12" s="167">
        <v>75.424166666666679</v>
      </c>
    </row>
    <row r="13" spans="1:15" ht="15.75" x14ac:dyDescent="0.25">
      <c r="A13" s="172" t="s">
        <v>81</v>
      </c>
      <c r="B13" s="167">
        <v>14.637999999999998</v>
      </c>
      <c r="C13" s="167">
        <v>4.8826666666666672</v>
      </c>
      <c r="D13" s="167">
        <v>9.7603333333333318</v>
      </c>
      <c r="E13" s="167">
        <f>31.724/3</f>
        <v>10.574666666666667</v>
      </c>
      <c r="F13" s="167">
        <f>(B13+C13+E13)/3</f>
        <v>10.031777777777776</v>
      </c>
      <c r="G13" s="167">
        <v>6.9880000000000004</v>
      </c>
      <c r="H13" s="167">
        <v>9.2708333333333339</v>
      </c>
      <c r="I13" s="167">
        <v>4.7233333333333336</v>
      </c>
      <c r="J13" s="167">
        <v>3.594666666666666</v>
      </c>
      <c r="K13" s="167">
        <v>4.1589999999999998</v>
      </c>
      <c r="L13" s="167">
        <v>5.913666666666666</v>
      </c>
      <c r="M13" s="167">
        <v>4.7438888888888879</v>
      </c>
      <c r="N13" s="167">
        <v>9.6463333333333328</v>
      </c>
      <c r="O13" s="167">
        <v>5.9695</v>
      </c>
    </row>
    <row r="14" spans="1:15" ht="15.75" x14ac:dyDescent="0.25">
      <c r="A14" s="173" t="s">
        <v>71</v>
      </c>
      <c r="B14" s="169">
        <f>SUM(B9:B13)</f>
        <v>205.86200000000002</v>
      </c>
      <c r="C14" s="169">
        <f t="shared" ref="C14:H14" si="2">SUM(C9:C13)</f>
        <v>69.979333333333329</v>
      </c>
      <c r="D14" s="169">
        <f t="shared" si="2"/>
        <v>137.92066666666668</v>
      </c>
      <c r="E14" s="169">
        <f t="shared" si="2"/>
        <v>167.82666666666668</v>
      </c>
      <c r="F14" s="169">
        <f t="shared" si="2"/>
        <v>147.88933333333335</v>
      </c>
      <c r="G14" s="169">
        <f t="shared" si="2"/>
        <v>148.27433333333332</v>
      </c>
      <c r="H14" s="169">
        <f t="shared" si="2"/>
        <v>147.98558333333338</v>
      </c>
      <c r="I14" s="169">
        <f>SUM(I9:I13)</f>
        <v>88.395666666666656</v>
      </c>
      <c r="J14" s="169">
        <f t="shared" ref="J14:O14" si="3">SUM(J9:J13)</f>
        <v>89.268999999999991</v>
      </c>
      <c r="K14" s="169">
        <f t="shared" si="3"/>
        <v>88.832333333333352</v>
      </c>
      <c r="L14" s="169">
        <f t="shared" si="3"/>
        <v>83.134333333333331</v>
      </c>
      <c r="M14" s="169">
        <f t="shared" si="3"/>
        <v>86.933000000000007</v>
      </c>
      <c r="N14" s="169">
        <f t="shared" si="3"/>
        <v>131.72499999999999</v>
      </c>
      <c r="O14" s="169">
        <f t="shared" si="3"/>
        <v>98.131000000000014</v>
      </c>
    </row>
  </sheetData>
  <protectedRanges>
    <protectedRange password="CA04" sqref="A1:A4 I1:M7 N3:O4 A5:A14 I8:O14 B8:H14 B1:F7 G3:H4" name="Диапазон2"/>
    <protectedRange password="CA04" sqref="N5:O7 G5:H7" name="Диапазон2_1"/>
  </protectedRanges>
  <mergeCells count="4">
    <mergeCell ref="A1:O1"/>
    <mergeCell ref="I2:O2"/>
    <mergeCell ref="A2:A3"/>
    <mergeCell ref="B2:H2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Игнатова Елена Павловна</cp:lastModifiedBy>
  <cp:lastPrinted>2020-10-23T13:38:44Z</cp:lastPrinted>
  <dcterms:created xsi:type="dcterms:W3CDTF">2019-05-24T06:43:52Z</dcterms:created>
  <dcterms:modified xsi:type="dcterms:W3CDTF">2021-01-27T13:17:17Z</dcterms:modified>
</cp:coreProperties>
</file>