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9\4 кв\Производство\"/>
    </mc:Choice>
  </mc:AlternateContent>
  <bookViews>
    <workbookView xWindow="0" yWindow="0" windowWidth="28800" windowHeight="11100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8" i="1"/>
  <c r="W19" i="1"/>
  <c r="W22" i="1" s="1"/>
  <c r="W20" i="1"/>
  <c r="W21" i="1"/>
  <c r="W24" i="1"/>
  <c r="W25" i="1"/>
  <c r="W26" i="1"/>
  <c r="W27" i="1"/>
  <c r="W30" i="1"/>
  <c r="W36" i="1" l="1"/>
  <c r="W35" i="1"/>
  <c r="W16" i="1"/>
  <c r="AB5" i="3" l="1"/>
  <c r="AB6" i="3"/>
  <c r="AB7" i="3"/>
  <c r="AB8" i="3"/>
  <c r="AB9" i="3"/>
  <c r="AB10" i="3"/>
  <c r="AB11" i="3"/>
  <c r="AB12" i="3"/>
  <c r="AB13" i="3"/>
  <c r="K17" i="6" l="1"/>
  <c r="J13" i="7"/>
  <c r="J12" i="7"/>
  <c r="J11" i="7"/>
  <c r="J10" i="7"/>
  <c r="J9" i="7"/>
  <c r="K10" i="7" l="1"/>
  <c r="K11" i="7"/>
  <c r="K12" i="7"/>
  <c r="K9" i="7"/>
  <c r="K13" i="7"/>
  <c r="K6" i="7" l="1"/>
  <c r="K5" i="7"/>
  <c r="J7" i="7"/>
  <c r="H7" i="7"/>
  <c r="I6" i="7"/>
  <c r="J14" i="7"/>
  <c r="H14" i="7"/>
  <c r="I5" i="7"/>
  <c r="I7" i="7" s="1"/>
  <c r="G14" i="7"/>
  <c r="G7" i="7"/>
  <c r="K9" i="6"/>
  <c r="K8" i="6"/>
  <c r="K7" i="6"/>
  <c r="K6" i="6"/>
  <c r="J17" i="6"/>
  <c r="H17" i="6"/>
  <c r="J10" i="6"/>
  <c r="H10" i="6"/>
  <c r="I9" i="6"/>
  <c r="I8" i="6"/>
  <c r="I7" i="6"/>
  <c r="I6" i="6"/>
  <c r="K5" i="6"/>
  <c r="I5" i="6"/>
  <c r="G17" i="6"/>
  <c r="G10" i="6"/>
  <c r="AB25" i="3"/>
  <c r="W25" i="3"/>
  <c r="S25" i="3"/>
  <c r="AA23" i="3"/>
  <c r="Z23" i="3"/>
  <c r="Y23" i="3"/>
  <c r="V23" i="3"/>
  <c r="U23" i="3"/>
  <c r="T23" i="3"/>
  <c r="AA19" i="3"/>
  <c r="Z19" i="3"/>
  <c r="Y19" i="3"/>
  <c r="V19" i="3"/>
  <c r="U19" i="3"/>
  <c r="T19" i="3"/>
  <c r="AB14" i="3"/>
  <c r="AA14" i="3"/>
  <c r="Z14" i="3"/>
  <c r="Y14" i="3"/>
  <c r="V14" i="3"/>
  <c r="U14" i="3"/>
  <c r="T14" i="3"/>
  <c r="AB22" i="3"/>
  <c r="AB21" i="3"/>
  <c r="AB18" i="3"/>
  <c r="AB17" i="3"/>
  <c r="AB16" i="3"/>
  <c r="W22" i="3"/>
  <c r="W21" i="3"/>
  <c r="W18" i="3"/>
  <c r="W17" i="3"/>
  <c r="W16" i="3"/>
  <c r="W13" i="3"/>
  <c r="W12" i="3"/>
  <c r="W11" i="3"/>
  <c r="W10" i="3"/>
  <c r="W9" i="3"/>
  <c r="W8" i="3"/>
  <c r="W7" i="3"/>
  <c r="W6" i="3"/>
  <c r="W5" i="3"/>
  <c r="S22" i="3"/>
  <c r="S21" i="3"/>
  <c r="S18" i="3"/>
  <c r="S17" i="3"/>
  <c r="S16" i="3"/>
  <c r="S13" i="3"/>
  <c r="S12" i="3"/>
  <c r="S11" i="3"/>
  <c r="S10" i="3"/>
  <c r="S9" i="3"/>
  <c r="S8" i="3"/>
  <c r="S7" i="3"/>
  <c r="S6" i="3"/>
  <c r="S5" i="3"/>
  <c r="P14" i="3"/>
  <c r="R19" i="3"/>
  <c r="Q19" i="3"/>
  <c r="R23" i="3"/>
  <c r="Q23" i="3"/>
  <c r="P23" i="3"/>
  <c r="P19" i="3"/>
  <c r="R14" i="3"/>
  <c r="Q14" i="3"/>
  <c r="X22" i="3" l="1"/>
  <c r="AC10" i="3"/>
  <c r="S23" i="3"/>
  <c r="P27" i="3"/>
  <c r="P28" i="3" s="1"/>
  <c r="X6" i="3"/>
  <c r="AB23" i="3"/>
  <c r="AC5" i="3"/>
  <c r="AC9" i="3"/>
  <c r="AC13" i="3"/>
  <c r="W23" i="3"/>
  <c r="AC17" i="3"/>
  <c r="AB19" i="3"/>
  <c r="AA27" i="3"/>
  <c r="AA28" i="3" s="1"/>
  <c r="Z27" i="3"/>
  <c r="Z28" i="3" s="1"/>
  <c r="AC22" i="3"/>
  <c r="Y27" i="3"/>
  <c r="Y28" i="3" s="1"/>
  <c r="K14" i="7"/>
  <c r="X25" i="3"/>
  <c r="X18" i="3"/>
  <c r="W19" i="3"/>
  <c r="X17" i="3"/>
  <c r="T27" i="3"/>
  <c r="T28" i="3" s="1"/>
  <c r="X16" i="3"/>
  <c r="U27" i="3"/>
  <c r="U28" i="3" s="1"/>
  <c r="AC16" i="3"/>
  <c r="V27" i="3"/>
  <c r="V28" i="3" s="1"/>
  <c r="AC12" i="3"/>
  <c r="X7" i="3"/>
  <c r="W14" i="3"/>
  <c r="AC6" i="3"/>
  <c r="K7" i="7"/>
  <c r="I17" i="6"/>
  <c r="K10" i="6"/>
  <c r="I10" i="6"/>
  <c r="I14" i="7"/>
  <c r="AC25" i="3"/>
  <c r="X21" i="3"/>
  <c r="X23" i="3" s="1"/>
  <c r="AC21" i="3"/>
  <c r="S19" i="3"/>
  <c r="AC18" i="3"/>
  <c r="X11" i="3"/>
  <c r="X12" i="3"/>
  <c r="X5" i="3"/>
  <c r="X9" i="3"/>
  <c r="X13" i="3"/>
  <c r="AC7" i="3"/>
  <c r="AC11" i="3"/>
  <c r="S14" i="3"/>
  <c r="X8" i="3"/>
  <c r="X10" i="3"/>
  <c r="AC8" i="3"/>
  <c r="Q27" i="3"/>
  <c r="Q28" i="3" s="1"/>
  <c r="R27" i="3"/>
  <c r="R28" i="3" s="1"/>
  <c r="X19" i="3" l="1"/>
  <c r="AC23" i="3"/>
  <c r="S27" i="3"/>
  <c r="S28" i="3" s="1"/>
  <c r="AB27" i="3"/>
  <c r="W27" i="3"/>
  <c r="W28" i="3" s="1"/>
  <c r="AC19" i="3"/>
  <c r="AC14" i="3"/>
  <c r="X14" i="3"/>
  <c r="X27" i="3" s="1"/>
  <c r="X28" i="3" s="1"/>
  <c r="AB28" i="3" l="1"/>
  <c r="AC27" i="3"/>
  <c r="S30" i="1"/>
  <c r="X30" i="1" s="1"/>
  <c r="AA28" i="1"/>
  <c r="Z28" i="1"/>
  <c r="Y28" i="1"/>
  <c r="V28" i="1"/>
  <c r="U28" i="1"/>
  <c r="T28" i="1"/>
  <c r="AA22" i="1"/>
  <c r="Z22" i="1"/>
  <c r="Y22" i="1"/>
  <c r="V22" i="1"/>
  <c r="U22" i="1"/>
  <c r="T22" i="1"/>
  <c r="AA16" i="1"/>
  <c r="Z16" i="1"/>
  <c r="Y16" i="1"/>
  <c r="V16" i="1"/>
  <c r="U16" i="1"/>
  <c r="T16" i="1"/>
  <c r="AB22" i="1"/>
  <c r="S27" i="1"/>
  <c r="X27" i="1" s="1"/>
  <c r="S26" i="1"/>
  <c r="X26" i="1" s="1"/>
  <c r="S25" i="1"/>
  <c r="X25" i="1" s="1"/>
  <c r="S24" i="1"/>
  <c r="S21" i="1"/>
  <c r="X21" i="1" s="1"/>
  <c r="S20" i="1"/>
  <c r="S19" i="1"/>
  <c r="X19" i="1" s="1"/>
  <c r="S18" i="1"/>
  <c r="X18" i="1" s="1"/>
  <c r="S15" i="1"/>
  <c r="X15" i="1" s="1"/>
  <c r="S14" i="1"/>
  <c r="X14" i="1" s="1"/>
  <c r="S13" i="1"/>
  <c r="X13" i="1" s="1"/>
  <c r="S12" i="1"/>
  <c r="X12" i="1" s="1"/>
  <c r="S11" i="1"/>
  <c r="X11" i="1" s="1"/>
  <c r="S10" i="1"/>
  <c r="X10" i="1" s="1"/>
  <c r="S9" i="1"/>
  <c r="X9" i="1" s="1"/>
  <c r="S8" i="1"/>
  <c r="X8" i="1" s="1"/>
  <c r="S7" i="1"/>
  <c r="X7" i="1" s="1"/>
  <c r="S6" i="1"/>
  <c r="X6" i="1" s="1"/>
  <c r="S5" i="1"/>
  <c r="X5" i="1" s="1"/>
  <c r="AA36" i="1"/>
  <c r="Z36" i="1"/>
  <c r="Y36" i="1"/>
  <c r="V36" i="1"/>
  <c r="U36" i="1"/>
  <c r="T36" i="1"/>
  <c r="R36" i="1"/>
  <c r="Q36" i="1"/>
  <c r="P36" i="1"/>
  <c r="AA35" i="1"/>
  <c r="Z35" i="1"/>
  <c r="Y35" i="1"/>
  <c r="V35" i="1"/>
  <c r="U35" i="1"/>
  <c r="T35" i="1"/>
  <c r="R35" i="1"/>
  <c r="Q35" i="1"/>
  <c r="P35" i="1"/>
  <c r="R28" i="1"/>
  <c r="Q28" i="1"/>
  <c r="P28" i="1"/>
  <c r="R22" i="1"/>
  <c r="Q22" i="1"/>
  <c r="P22" i="1"/>
  <c r="R16" i="1"/>
  <c r="Q16" i="1"/>
  <c r="P16" i="1"/>
  <c r="W28" i="1" l="1"/>
  <c r="X16" i="1"/>
  <c r="AC24" i="1"/>
  <c r="X24" i="1"/>
  <c r="AC20" i="1"/>
  <c r="X20" i="1"/>
  <c r="X36" i="1" s="1"/>
  <c r="P32" i="1"/>
  <c r="P33" i="1" s="1"/>
  <c r="AC28" i="3"/>
  <c r="AA32" i="1"/>
  <c r="AA33" i="1" s="1"/>
  <c r="Z32" i="1"/>
  <c r="Z33" i="1" s="1"/>
  <c r="AB28" i="1"/>
  <c r="Y32" i="1"/>
  <c r="Y33" i="1" s="1"/>
  <c r="AC5" i="1"/>
  <c r="AC30" i="1"/>
  <c r="AC25" i="1"/>
  <c r="V32" i="1"/>
  <c r="V33" i="1" s="1"/>
  <c r="U32" i="1"/>
  <c r="U33" i="1" s="1"/>
  <c r="S28" i="1"/>
  <c r="AC26" i="1"/>
  <c r="AC27" i="1"/>
  <c r="AC21" i="1"/>
  <c r="R32" i="1"/>
  <c r="R33" i="1" s="1"/>
  <c r="AC18" i="1"/>
  <c r="S22" i="1"/>
  <c r="AC19" i="1"/>
  <c r="AC6" i="1"/>
  <c r="S36" i="1"/>
  <c r="T32" i="1"/>
  <c r="AC11" i="1"/>
  <c r="AC10" i="1"/>
  <c r="S16" i="1"/>
  <c r="S35" i="1"/>
  <c r="AC9" i="1"/>
  <c r="AB35" i="1"/>
  <c r="AB36" i="1"/>
  <c r="AB16" i="1"/>
  <c r="Q32" i="1"/>
  <c r="Q33" i="1" s="1"/>
  <c r="B14" i="7"/>
  <c r="B7" i="7"/>
  <c r="B17" i="6"/>
  <c r="B10" i="6"/>
  <c r="X28" i="1" l="1"/>
  <c r="W32" i="1"/>
  <c r="W33" i="1" s="1"/>
  <c r="X22" i="1"/>
  <c r="X35" i="1"/>
  <c r="AC28" i="1"/>
  <c r="AB32" i="1"/>
  <c r="S32" i="1"/>
  <c r="AC13" i="1"/>
  <c r="AC15" i="1"/>
  <c r="AC7" i="1"/>
  <c r="AC12" i="1"/>
  <c r="AC14" i="1"/>
  <c r="T33" i="1"/>
  <c r="AC22" i="1"/>
  <c r="AC8" i="1"/>
  <c r="O28" i="3"/>
  <c r="N28" i="3"/>
  <c r="M28" i="3"/>
  <c r="L28" i="3"/>
  <c r="K28" i="3"/>
  <c r="J28" i="3"/>
  <c r="I28" i="3"/>
  <c r="H28" i="3"/>
  <c r="G28" i="3"/>
  <c r="F28" i="3"/>
  <c r="E25" i="3"/>
  <c r="E23" i="3"/>
  <c r="D23" i="3"/>
  <c r="C23" i="3"/>
  <c r="B23" i="3"/>
  <c r="E19" i="3"/>
  <c r="D19" i="3"/>
  <c r="B19" i="3"/>
  <c r="E14" i="3"/>
  <c r="D14" i="3"/>
  <c r="C14" i="3"/>
  <c r="B14" i="3"/>
  <c r="B27" i="3" l="1"/>
  <c r="B28" i="3" s="1"/>
  <c r="C27" i="3"/>
  <c r="C28" i="3" s="1"/>
  <c r="D27" i="3"/>
  <c r="D28" i="3" s="1"/>
  <c r="E27" i="3"/>
  <c r="E28" i="3" s="1"/>
  <c r="S33" i="1"/>
  <c r="X32" i="1"/>
  <c r="AC35" i="1"/>
  <c r="AB33" i="1"/>
  <c r="AC16" i="1"/>
  <c r="AC36" i="1"/>
  <c r="M36" i="1"/>
  <c r="L36" i="1"/>
  <c r="K36" i="1"/>
  <c r="I36" i="1"/>
  <c r="H36" i="1"/>
  <c r="G36" i="1"/>
  <c r="F36" i="1"/>
  <c r="E36" i="1"/>
  <c r="D36" i="1"/>
  <c r="C36" i="1"/>
  <c r="B36" i="1"/>
  <c r="M35" i="1"/>
  <c r="L35" i="1"/>
  <c r="K35" i="1"/>
  <c r="I35" i="1"/>
  <c r="H35" i="1"/>
  <c r="G35" i="1"/>
  <c r="F35" i="1"/>
  <c r="D35" i="1"/>
  <c r="C35" i="1"/>
  <c r="B35" i="1"/>
  <c r="O33" i="1"/>
  <c r="N33" i="1"/>
  <c r="M33" i="1"/>
  <c r="L33" i="1"/>
  <c r="K33" i="1"/>
  <c r="I33" i="1"/>
  <c r="H33" i="1"/>
  <c r="G33" i="1"/>
  <c r="F33" i="1"/>
  <c r="E30" i="1"/>
  <c r="E35" i="1" s="1"/>
  <c r="E28" i="1"/>
  <c r="J28" i="1" s="1"/>
  <c r="D28" i="1"/>
  <c r="C28" i="1"/>
  <c r="B28" i="1"/>
  <c r="J27" i="1"/>
  <c r="J26" i="1"/>
  <c r="J25" i="1"/>
  <c r="J24" i="1"/>
  <c r="E22" i="1"/>
  <c r="D22" i="1"/>
  <c r="C22" i="1"/>
  <c r="B22" i="1"/>
  <c r="J21" i="1"/>
  <c r="J20" i="1"/>
  <c r="J19" i="1"/>
  <c r="J18" i="1"/>
  <c r="M16" i="1"/>
  <c r="L16" i="1"/>
  <c r="K16" i="1"/>
  <c r="E16" i="1"/>
  <c r="J16" i="1" s="1"/>
  <c r="D16" i="1"/>
  <c r="C16" i="1"/>
  <c r="B16" i="1"/>
  <c r="N15" i="1"/>
  <c r="J15" i="1"/>
  <c r="N14" i="1"/>
  <c r="J14" i="1"/>
  <c r="N13" i="1"/>
  <c r="J13" i="1"/>
  <c r="N12" i="1"/>
  <c r="J12" i="1"/>
  <c r="N11" i="1"/>
  <c r="J11" i="1"/>
  <c r="N10" i="1"/>
  <c r="J10" i="1"/>
  <c r="N9" i="1"/>
  <c r="J9" i="1"/>
  <c r="N8" i="1"/>
  <c r="J8" i="1"/>
  <c r="N7" i="1"/>
  <c r="J7" i="1"/>
  <c r="N6" i="1"/>
  <c r="J6" i="1"/>
  <c r="N5" i="1"/>
  <c r="J5" i="1"/>
  <c r="X33" i="1" l="1"/>
  <c r="O6" i="1"/>
  <c r="O14" i="1"/>
  <c r="AC32" i="1"/>
  <c r="N16" i="1"/>
  <c r="J35" i="1"/>
  <c r="O8" i="1"/>
  <c r="O10" i="1"/>
  <c r="O12" i="1"/>
  <c r="J36" i="1"/>
  <c r="B32" i="1"/>
  <c r="B33" i="1" s="1"/>
  <c r="E32" i="1"/>
  <c r="J32" i="1" s="1"/>
  <c r="J33" i="1" s="1"/>
  <c r="J22" i="1"/>
  <c r="C32" i="1"/>
  <c r="C33" i="1" s="1"/>
  <c r="D32" i="1"/>
  <c r="D33" i="1" s="1"/>
  <c r="N35" i="1"/>
  <c r="O5" i="1"/>
  <c r="O7" i="1"/>
  <c r="O9" i="1"/>
  <c r="O11" i="1"/>
  <c r="O13" i="1"/>
  <c r="N36" i="1"/>
  <c r="O15" i="1"/>
  <c r="O16" i="1" l="1"/>
  <c r="AC33" i="1"/>
  <c r="E33" i="1"/>
  <c r="O36" i="1"/>
  <c r="O35" i="1"/>
</calcChain>
</file>

<file path=xl/sharedStrings.xml><?xml version="1.0" encoding="utf-8"?>
<sst xmlns="http://schemas.openxmlformats.org/spreadsheetml/2006/main" count="289" uniqueCount="88">
  <si>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</si>
  <si>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</si>
  <si>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</si>
  <si>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</si>
  <si>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</si>
  <si>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</si>
  <si>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</si>
  <si>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</si>
  <si>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</si>
  <si>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</si>
  <si>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</si>
  <si>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</si>
  <si>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</si>
  <si>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</si>
  <si>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</si>
  <si>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</si>
  <si>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</si>
  <si>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</si>
  <si>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</si>
  <si>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</si>
  <si>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</si>
  <si>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</si>
  <si>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</si>
  <si>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</si>
  <si>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</si>
  <si>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</si>
  <si>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</si>
  <si>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</si>
  <si>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</si>
  <si>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</si>
  <si>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</si>
  <si>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</si>
  <si>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</si>
  <si>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</si>
  <si>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</si>
  <si>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</si>
  <si>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</si>
  <si>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</si>
  <si>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</si>
  <si>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</si>
  <si>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</si>
  <si>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</si>
  <si>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</si>
  <si>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</si>
  <si>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</si>
  <si>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</si>
  <si>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</si>
  <si>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</si>
  <si>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</si>
  <si>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</si>
  <si>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</si>
  <si>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</si>
  <si>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</si>
  <si>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</si>
  <si>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</si>
  <si>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</si>
  <si>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</si>
  <si>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</si>
  <si>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</si>
  <si>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</si>
  <si>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</si>
  <si>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</si>
  <si>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</si>
  <si>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</si>
  <si>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</si>
  <si>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</si>
  <si>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</si>
  <si>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</si>
  <si>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</si>
  <si>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</si>
  <si>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</si>
  <si>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</si>
  <si>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</si>
  <si>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</si>
  <si>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</si>
  <si>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</si>
  <si>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</si>
  <si>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</si>
  <si>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</si>
  <si>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</si>
  <si>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</si>
  <si>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</si>
  <si>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ПАО "Мурманская ТЭЦ"</t>
  </si>
  <si>
    <t>Всего "ТГК-1" без учета ПАО "Мурманская ТЭЦ"</t>
  </si>
  <si>
    <t>Всего "ТГК-1" с учетом ПАО "Мурманская ТЭЦ"</t>
  </si>
  <si>
    <t>ПАО "Мурманская ТЭЦ" (с учетом котельных)</t>
  </si>
  <si>
    <t>ПАО «Мурманская ТЭЦ»</t>
  </si>
  <si>
    <t>СДМ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</si>
</sst>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2" fillId="0" borderId="0"/>
  </cellStyleXfs>
  <cellXfs count="251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0" fontId="0" fillId="0" borderId="0" xfId="0" applyBorder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right"/>
    </xf>
    <xf numFmtId="3" fontId="4" fillId="4" borderId="34" xfId="1" applyNumberFormat="1" applyFont="1" applyFill="1" applyBorder="1" applyProtection="1"/>
    <xf numFmtId="3" fontId="4" fillId="4" borderId="35" xfId="1" applyNumberFormat="1" applyFont="1" applyFill="1" applyBorder="1" applyProtection="1"/>
    <xf numFmtId="3" fontId="4" fillId="4" borderId="33" xfId="1" applyNumberFormat="1" applyFont="1" applyFill="1" applyBorder="1" applyProtection="1"/>
    <xf numFmtId="0" fontId="5" fillId="0" borderId="40" xfId="0" applyFont="1" applyFill="1" applyBorder="1" applyAlignment="1"/>
    <xf numFmtId="0" fontId="6" fillId="0" borderId="41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3" fontId="9" fillId="0" borderId="41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wrapText="1"/>
    </xf>
    <xf numFmtId="3" fontId="0" fillId="0" borderId="0" xfId="0" applyNumberFormat="1" applyFill="1" applyBorder="1"/>
    <xf numFmtId="0" fontId="0" fillId="0" borderId="0" xfId="0" applyFill="1" applyBorder="1"/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49" xfId="0" applyFont="1" applyFill="1" applyBorder="1" applyAlignment="1"/>
    <xf numFmtId="0" fontId="6" fillId="0" borderId="23" xfId="0" applyFont="1" applyFill="1" applyBorder="1" applyAlignment="1"/>
    <xf numFmtId="3" fontId="9" fillId="0" borderId="50" xfId="0" applyNumberFormat="1" applyFont="1" applyFill="1" applyBorder="1"/>
    <xf numFmtId="3" fontId="9" fillId="0" borderId="51" xfId="0" applyNumberFormat="1" applyFont="1" applyFill="1" applyBorder="1"/>
    <xf numFmtId="3" fontId="11" fillId="3" borderId="19" xfId="0" applyNumberFormat="1" applyFont="1" applyFill="1" applyBorder="1"/>
    <xf numFmtId="0" fontId="0" fillId="0" borderId="49" xfId="0" applyFill="1" applyBorder="1" applyAlignment="1"/>
    <xf numFmtId="0" fontId="0" fillId="0" borderId="23" xfId="0" applyFill="1" applyBorder="1" applyAlignment="1"/>
    <xf numFmtId="0" fontId="0" fillId="0" borderId="52" xfId="0" applyFill="1" applyBorder="1" applyAlignment="1"/>
    <xf numFmtId="0" fontId="0" fillId="0" borderId="53" xfId="0" applyFill="1" applyBorder="1" applyAlignment="1"/>
    <xf numFmtId="0" fontId="4" fillId="4" borderId="48" xfId="1" applyFont="1" applyFill="1" applyBorder="1" applyAlignment="1">
      <alignment horizontal="center" vertical="center"/>
    </xf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5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5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/>
    </xf>
    <xf numFmtId="4" fontId="9" fillId="0" borderId="42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4" fontId="0" fillId="0" borderId="24" xfId="0" applyNumberFormat="1" applyFont="1" applyFill="1" applyBorder="1" applyAlignment="1">
      <alignment horizontal="center"/>
    </xf>
    <xf numFmtId="4" fontId="0" fillId="3" borderId="24" xfId="0" applyNumberFormat="1" applyFont="1" applyFill="1" applyBorder="1" applyAlignment="1">
      <alignment horizontal="center"/>
    </xf>
    <xf numFmtId="0" fontId="16" fillId="0" borderId="57" xfId="0" applyFont="1" applyBorder="1" applyAlignment="1">
      <alignment horizontal="justify" wrapText="1"/>
    </xf>
    <xf numFmtId="0" fontId="11" fillId="0" borderId="34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4" xfId="0" applyNumberFormat="1" applyFont="1" applyBorder="1" applyAlignment="1">
      <alignment horizontal="center" wrapText="1"/>
    </xf>
    <xf numFmtId="0" fontId="11" fillId="0" borderId="42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58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21" fillId="0" borderId="0" xfId="0" applyFont="1"/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39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6" xfId="1" applyFont="1" applyFill="1" applyBorder="1" applyAlignment="1">
      <alignment horizontal="left" vertical="center"/>
    </xf>
    <xf numFmtId="0" fontId="3" fillId="4" borderId="0" xfId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0" xfId="1" applyFont="1" applyFill="1" applyBorder="1" applyAlignment="1">
      <alignment horizontal="left" vertical="center" wrapText="1"/>
    </xf>
    <xf numFmtId="0" fontId="17" fillId="4" borderId="54" xfId="1" applyFont="1" applyFill="1" applyBorder="1"/>
    <xf numFmtId="165" fontId="11" fillId="5" borderId="41" xfId="0" applyNumberFormat="1" applyFont="1" applyFill="1" applyBorder="1" applyAlignment="1">
      <alignment horizontal="center" wrapText="1"/>
    </xf>
    <xf numFmtId="165" fontId="11" fillId="5" borderId="42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0" fontId="6" fillId="0" borderId="43" xfId="0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5" xfId="0" applyNumberFormat="1" applyFont="1" applyFill="1" applyBorder="1" applyAlignment="1" applyProtection="1">
      <alignment vertical="center"/>
    </xf>
    <xf numFmtId="164" fontId="18" fillId="5" borderId="45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59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59" xfId="1" applyFont="1" applyFill="1" applyBorder="1" applyAlignment="1" applyProtection="1">
      <alignment vertical="center"/>
    </xf>
    <xf numFmtId="0" fontId="4" fillId="4" borderId="39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59" xfId="1" applyFont="1" applyFill="1" applyBorder="1" applyAlignment="1">
      <alignment vertical="center"/>
    </xf>
    <xf numFmtId="3" fontId="18" fillId="5" borderId="42" xfId="0" applyNumberFormat="1" applyFont="1" applyFill="1" applyBorder="1" applyAlignment="1">
      <alignment vertical="center"/>
    </xf>
    <xf numFmtId="164" fontId="18" fillId="5" borderId="42" xfId="0" applyNumberFormat="1" applyFont="1" applyFill="1" applyBorder="1" applyAlignment="1">
      <alignment vertical="center"/>
    </xf>
    <xf numFmtId="0" fontId="14" fillId="4" borderId="61" xfId="1" applyFont="1" applyFill="1" applyBorder="1" applyAlignment="1">
      <alignment horizontal="center" vertical="center" wrapText="1"/>
    </xf>
    <xf numFmtId="0" fontId="15" fillId="6" borderId="34" xfId="1" applyFont="1" applyFill="1" applyBorder="1" applyAlignment="1">
      <alignment horizontal="left" vertical="center"/>
    </xf>
    <xf numFmtId="0" fontId="15" fillId="6" borderId="49" xfId="1" applyFont="1" applyFill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4" fillId="4" borderId="48" xfId="1" applyFont="1" applyFill="1" applyBorder="1" applyAlignment="1">
      <alignment horizontal="center" vertical="center"/>
    </xf>
    <xf numFmtId="0" fontId="0" fillId="0" borderId="15" xfId="0" applyBorder="1"/>
    <xf numFmtId="164" fontId="0" fillId="3" borderId="15" xfId="0" applyNumberFormat="1" applyFill="1" applyBorder="1"/>
    <xf numFmtId="0" fontId="6" fillId="3" borderId="24" xfId="0" applyFont="1" applyFill="1" applyBorder="1" applyAlignment="1" applyProtection="1"/>
    <xf numFmtId="0" fontId="0" fillId="3" borderId="21" xfId="0" applyFill="1" applyBorder="1" applyAlignment="1" applyProtection="1"/>
    <xf numFmtId="0" fontId="4" fillId="3" borderId="24" xfId="1" applyFont="1" applyFill="1" applyBorder="1" applyAlignment="1" applyProtection="1"/>
    <xf numFmtId="0" fontId="4" fillId="4" borderId="4" xfId="1" applyFont="1" applyFill="1" applyBorder="1" applyAlignment="1" applyProtection="1">
      <alignment horizontal="center" vertical="center"/>
    </xf>
    <xf numFmtId="0" fontId="4" fillId="4" borderId="62" xfId="1" applyFont="1" applyFill="1" applyBorder="1" applyAlignment="1" applyProtection="1">
      <alignment horizontal="center" vertical="center"/>
    </xf>
    <xf numFmtId="3" fontId="4" fillId="4" borderId="64" xfId="1" applyNumberFormat="1" applyFont="1" applyFill="1" applyBorder="1" applyProtection="1"/>
    <xf numFmtId="3" fontId="4" fillId="4" borderId="65" xfId="1" applyNumberFormat="1" applyFont="1" applyFill="1" applyBorder="1" applyProtection="1"/>
    <xf numFmtId="0" fontId="6" fillId="3" borderId="66" xfId="0" applyFont="1" applyFill="1" applyBorder="1" applyAlignment="1" applyProtection="1">
      <alignment vertical="center"/>
    </xf>
    <xf numFmtId="3" fontId="9" fillId="3" borderId="43" xfId="2" applyNumberFormat="1" applyFont="1" applyFill="1" applyBorder="1" applyProtection="1"/>
    <xf numFmtId="3" fontId="9" fillId="3" borderId="44" xfId="2" applyNumberFormat="1" applyFont="1" applyFill="1" applyBorder="1" applyProtection="1"/>
    <xf numFmtId="3" fontId="9" fillId="3" borderId="67" xfId="2" applyNumberFormat="1" applyFont="1" applyFill="1" applyBorder="1" applyProtection="1"/>
    <xf numFmtId="3" fontId="11" fillId="3" borderId="26" xfId="0" applyNumberFormat="1" applyFont="1" applyFill="1" applyBorder="1" applyProtection="1"/>
    <xf numFmtId="0" fontId="6" fillId="3" borderId="49" xfId="0" applyFont="1" applyFill="1" applyBorder="1" applyAlignment="1" applyProtection="1">
      <alignment vertical="center"/>
    </xf>
    <xf numFmtId="0" fontId="6" fillId="3" borderId="49" xfId="0" applyFont="1" applyFill="1" applyBorder="1" applyAlignment="1" applyProtection="1"/>
    <xf numFmtId="0" fontId="0" fillId="3" borderId="26" xfId="0" applyFill="1" applyBorder="1" applyAlignment="1" applyProtection="1"/>
    <xf numFmtId="3" fontId="9" fillId="3" borderId="26" xfId="0" applyNumberFormat="1" applyFont="1" applyFill="1" applyBorder="1" applyProtection="1"/>
    <xf numFmtId="3" fontId="11" fillId="3" borderId="26" xfId="0" applyNumberFormat="1" applyFont="1" applyFill="1" applyBorder="1" applyAlignment="1" applyProtection="1">
      <alignment vertical="center" wrapText="1"/>
    </xf>
    <xf numFmtId="3" fontId="11" fillId="3" borderId="67" xfId="0" applyNumberFormat="1" applyFont="1" applyFill="1" applyBorder="1" applyAlignment="1" applyProtection="1">
      <alignment vertical="center" wrapText="1"/>
    </xf>
    <xf numFmtId="0" fontId="4" fillId="3" borderId="49" xfId="1" applyFont="1" applyFill="1" applyBorder="1" applyAlignment="1" applyProtection="1"/>
    <xf numFmtId="0" fontId="4" fillId="3" borderId="23" xfId="1" applyFont="1" applyFill="1" applyBorder="1" applyAlignment="1" applyProtection="1"/>
    <xf numFmtId="0" fontId="3" fillId="4" borderId="15" xfId="1" applyFont="1" applyFill="1" applyBorder="1" applyAlignment="1" applyProtection="1">
      <alignment horizontal="center" vertical="center"/>
    </xf>
    <xf numFmtId="0" fontId="4" fillId="4" borderId="69" xfId="1" applyFont="1" applyFill="1" applyBorder="1" applyAlignment="1">
      <alignment horizontal="center" vertical="center"/>
    </xf>
    <xf numFmtId="0" fontId="6" fillId="0" borderId="15" xfId="0" applyFont="1" applyFill="1" applyBorder="1" applyAlignment="1"/>
    <xf numFmtId="0" fontId="0" fillId="0" borderId="24" xfId="0" applyFill="1" applyBorder="1" applyAlignment="1"/>
    <xf numFmtId="0" fontId="0" fillId="0" borderId="70" xfId="0" applyFill="1" applyBorder="1" applyAlignment="1"/>
    <xf numFmtId="0" fontId="0" fillId="0" borderId="42" xfId="0" applyBorder="1"/>
    <xf numFmtId="0" fontId="3" fillId="4" borderId="15" xfId="1" applyFont="1" applyFill="1" applyBorder="1" applyAlignment="1">
      <alignment horizontal="center" vertical="center"/>
    </xf>
    <xf numFmtId="0" fontId="14" fillId="4" borderId="71" xfId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4" fillId="4" borderId="71" xfId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0" fontId="0" fillId="0" borderId="58" xfId="0" applyBorder="1"/>
    <xf numFmtId="0" fontId="0" fillId="0" borderId="24" xfId="0" applyBorder="1"/>
    <xf numFmtId="0" fontId="3" fillId="4" borderId="3" xfId="1" applyFont="1" applyFill="1" applyBorder="1" applyAlignment="1" applyProtection="1">
      <alignment horizontal="center" vertical="center"/>
    </xf>
    <xf numFmtId="0" fontId="3" fillId="4" borderId="63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2" xfId="1" applyFont="1" applyFill="1" applyBorder="1" applyAlignment="1" applyProtection="1">
      <alignment horizontal="center" vertical="center"/>
    </xf>
    <xf numFmtId="0" fontId="3" fillId="4" borderId="4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37" xfId="1" applyFont="1" applyFill="1" applyBorder="1" applyAlignment="1">
      <alignment horizontal="center"/>
    </xf>
    <xf numFmtId="0" fontId="3" fillId="4" borderId="47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63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44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63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38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63" xfId="1" applyFont="1" applyFill="1" applyBorder="1" applyAlignment="1">
      <alignment horizontal="center" wrapText="1"/>
    </xf>
    <xf numFmtId="0" fontId="4" fillId="4" borderId="48" xfId="1" applyFont="1" applyFill="1" applyBorder="1" applyAlignment="1">
      <alignment horizontal="center" vertical="center"/>
    </xf>
    <xf numFmtId="0" fontId="4" fillId="4" borderId="69" xfId="1" applyFont="1" applyFill="1" applyBorder="1" applyAlignment="1">
      <alignment horizontal="center" vertical="center"/>
    </xf>
    <xf numFmtId="0" fontId="3" fillId="4" borderId="36" xfId="1" applyFont="1" applyFill="1" applyBorder="1" applyAlignment="1">
      <alignment horizontal="center" vertical="center"/>
    </xf>
    <xf numFmtId="0" fontId="13" fillId="4" borderId="55" xfId="1" applyFont="1" applyFill="1" applyBorder="1" applyAlignment="1">
      <alignment horizontal="center" wrapText="1"/>
    </xf>
    <xf numFmtId="0" fontId="13" fillId="4" borderId="56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63" xfId="1" applyFont="1" applyFill="1" applyBorder="1" applyAlignment="1">
      <alignment horizontal="center" vertical="center" wrapText="1"/>
    </xf>
    <xf numFmtId="0" fontId="13" fillId="4" borderId="47" xfId="1" applyFont="1" applyFill="1" applyBorder="1" applyAlignment="1">
      <alignment horizontal="center" vertical="center" wrapText="1"/>
    </xf>
    <xf numFmtId="0" fontId="13" fillId="4" borderId="37" xfId="1" applyFont="1" applyFill="1" applyBorder="1" applyAlignment="1" applyProtection="1">
      <alignment horizontal="center" vertical="center" wrapText="1"/>
    </xf>
    <xf numFmtId="0" fontId="13" fillId="4" borderId="38" xfId="1" applyFont="1" applyFill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63" xfId="1" applyFont="1" applyFill="1" applyBorder="1" applyAlignment="1" applyProtection="1">
      <alignment horizontal="center" vertical="center" wrapText="1"/>
    </xf>
    <xf numFmtId="0" fontId="3" fillId="4" borderId="36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3" fillId="4" borderId="68" xfId="1" applyFont="1" applyFill="1" applyBorder="1" applyAlignment="1" applyProtection="1">
      <alignment horizontal="center" vertical="center"/>
    </xf>
  </cellXfs>
  <cellStyles count="4">
    <cellStyle name="Акцент1" xfId="1" builtinId="29"/>
    <cellStyle name="Обычный" xfId="0" builtinId="0"/>
    <cellStyle name="Обычный 3" xfId="3"/>
    <cellStyle name="Обычный_Лист1" xfId="2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41" sqref="K41"/>
    </sheetView>
  </sheetViews>
  <sheetFormatPr defaultRowHeight="15" x14ac:dyDescent="0.25"/>
  <cols>
    <col min="1" max="1" width="50.85546875" style="43" bestFit="1" customWidth="1"/>
    <col min="2" max="2" width="12.5703125" style="43" customWidth="1"/>
    <col min="3" max="3" width="12.85546875" style="43" customWidth="1"/>
    <col min="4" max="4" width="12.7109375" style="43" customWidth="1"/>
    <col min="5" max="5" width="13" style="43" customWidth="1"/>
    <col min="6" max="6" width="12.85546875" style="43" customWidth="1"/>
    <col min="7" max="7" width="11.85546875" style="43" bestFit="1" customWidth="1"/>
    <col min="8" max="8" width="12.7109375" style="43" customWidth="1"/>
    <col min="9" max="9" width="12.140625" style="43" customWidth="1"/>
    <col min="10" max="10" width="12.7109375" style="43" customWidth="1"/>
    <col min="11" max="11" width="13.5703125" style="43" customWidth="1"/>
    <col min="12" max="12" width="11.85546875" style="43" bestFit="1" customWidth="1"/>
    <col min="13" max="13" width="11.42578125" style="43" customWidth="1"/>
    <col min="14" max="14" width="11.7109375" style="43" customWidth="1"/>
    <col min="15" max="15" width="12.85546875" style="43" customWidth="1"/>
    <col min="16" max="16" width="12.5703125" style="43" customWidth="1"/>
    <col min="17" max="17" width="12.85546875" style="43" customWidth="1"/>
    <col min="18" max="18" width="12.7109375" style="43" customWidth="1"/>
    <col min="19" max="19" width="13" style="43" customWidth="1"/>
    <col min="20" max="20" width="12.85546875" style="43" customWidth="1"/>
    <col min="21" max="21" width="11.85546875" style="43" bestFit="1" customWidth="1"/>
    <col min="22" max="22" width="12.7109375" style="43" customWidth="1"/>
    <col min="23" max="23" width="12.140625" style="43" customWidth="1"/>
    <col min="24" max="24" width="12.7109375" style="43" customWidth="1"/>
    <col min="25" max="25" width="13.5703125" style="43" customWidth="1"/>
    <col min="26" max="26" width="11.85546875" style="43" bestFit="1" customWidth="1"/>
    <col min="27" max="27" width="11.42578125" style="43" customWidth="1"/>
    <col min="28" max="28" width="11.7109375" style="43" customWidth="1"/>
    <col min="29" max="29" width="12.85546875" style="43" customWidth="1"/>
    <col min="30" max="16384" width="9.140625" style="43"/>
  </cols>
  <sheetData>
    <row r="1" spans="1:29" ht="21" x14ac:dyDescent="0.25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193"/>
    </row>
    <row r="2" spans="1:29" ht="21" x14ac:dyDescent="0.25">
      <c r="A2" s="209"/>
      <c r="B2" s="211">
        <v>2018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12"/>
      <c r="P2" s="207">
        <v>2019</v>
      </c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8"/>
    </row>
    <row r="3" spans="1:29" ht="15.75" x14ac:dyDescent="0.25">
      <c r="A3" s="210"/>
      <c r="B3" s="48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9" t="s">
        <v>6</v>
      </c>
      <c r="H3" s="49" t="s">
        <v>7</v>
      </c>
      <c r="I3" s="48" t="s">
        <v>8</v>
      </c>
      <c r="J3" s="48" t="s">
        <v>9</v>
      </c>
      <c r="K3" s="48" t="s">
        <v>10</v>
      </c>
      <c r="L3" s="48" t="s">
        <v>11</v>
      </c>
      <c r="M3" s="48" t="s">
        <v>12</v>
      </c>
      <c r="N3" s="48" t="s">
        <v>13</v>
      </c>
      <c r="O3" s="48" t="s">
        <v>14</v>
      </c>
      <c r="P3" s="176" t="s">
        <v>1</v>
      </c>
      <c r="Q3" s="48" t="s">
        <v>2</v>
      </c>
      <c r="R3" s="48" t="s">
        <v>3</v>
      </c>
      <c r="S3" s="48" t="s">
        <v>4</v>
      </c>
      <c r="T3" s="48" t="s">
        <v>5</v>
      </c>
      <c r="U3" s="49" t="s">
        <v>6</v>
      </c>
      <c r="V3" s="49" t="s">
        <v>7</v>
      </c>
      <c r="W3" s="48" t="s">
        <v>8</v>
      </c>
      <c r="X3" s="48" t="s">
        <v>9</v>
      </c>
      <c r="Y3" s="48" t="s">
        <v>10</v>
      </c>
      <c r="Z3" s="48" t="s">
        <v>11</v>
      </c>
      <c r="AA3" s="48" t="s">
        <v>12</v>
      </c>
      <c r="AB3" s="48" t="s">
        <v>13</v>
      </c>
      <c r="AC3" s="177" t="s">
        <v>14</v>
      </c>
    </row>
    <row r="4" spans="1:29" ht="18.75" x14ac:dyDescent="0.25">
      <c r="A4" s="29" t="s">
        <v>15</v>
      </c>
      <c r="B4" s="30"/>
      <c r="C4" s="31"/>
      <c r="D4" s="31"/>
      <c r="E4" s="32"/>
      <c r="F4" s="31"/>
      <c r="G4" s="31"/>
      <c r="H4" s="31"/>
      <c r="I4" s="31"/>
      <c r="J4" s="31"/>
      <c r="K4" s="31"/>
      <c r="L4" s="31"/>
      <c r="M4" s="31"/>
      <c r="N4" s="31"/>
      <c r="O4" s="31"/>
      <c r="P4" s="30"/>
      <c r="Q4" s="31"/>
      <c r="R4" s="31"/>
      <c r="S4" s="32"/>
      <c r="T4" s="31"/>
      <c r="U4" s="31"/>
      <c r="V4" s="31"/>
      <c r="W4" s="31"/>
      <c r="X4" s="31"/>
      <c r="Y4" s="31"/>
      <c r="Z4" s="31"/>
      <c r="AA4" s="31"/>
      <c r="AB4" s="31"/>
      <c r="AC4" s="180"/>
    </row>
    <row r="5" spans="1:29" ht="15.75" x14ac:dyDescent="0.25">
      <c r="A5" s="9" t="s">
        <v>16</v>
      </c>
      <c r="B5" s="17">
        <v>68876.089000000007</v>
      </c>
      <c r="C5" s="17">
        <v>66659.047999999995</v>
      </c>
      <c r="D5" s="18">
        <v>40646.906999999999</v>
      </c>
      <c r="E5" s="24">
        <v>176182.04399999999</v>
      </c>
      <c r="F5" s="17">
        <v>63745.61</v>
      </c>
      <c r="G5" s="17">
        <v>31809.267</v>
      </c>
      <c r="H5" s="17">
        <v>1808.7059999999999</v>
      </c>
      <c r="I5" s="24">
        <v>97363.582999999999</v>
      </c>
      <c r="J5" s="24">
        <f>E5+I5</f>
        <v>273545.62699999998</v>
      </c>
      <c r="K5" s="17">
        <v>8122.0389999999998</v>
      </c>
      <c r="L5" s="17">
        <v>19679.507000000001</v>
      </c>
      <c r="M5" s="17">
        <v>30692.751</v>
      </c>
      <c r="N5" s="24">
        <f>SUM(K5:M5)</f>
        <v>58494.297000000006</v>
      </c>
      <c r="O5" s="24">
        <f>SUM(N5,J5)</f>
        <v>332039.924</v>
      </c>
      <c r="P5" s="181">
        <v>77719.107000000004</v>
      </c>
      <c r="Q5" s="17">
        <v>62871.281000000003</v>
      </c>
      <c r="R5" s="18">
        <v>51656.487999999998</v>
      </c>
      <c r="S5" s="24">
        <f>SUM(P5:R5)</f>
        <v>192246.87599999999</v>
      </c>
      <c r="T5" s="17">
        <v>45050.228999999999</v>
      </c>
      <c r="U5" s="17">
        <v>25794.507000000001</v>
      </c>
      <c r="V5" s="17">
        <v>17289.791000000001</v>
      </c>
      <c r="W5" s="24">
        <f>SUM(T5:V5)</f>
        <v>88134.527000000002</v>
      </c>
      <c r="X5" s="24">
        <f>S5+W5</f>
        <v>280381.40299999999</v>
      </c>
      <c r="Y5" s="17">
        <v>17227.232</v>
      </c>
      <c r="Z5" s="17">
        <v>7484.5889999999999</v>
      </c>
      <c r="AA5" s="17">
        <v>24842.277999999998</v>
      </c>
      <c r="AB5" s="24">
        <v>49554.099000000002</v>
      </c>
      <c r="AC5" s="24">
        <f t="shared" ref="AC5:AC16" si="0">SUM(AB5,X5)</f>
        <v>329935.50199999998</v>
      </c>
    </row>
    <row r="6" spans="1:29" ht="15.75" x14ac:dyDescent="0.25">
      <c r="A6" s="10" t="s">
        <v>17</v>
      </c>
      <c r="B6" s="19">
        <v>233413.16099999999</v>
      </c>
      <c r="C6" s="20">
        <v>195071.821</v>
      </c>
      <c r="D6" s="20">
        <v>332316.47700000001</v>
      </c>
      <c r="E6" s="25">
        <v>760801.45900000003</v>
      </c>
      <c r="F6" s="19">
        <v>206058.52</v>
      </c>
      <c r="G6" s="20">
        <v>264230.505</v>
      </c>
      <c r="H6" s="19">
        <v>246446.58199999999</v>
      </c>
      <c r="I6" s="25">
        <v>716735.60699999996</v>
      </c>
      <c r="J6" s="25">
        <f t="shared" ref="J6:J16" si="1">E6+I6</f>
        <v>1477537.0660000001</v>
      </c>
      <c r="K6" s="19">
        <v>230679.965</v>
      </c>
      <c r="L6" s="20">
        <v>154928.97</v>
      </c>
      <c r="M6" s="19">
        <v>214735.42199999999</v>
      </c>
      <c r="N6" s="25">
        <f t="shared" ref="N6:N16" si="2">SUM(K6:M6)</f>
        <v>600344.35699999996</v>
      </c>
      <c r="O6" s="25">
        <f t="shared" ref="O6:O16" si="3">SUM(N6,J6)</f>
        <v>2077881.423</v>
      </c>
      <c r="P6" s="182">
        <v>426246.10600000003</v>
      </c>
      <c r="Q6" s="20">
        <v>319231.88400000002</v>
      </c>
      <c r="R6" s="20">
        <v>364902.46399999998</v>
      </c>
      <c r="S6" s="25">
        <f t="shared" ref="S6:S15" si="4">SUM(P6:R6)</f>
        <v>1110380.4539999999</v>
      </c>
      <c r="T6" s="19">
        <v>293773.48800000001</v>
      </c>
      <c r="U6" s="20">
        <v>206741.03700000001</v>
      </c>
      <c r="V6" s="19">
        <v>215899.48800000001</v>
      </c>
      <c r="W6" s="25">
        <f t="shared" ref="W6:W15" si="5">SUM(T6:V6)</f>
        <v>716414.01300000004</v>
      </c>
      <c r="X6" s="25">
        <f t="shared" ref="X6:X14" si="6">S6+W6</f>
        <v>1826794.4669999999</v>
      </c>
      <c r="Y6" s="19">
        <v>191625.91899999999</v>
      </c>
      <c r="Z6" s="20">
        <v>77.128</v>
      </c>
      <c r="AA6" s="19">
        <v>105409.19100000001</v>
      </c>
      <c r="AB6" s="25">
        <v>297112.23800000001</v>
      </c>
      <c r="AC6" s="25">
        <f t="shared" si="0"/>
        <v>2123906.7050000001</v>
      </c>
    </row>
    <row r="7" spans="1:29" ht="15.75" x14ac:dyDescent="0.25">
      <c r="A7" s="10" t="s">
        <v>18</v>
      </c>
      <c r="B7" s="19">
        <v>94903.517999999996</v>
      </c>
      <c r="C7" s="19">
        <v>78729.929999999993</v>
      </c>
      <c r="D7" s="20">
        <v>96952.183999999994</v>
      </c>
      <c r="E7" s="25">
        <v>270585.63199999998</v>
      </c>
      <c r="F7" s="19">
        <v>81884.842999999993</v>
      </c>
      <c r="G7" s="19">
        <v>44299.870999999999</v>
      </c>
      <c r="H7" s="19">
        <v>25456.294000000002</v>
      </c>
      <c r="I7" s="25">
        <v>151641.008</v>
      </c>
      <c r="J7" s="25">
        <f t="shared" si="1"/>
        <v>422226.64</v>
      </c>
      <c r="K7" s="19">
        <v>13777.021000000001</v>
      </c>
      <c r="L7" s="19">
        <v>24291.348000000002</v>
      </c>
      <c r="M7" s="19">
        <v>38416.633999999998</v>
      </c>
      <c r="N7" s="25">
        <f t="shared" si="2"/>
        <v>76485.002999999997</v>
      </c>
      <c r="O7" s="25">
        <f t="shared" si="3"/>
        <v>498711.64300000004</v>
      </c>
      <c r="P7" s="182">
        <v>100605.07799999999</v>
      </c>
      <c r="Q7" s="19">
        <v>86754.695999999996</v>
      </c>
      <c r="R7" s="20">
        <v>96408.023000000001</v>
      </c>
      <c r="S7" s="25">
        <f t="shared" si="4"/>
        <v>283767.79699999996</v>
      </c>
      <c r="T7" s="19">
        <v>78156.645000000004</v>
      </c>
      <c r="U7" s="19">
        <v>55158.641000000003</v>
      </c>
      <c r="V7" s="19">
        <v>27403.78</v>
      </c>
      <c r="W7" s="25">
        <f t="shared" si="5"/>
        <v>160719.06600000002</v>
      </c>
      <c r="X7" s="25">
        <f t="shared" si="6"/>
        <v>444486.86300000001</v>
      </c>
      <c r="Y7" s="19">
        <v>12478.548000000001</v>
      </c>
      <c r="Z7" s="19">
        <v>15626.388000000001</v>
      </c>
      <c r="AA7" s="19">
        <v>23245.932000000001</v>
      </c>
      <c r="AB7" s="25">
        <v>51350.868000000002</v>
      </c>
      <c r="AC7" s="25">
        <f t="shared" si="0"/>
        <v>495837.73100000003</v>
      </c>
    </row>
    <row r="8" spans="1:29" ht="15.75" x14ac:dyDescent="0.25">
      <c r="A8" s="10" t="s">
        <v>19</v>
      </c>
      <c r="B8" s="19">
        <v>237624.32199999999</v>
      </c>
      <c r="C8" s="19">
        <v>150938.72099999999</v>
      </c>
      <c r="D8" s="20">
        <v>197369.52100000001</v>
      </c>
      <c r="E8" s="25">
        <v>585932.56400000001</v>
      </c>
      <c r="F8" s="19">
        <v>203371.74400000001</v>
      </c>
      <c r="G8" s="19">
        <v>120960.683</v>
      </c>
      <c r="H8" s="19">
        <v>133675.59700000001</v>
      </c>
      <c r="I8" s="25">
        <v>458008.02399999998</v>
      </c>
      <c r="J8" s="25">
        <f t="shared" si="1"/>
        <v>1043940.588</v>
      </c>
      <c r="K8" s="19">
        <v>128802.27099999999</v>
      </c>
      <c r="L8" s="19">
        <v>104662.71799999999</v>
      </c>
      <c r="M8" s="19">
        <v>183233.86</v>
      </c>
      <c r="N8" s="25">
        <f t="shared" si="2"/>
        <v>416698.84899999999</v>
      </c>
      <c r="O8" s="25">
        <f t="shared" si="3"/>
        <v>1460639.4369999999</v>
      </c>
      <c r="P8" s="182">
        <v>158891.53</v>
      </c>
      <c r="Q8" s="19">
        <v>121119.887</v>
      </c>
      <c r="R8" s="20">
        <v>124656.66</v>
      </c>
      <c r="S8" s="25">
        <f t="shared" si="4"/>
        <v>404668.07700000005</v>
      </c>
      <c r="T8" s="19">
        <v>123861.526</v>
      </c>
      <c r="U8" s="19">
        <v>138853.64799999999</v>
      </c>
      <c r="V8" s="19">
        <v>103042.94</v>
      </c>
      <c r="W8" s="25">
        <f t="shared" si="5"/>
        <v>365758.114</v>
      </c>
      <c r="X8" s="25">
        <f t="shared" si="6"/>
        <v>770426.19100000011</v>
      </c>
      <c r="Y8" s="19">
        <v>114492.52499999999</v>
      </c>
      <c r="Z8" s="19">
        <v>83838.782000000007</v>
      </c>
      <c r="AA8" s="19">
        <v>115817.255</v>
      </c>
      <c r="AB8" s="25">
        <v>314148.56200000003</v>
      </c>
      <c r="AC8" s="25">
        <f t="shared" si="0"/>
        <v>1084574.753</v>
      </c>
    </row>
    <row r="9" spans="1:29" ht="15.75" x14ac:dyDescent="0.25">
      <c r="A9" s="10" t="s">
        <v>20</v>
      </c>
      <c r="B9" s="19">
        <v>136403.68799999999</v>
      </c>
      <c r="C9" s="19">
        <v>156460.37299999999</v>
      </c>
      <c r="D9" s="20">
        <v>127659.965</v>
      </c>
      <c r="E9" s="25">
        <v>420524.02600000001</v>
      </c>
      <c r="F9" s="19">
        <v>109449.61900000001</v>
      </c>
      <c r="G9" s="19">
        <v>64554.112000000001</v>
      </c>
      <c r="H9" s="19">
        <v>35780.764000000003</v>
      </c>
      <c r="I9" s="25">
        <v>209784.495</v>
      </c>
      <c r="J9" s="25">
        <f t="shared" si="1"/>
        <v>630308.52099999995</v>
      </c>
      <c r="K9" s="19">
        <v>24614.02</v>
      </c>
      <c r="L9" s="19">
        <v>28282.815999999999</v>
      </c>
      <c r="M9" s="19">
        <v>50351.269</v>
      </c>
      <c r="N9" s="25">
        <f t="shared" si="2"/>
        <v>103248.105</v>
      </c>
      <c r="O9" s="25">
        <f t="shared" si="3"/>
        <v>733556.62599999993</v>
      </c>
      <c r="P9" s="182">
        <v>166855.16500000001</v>
      </c>
      <c r="Q9" s="19">
        <v>142911.38699999999</v>
      </c>
      <c r="R9" s="20">
        <v>150597.038</v>
      </c>
      <c r="S9" s="25">
        <f t="shared" si="4"/>
        <v>460363.59</v>
      </c>
      <c r="T9" s="19">
        <v>113167.15399999999</v>
      </c>
      <c r="U9" s="19">
        <v>71990.476999999999</v>
      </c>
      <c r="V9" s="19">
        <v>25211.016</v>
      </c>
      <c r="W9" s="25">
        <f t="shared" si="5"/>
        <v>210368.647</v>
      </c>
      <c r="X9" s="25">
        <f t="shared" si="6"/>
        <v>670732.23699999996</v>
      </c>
      <c r="Y9" s="19">
        <v>27645.289000000001</v>
      </c>
      <c r="Z9" s="19">
        <v>29937.642</v>
      </c>
      <c r="AA9" s="19">
        <v>56853.561000000002</v>
      </c>
      <c r="AB9" s="25">
        <v>114436.492</v>
      </c>
      <c r="AC9" s="25">
        <f t="shared" si="0"/>
        <v>785168.72899999993</v>
      </c>
    </row>
    <row r="10" spans="1:29" ht="15.75" x14ac:dyDescent="0.25">
      <c r="A10" s="10" t="s">
        <v>21</v>
      </c>
      <c r="B10" s="19">
        <v>97039.076000000001</v>
      </c>
      <c r="C10" s="19">
        <v>102980.825</v>
      </c>
      <c r="D10" s="20">
        <v>98819.274999999994</v>
      </c>
      <c r="E10" s="25">
        <v>298839.17599999998</v>
      </c>
      <c r="F10" s="19">
        <v>82227.622000000003</v>
      </c>
      <c r="G10" s="19">
        <v>45753.733999999997</v>
      </c>
      <c r="H10" s="19">
        <v>14586.748</v>
      </c>
      <c r="I10" s="25">
        <v>142568.10399999999</v>
      </c>
      <c r="J10" s="25">
        <f t="shared" si="1"/>
        <v>441407.27999999997</v>
      </c>
      <c r="K10" s="19">
        <v>12937.406000000001</v>
      </c>
      <c r="L10" s="19">
        <v>40490.591</v>
      </c>
      <c r="M10" s="19">
        <v>52875.851000000002</v>
      </c>
      <c r="N10" s="25">
        <f t="shared" si="2"/>
        <v>106303.848</v>
      </c>
      <c r="O10" s="25">
        <f t="shared" si="3"/>
        <v>547711.12800000003</v>
      </c>
      <c r="P10" s="182">
        <v>108567.95</v>
      </c>
      <c r="Q10" s="19">
        <v>87889.297999999995</v>
      </c>
      <c r="R10" s="20">
        <v>120928.416</v>
      </c>
      <c r="S10" s="25">
        <f t="shared" si="4"/>
        <v>317385.66399999999</v>
      </c>
      <c r="T10" s="19">
        <v>114533.52</v>
      </c>
      <c r="U10" s="19">
        <v>114106.302</v>
      </c>
      <c r="V10" s="19">
        <v>67804.434999999998</v>
      </c>
      <c r="W10" s="25">
        <f t="shared" si="5"/>
        <v>296444.25699999998</v>
      </c>
      <c r="X10" s="25">
        <f t="shared" si="6"/>
        <v>613829.92099999997</v>
      </c>
      <c r="Y10" s="19">
        <v>23979.875</v>
      </c>
      <c r="Z10" s="19">
        <v>73233.009999999995</v>
      </c>
      <c r="AA10" s="19">
        <v>88219.793999999994</v>
      </c>
      <c r="AB10" s="25">
        <v>185432.679</v>
      </c>
      <c r="AC10" s="25">
        <f t="shared" si="0"/>
        <v>799262.6</v>
      </c>
    </row>
    <row r="11" spans="1:29" ht="15.75" x14ac:dyDescent="0.25">
      <c r="A11" s="10" t="s">
        <v>22</v>
      </c>
      <c r="B11" s="19">
        <v>247662.24</v>
      </c>
      <c r="C11" s="19">
        <v>244084.68799999999</v>
      </c>
      <c r="D11" s="20">
        <v>246654.408</v>
      </c>
      <c r="E11" s="25">
        <v>738401.33600000001</v>
      </c>
      <c r="F11" s="19">
        <v>191296.448</v>
      </c>
      <c r="G11" s="19">
        <v>119749.848</v>
      </c>
      <c r="H11" s="19">
        <v>84129.104000000007</v>
      </c>
      <c r="I11" s="25">
        <v>395175.4</v>
      </c>
      <c r="J11" s="25">
        <f t="shared" si="1"/>
        <v>1133576.736</v>
      </c>
      <c r="K11" s="19">
        <v>55360.944000000003</v>
      </c>
      <c r="L11" s="19">
        <v>70664.800000000003</v>
      </c>
      <c r="M11" s="19">
        <v>102707.24800000001</v>
      </c>
      <c r="N11" s="25">
        <f t="shared" si="2"/>
        <v>228732.99200000003</v>
      </c>
      <c r="O11" s="25">
        <f t="shared" si="3"/>
        <v>1362309.7280000001</v>
      </c>
      <c r="P11" s="182">
        <v>275654.51199999999</v>
      </c>
      <c r="Q11" s="19">
        <v>212904.24</v>
      </c>
      <c r="R11" s="20">
        <v>224271.52799999999</v>
      </c>
      <c r="S11" s="25">
        <f t="shared" si="4"/>
        <v>712830.28</v>
      </c>
      <c r="T11" s="19">
        <v>186627.56</v>
      </c>
      <c r="U11" s="19">
        <v>132488.16099999999</v>
      </c>
      <c r="V11" s="19">
        <v>95128.76</v>
      </c>
      <c r="W11" s="25">
        <f t="shared" si="5"/>
        <v>414244.48100000003</v>
      </c>
      <c r="X11" s="25">
        <f t="shared" si="6"/>
        <v>1127074.7609999999</v>
      </c>
      <c r="Y11" s="19">
        <v>47063</v>
      </c>
      <c r="Z11" s="19">
        <v>85163.24</v>
      </c>
      <c r="AA11" s="19">
        <v>101145.48</v>
      </c>
      <c r="AB11" s="25">
        <v>233371.71999999997</v>
      </c>
      <c r="AC11" s="25">
        <f t="shared" si="0"/>
        <v>1360446.4809999999</v>
      </c>
    </row>
    <row r="12" spans="1:29" ht="15.75" x14ac:dyDescent="0.25">
      <c r="A12" s="10" t="s">
        <v>23</v>
      </c>
      <c r="B12" s="19">
        <v>479946.37199999997</v>
      </c>
      <c r="C12" s="19">
        <v>515062.04100000003</v>
      </c>
      <c r="D12" s="20">
        <v>556020.28099999996</v>
      </c>
      <c r="E12" s="25">
        <v>1551028.6939999999</v>
      </c>
      <c r="F12" s="19">
        <v>374772.48499999999</v>
      </c>
      <c r="G12" s="19">
        <v>296830.19500000001</v>
      </c>
      <c r="H12" s="19">
        <v>248689.932</v>
      </c>
      <c r="I12" s="25">
        <v>920292.61199999996</v>
      </c>
      <c r="J12" s="25">
        <f t="shared" si="1"/>
        <v>2471321.3059999999</v>
      </c>
      <c r="K12" s="19">
        <v>258794.26699999999</v>
      </c>
      <c r="L12" s="19">
        <v>261103.99400000001</v>
      </c>
      <c r="M12" s="19">
        <v>191379.85</v>
      </c>
      <c r="N12" s="25">
        <f t="shared" si="2"/>
        <v>711278.11100000003</v>
      </c>
      <c r="O12" s="25">
        <f t="shared" si="3"/>
        <v>3182599.4169999999</v>
      </c>
      <c r="P12" s="182">
        <v>609144.39199999999</v>
      </c>
      <c r="Q12" s="19">
        <v>477020.35100000002</v>
      </c>
      <c r="R12" s="20">
        <v>496376.66200000001</v>
      </c>
      <c r="S12" s="25">
        <f t="shared" si="4"/>
        <v>1582541.405</v>
      </c>
      <c r="T12" s="19">
        <v>351128.55599999998</v>
      </c>
      <c r="U12" s="19">
        <v>352888.12400000001</v>
      </c>
      <c r="V12" s="19">
        <v>242512.18100000001</v>
      </c>
      <c r="W12" s="25">
        <f t="shared" si="5"/>
        <v>946528.86099999992</v>
      </c>
      <c r="X12" s="25">
        <f t="shared" si="6"/>
        <v>2529070.2659999998</v>
      </c>
      <c r="Y12" s="19">
        <v>189898.53700000001</v>
      </c>
      <c r="Z12" s="19">
        <v>271168.19699999999</v>
      </c>
      <c r="AA12" s="19">
        <v>296105.859</v>
      </c>
      <c r="AB12" s="25">
        <v>757172.59299999999</v>
      </c>
      <c r="AC12" s="25">
        <f t="shared" si="0"/>
        <v>3286242.8589999997</v>
      </c>
    </row>
    <row r="13" spans="1:29" ht="15.75" x14ac:dyDescent="0.25">
      <c r="A13" s="10" t="s">
        <v>24</v>
      </c>
      <c r="B13" s="19">
        <v>83848.100999999995</v>
      </c>
      <c r="C13" s="19">
        <v>77680.312000000005</v>
      </c>
      <c r="D13" s="20">
        <v>77508.66</v>
      </c>
      <c r="E13" s="25">
        <v>239037.073</v>
      </c>
      <c r="F13" s="19">
        <v>81843.707999999999</v>
      </c>
      <c r="G13" s="19">
        <v>85381.392000000007</v>
      </c>
      <c r="H13" s="19">
        <v>61368.39</v>
      </c>
      <c r="I13" s="25">
        <v>228593.49</v>
      </c>
      <c r="J13" s="25">
        <f t="shared" si="1"/>
        <v>467630.56299999997</v>
      </c>
      <c r="K13" s="19">
        <v>48612.807000000001</v>
      </c>
      <c r="L13" s="19">
        <v>44247.237000000001</v>
      </c>
      <c r="M13" s="19">
        <v>39752.303999999996</v>
      </c>
      <c r="N13" s="25">
        <f t="shared" si="2"/>
        <v>132612.348</v>
      </c>
      <c r="O13" s="25">
        <f t="shared" si="3"/>
        <v>600242.91099999996</v>
      </c>
      <c r="P13" s="182">
        <v>33338.756999999998</v>
      </c>
      <c r="Q13" s="19">
        <v>36265.076999999997</v>
      </c>
      <c r="R13" s="20">
        <v>60651.938999999998</v>
      </c>
      <c r="S13" s="25">
        <f t="shared" si="4"/>
        <v>130255.773</v>
      </c>
      <c r="T13" s="19">
        <v>67559.945999999996</v>
      </c>
      <c r="U13" s="19">
        <v>54814.235999999997</v>
      </c>
      <c r="V13" s="19">
        <v>42498.173999999999</v>
      </c>
      <c r="W13" s="25">
        <f t="shared" si="5"/>
        <v>164872.356</v>
      </c>
      <c r="X13" s="25">
        <f t="shared" si="6"/>
        <v>295128.12900000002</v>
      </c>
      <c r="Y13" s="19">
        <v>36383.574000000001</v>
      </c>
      <c r="Z13" s="19">
        <v>32016.707999999999</v>
      </c>
      <c r="AA13" s="19">
        <v>32715.951000000001</v>
      </c>
      <c r="AB13" s="25">
        <v>101116.23300000001</v>
      </c>
      <c r="AC13" s="25">
        <f t="shared" si="0"/>
        <v>396244.36200000002</v>
      </c>
    </row>
    <row r="14" spans="1:29" ht="15.75" x14ac:dyDescent="0.25">
      <c r="A14" s="10" t="s">
        <v>25</v>
      </c>
      <c r="B14" s="19">
        <v>132033.22099999999</v>
      </c>
      <c r="C14" s="19">
        <v>122800.148</v>
      </c>
      <c r="D14" s="20">
        <v>134011.29300000001</v>
      </c>
      <c r="E14" s="25">
        <v>388844.66200000001</v>
      </c>
      <c r="F14" s="19">
        <v>130655.379</v>
      </c>
      <c r="G14" s="19">
        <v>131675.09400000001</v>
      </c>
      <c r="H14" s="19">
        <v>126650.49099999999</v>
      </c>
      <c r="I14" s="25">
        <v>388980.96399999998</v>
      </c>
      <c r="J14" s="25">
        <f t="shared" si="1"/>
        <v>777825.62599999993</v>
      </c>
      <c r="K14" s="19">
        <v>131015.806</v>
      </c>
      <c r="L14" s="19">
        <v>112534.052</v>
      </c>
      <c r="M14" s="19">
        <v>103374.443</v>
      </c>
      <c r="N14" s="25">
        <f t="shared" si="2"/>
        <v>346924.30099999998</v>
      </c>
      <c r="O14" s="25">
        <f t="shared" si="3"/>
        <v>1124749.9269999999</v>
      </c>
      <c r="P14" s="182">
        <v>93618.909</v>
      </c>
      <c r="Q14" s="19">
        <v>81419.445999999996</v>
      </c>
      <c r="R14" s="20">
        <v>92414.468999999997</v>
      </c>
      <c r="S14" s="25">
        <f t="shared" si="4"/>
        <v>267452.82399999996</v>
      </c>
      <c r="T14" s="19">
        <v>94417.551000000007</v>
      </c>
      <c r="U14" s="19">
        <v>108538.93799999999</v>
      </c>
      <c r="V14" s="19">
        <v>112891.95699999999</v>
      </c>
      <c r="W14" s="25">
        <f>SUM(T14:V14)</f>
        <v>315848.446</v>
      </c>
      <c r="X14" s="25">
        <f t="shared" si="6"/>
        <v>583301.27</v>
      </c>
      <c r="Y14" s="19">
        <v>111682.39</v>
      </c>
      <c r="Z14" s="19">
        <v>105873.189</v>
      </c>
      <c r="AA14" s="19">
        <v>88136.881999999998</v>
      </c>
      <c r="AB14" s="25">
        <v>305692.46100000001</v>
      </c>
      <c r="AC14" s="25">
        <f t="shared" si="0"/>
        <v>888993.73100000003</v>
      </c>
    </row>
    <row r="15" spans="1:29" ht="16.5" thickBot="1" x14ac:dyDescent="0.3">
      <c r="A15" s="11" t="s">
        <v>26</v>
      </c>
      <c r="B15" s="21">
        <v>142313.46799999999</v>
      </c>
      <c r="C15" s="21">
        <v>132182.6</v>
      </c>
      <c r="D15" s="22">
        <v>157344.179</v>
      </c>
      <c r="E15" s="25">
        <v>431840.24699999997</v>
      </c>
      <c r="F15" s="21">
        <v>167172.32699999999</v>
      </c>
      <c r="G15" s="21">
        <v>172338.704</v>
      </c>
      <c r="H15" s="19">
        <v>163943.326</v>
      </c>
      <c r="I15" s="25">
        <v>503454.35700000002</v>
      </c>
      <c r="J15" s="25">
        <f t="shared" si="1"/>
        <v>935294.60400000005</v>
      </c>
      <c r="K15" s="21">
        <v>158036.677</v>
      </c>
      <c r="L15" s="21">
        <v>150285.5</v>
      </c>
      <c r="M15" s="19">
        <v>80787.866999999998</v>
      </c>
      <c r="N15" s="25">
        <f t="shared" si="2"/>
        <v>389110.04399999999</v>
      </c>
      <c r="O15" s="25">
        <f t="shared" si="3"/>
        <v>1324404.648</v>
      </c>
      <c r="P15" s="183">
        <v>93543.990999999995</v>
      </c>
      <c r="Q15" s="21">
        <v>92581.597999999998</v>
      </c>
      <c r="R15" s="22">
        <v>128418.57</v>
      </c>
      <c r="S15" s="25">
        <f t="shared" si="4"/>
        <v>314544.15899999999</v>
      </c>
      <c r="T15" s="21">
        <v>133103.69700000001</v>
      </c>
      <c r="U15" s="21">
        <v>122357.62700000001</v>
      </c>
      <c r="V15" s="19">
        <v>123981.651</v>
      </c>
      <c r="W15" s="25">
        <f t="shared" si="5"/>
        <v>379442.97500000003</v>
      </c>
      <c r="X15" s="25">
        <f>S15+W15</f>
        <v>693987.13400000008</v>
      </c>
      <c r="Y15" s="21">
        <v>137746.72099999999</v>
      </c>
      <c r="Z15" s="21">
        <v>134299.88699999999</v>
      </c>
      <c r="AA15" s="19">
        <v>96541.65400000001</v>
      </c>
      <c r="AB15" s="25">
        <v>368588.26199999999</v>
      </c>
      <c r="AC15" s="25">
        <f t="shared" si="0"/>
        <v>1062575.3960000002</v>
      </c>
    </row>
    <row r="16" spans="1:29" ht="16.5" thickBot="1" x14ac:dyDescent="0.3">
      <c r="A16" s="12" t="s">
        <v>27</v>
      </c>
      <c r="B16" s="23">
        <f>SUM(B5:B15)</f>
        <v>1954063.2560000001</v>
      </c>
      <c r="C16" s="23">
        <f>SUM(C5:C15)</f>
        <v>1842650.507</v>
      </c>
      <c r="D16" s="23">
        <f>SUM(D5:D15)</f>
        <v>2065303.15</v>
      </c>
      <c r="E16" s="26">
        <f>SUM(E5:E15)</f>
        <v>5862016.9129999988</v>
      </c>
      <c r="F16" s="23">
        <v>1692478.3049999999</v>
      </c>
      <c r="G16" s="23">
        <v>1377583.405</v>
      </c>
      <c r="H16" s="23">
        <v>1142535.9339999999</v>
      </c>
      <c r="I16" s="26">
        <v>4212597.6440000003</v>
      </c>
      <c r="J16" s="26">
        <f t="shared" si="1"/>
        <v>10074614.557</v>
      </c>
      <c r="K16" s="23">
        <f>SUM(K5:K15)</f>
        <v>1070753.223</v>
      </c>
      <c r="L16" s="23">
        <f t="shared" ref="L16:M16" si="7">SUM(L5:L15)</f>
        <v>1011171.5329999999</v>
      </c>
      <c r="M16" s="23">
        <f t="shared" si="7"/>
        <v>1088307.4990000001</v>
      </c>
      <c r="N16" s="26">
        <f t="shared" si="2"/>
        <v>3170232.2549999999</v>
      </c>
      <c r="O16" s="26">
        <f t="shared" si="3"/>
        <v>13244846.811999999</v>
      </c>
      <c r="P16" s="184">
        <f t="shared" ref="P16:AA16" si="8">SUM(P5:P15)</f>
        <v>2144185.497</v>
      </c>
      <c r="Q16" s="23">
        <f t="shared" si="8"/>
        <v>1720969.145</v>
      </c>
      <c r="R16" s="23">
        <f t="shared" si="8"/>
        <v>1911282.257</v>
      </c>
      <c r="S16" s="26">
        <f t="shared" si="8"/>
        <v>5776436.8990000002</v>
      </c>
      <c r="T16" s="23">
        <f t="shared" si="8"/>
        <v>1601379.8719999997</v>
      </c>
      <c r="U16" s="23">
        <f t="shared" si="8"/>
        <v>1383731.6980000003</v>
      </c>
      <c r="V16" s="23">
        <f t="shared" si="8"/>
        <v>1073664.173</v>
      </c>
      <c r="W16" s="26">
        <f t="shared" si="8"/>
        <v>4058775.7430000002</v>
      </c>
      <c r="X16" s="26">
        <f>SUM(X5:X15)</f>
        <v>9835212.6419999991</v>
      </c>
      <c r="Y16" s="23">
        <f t="shared" si="8"/>
        <v>910223.6100000001</v>
      </c>
      <c r="Z16" s="23">
        <f t="shared" si="8"/>
        <v>838718.76</v>
      </c>
      <c r="AA16" s="23">
        <f t="shared" si="8"/>
        <v>1029033.8369999999</v>
      </c>
      <c r="AB16" s="26">
        <f t="shared" ref="AB16" si="9">SUM(Y16:AA16)</f>
        <v>2777976.2069999999</v>
      </c>
      <c r="AC16" s="26">
        <f t="shared" si="0"/>
        <v>12613188.848999999</v>
      </c>
    </row>
    <row r="17" spans="1:29" ht="18.75" x14ac:dyDescent="0.25">
      <c r="A17" s="41" t="s">
        <v>28</v>
      </c>
      <c r="B17" s="34"/>
      <c r="C17" s="34"/>
      <c r="D17" s="34"/>
      <c r="E17" s="33"/>
      <c r="F17" s="34"/>
      <c r="G17" s="34"/>
      <c r="H17" s="34"/>
      <c r="I17" s="33"/>
      <c r="J17" s="34"/>
      <c r="K17" s="34"/>
      <c r="L17" s="34"/>
      <c r="M17" s="34"/>
      <c r="N17" s="34"/>
      <c r="O17" s="172"/>
      <c r="P17" s="185"/>
      <c r="Q17" s="34"/>
      <c r="R17" s="34"/>
      <c r="S17" s="33"/>
      <c r="T17" s="34"/>
      <c r="U17" s="34"/>
      <c r="V17" s="34"/>
      <c r="W17" s="33"/>
      <c r="X17" s="34"/>
      <c r="Y17" s="34"/>
      <c r="Z17" s="34"/>
      <c r="AA17" s="34"/>
      <c r="AB17" s="34"/>
      <c r="AC17" s="172"/>
    </row>
    <row r="18" spans="1:29" ht="15.75" x14ac:dyDescent="0.25">
      <c r="A18" s="9" t="s">
        <v>29</v>
      </c>
      <c r="B18" s="17">
        <v>135053.69699999999</v>
      </c>
      <c r="C18" s="18">
        <v>139939.33600000001</v>
      </c>
      <c r="D18" s="18">
        <v>148025.266</v>
      </c>
      <c r="E18" s="24">
        <v>423018.299</v>
      </c>
      <c r="F18" s="17">
        <v>107799.715</v>
      </c>
      <c r="G18" s="17">
        <v>90836.524999999994</v>
      </c>
      <c r="H18" s="18">
        <v>36881.120000000003</v>
      </c>
      <c r="I18" s="24">
        <v>235517.36</v>
      </c>
      <c r="J18" s="24">
        <f>E18+I18</f>
        <v>658535.65899999999</v>
      </c>
      <c r="K18" s="17">
        <v>73006.447</v>
      </c>
      <c r="L18" s="17">
        <v>73435.714999999997</v>
      </c>
      <c r="M18" s="18">
        <v>79486.289999999994</v>
      </c>
      <c r="N18" s="24">
        <v>225928.45199999999</v>
      </c>
      <c r="O18" s="24">
        <v>884464.11100000003</v>
      </c>
      <c r="P18" s="181">
        <v>158472.92300000001</v>
      </c>
      <c r="Q18" s="18">
        <v>130213.944</v>
      </c>
      <c r="R18" s="18">
        <v>136244.28700000001</v>
      </c>
      <c r="S18" s="24">
        <f t="shared" ref="S18:S21" si="10">SUM(P18:R18)</f>
        <v>424931.15400000004</v>
      </c>
      <c r="T18" s="17">
        <v>125850.24000000001</v>
      </c>
      <c r="U18" s="17">
        <v>90644.543999999994</v>
      </c>
      <c r="V18" s="18">
        <v>43282.216</v>
      </c>
      <c r="W18" s="24">
        <f t="shared" ref="W18:W21" si="11">SUM(T18:V18)</f>
        <v>259777</v>
      </c>
      <c r="X18" s="24">
        <f>S18+W18</f>
        <v>684708.1540000001</v>
      </c>
      <c r="Y18" s="17">
        <v>67007.964999999997</v>
      </c>
      <c r="Z18" s="17">
        <v>78551.866999999998</v>
      </c>
      <c r="AA18" s="18">
        <v>78348.506999999998</v>
      </c>
      <c r="AB18" s="24">
        <v>223908.33899999998</v>
      </c>
      <c r="AC18" s="24">
        <f>S18+W18+AB18</f>
        <v>908616.49300000002</v>
      </c>
    </row>
    <row r="19" spans="1:29" ht="15.75" x14ac:dyDescent="0.25">
      <c r="A19" s="10" t="s">
        <v>30</v>
      </c>
      <c r="B19" s="19">
        <v>86962.698999999993</v>
      </c>
      <c r="C19" s="19">
        <v>75670.150999999998</v>
      </c>
      <c r="D19" s="20">
        <v>98901.904999999999</v>
      </c>
      <c r="E19" s="25">
        <v>261534.755</v>
      </c>
      <c r="F19" s="19">
        <v>90486.51</v>
      </c>
      <c r="G19" s="19">
        <v>107679.105</v>
      </c>
      <c r="H19" s="20">
        <v>80766.672000000006</v>
      </c>
      <c r="I19" s="25">
        <v>278932.28700000001</v>
      </c>
      <c r="J19" s="25">
        <f>E19+I19</f>
        <v>540467.04200000002</v>
      </c>
      <c r="K19" s="19">
        <v>69357.562000000005</v>
      </c>
      <c r="L19" s="19">
        <v>73912.088000000003</v>
      </c>
      <c r="M19" s="20">
        <v>62844.809000000001</v>
      </c>
      <c r="N19" s="25">
        <v>206114.45900000003</v>
      </c>
      <c r="O19" s="25">
        <v>746581.50100000005</v>
      </c>
      <c r="P19" s="182">
        <v>71209.967999999993</v>
      </c>
      <c r="Q19" s="19">
        <v>59495.411999999997</v>
      </c>
      <c r="R19" s="20">
        <v>75837.982999999993</v>
      </c>
      <c r="S19" s="25">
        <f t="shared" si="10"/>
        <v>206543.36299999998</v>
      </c>
      <c r="T19" s="19">
        <v>76613.759999999995</v>
      </c>
      <c r="U19" s="19">
        <v>104897.037</v>
      </c>
      <c r="V19" s="20">
        <v>82755.070000000007</v>
      </c>
      <c r="W19" s="25">
        <f t="shared" si="11"/>
        <v>264265.86699999997</v>
      </c>
      <c r="X19" s="25">
        <f>S19+W19</f>
        <v>470809.23</v>
      </c>
      <c r="Y19" s="19">
        <v>69962.713000000003</v>
      </c>
      <c r="Z19" s="19">
        <v>66176.323999999993</v>
      </c>
      <c r="AA19" s="20">
        <v>53915.370999999999</v>
      </c>
      <c r="AB19" s="25">
        <v>190054.408</v>
      </c>
      <c r="AC19" s="25">
        <f>S19+W19+AB19</f>
        <v>660863.63800000004</v>
      </c>
    </row>
    <row r="20" spans="1:29" ht="15.75" x14ac:dyDescent="0.25">
      <c r="A20" s="10" t="s">
        <v>31</v>
      </c>
      <c r="B20" s="19">
        <v>110733.789</v>
      </c>
      <c r="C20" s="19">
        <v>98786.679000000004</v>
      </c>
      <c r="D20" s="20">
        <v>100454.514</v>
      </c>
      <c r="E20" s="25">
        <v>309974.98200000002</v>
      </c>
      <c r="F20" s="19">
        <v>82817.508000000002</v>
      </c>
      <c r="G20" s="19">
        <v>189210.177</v>
      </c>
      <c r="H20" s="20">
        <v>124573.796</v>
      </c>
      <c r="I20" s="25">
        <v>396601.48100000003</v>
      </c>
      <c r="J20" s="25">
        <f>E20+I20</f>
        <v>706576.46299999999</v>
      </c>
      <c r="K20" s="19">
        <v>108336.04399999999</v>
      </c>
      <c r="L20" s="19">
        <v>71267.494000000006</v>
      </c>
      <c r="M20" s="20">
        <v>63392.392999999996</v>
      </c>
      <c r="N20" s="25">
        <v>242995.93099999998</v>
      </c>
      <c r="O20" s="25">
        <v>949572.39399999997</v>
      </c>
      <c r="P20" s="182">
        <v>74320.089000000007</v>
      </c>
      <c r="Q20" s="19">
        <v>71629.789000000004</v>
      </c>
      <c r="R20" s="20">
        <v>72710.138999999996</v>
      </c>
      <c r="S20" s="25">
        <f t="shared" si="10"/>
        <v>218660.01700000002</v>
      </c>
      <c r="T20" s="19">
        <v>88026.27</v>
      </c>
      <c r="U20" s="19">
        <v>182757.745</v>
      </c>
      <c r="V20" s="20">
        <v>146003.02499999999</v>
      </c>
      <c r="W20" s="25">
        <f t="shared" si="11"/>
        <v>416787.04000000004</v>
      </c>
      <c r="X20" s="25">
        <f>S20+W20</f>
        <v>635447.05700000003</v>
      </c>
      <c r="Y20" s="19">
        <v>133987.77499999999</v>
      </c>
      <c r="Z20" s="19">
        <v>85823.095000000001</v>
      </c>
      <c r="AA20" s="20">
        <v>93677.322</v>
      </c>
      <c r="AB20" s="25">
        <v>313488.19199999998</v>
      </c>
      <c r="AC20" s="25">
        <f>S20+W20+AB20</f>
        <v>948935.24900000007</v>
      </c>
    </row>
    <row r="21" spans="1:29" ht="16.5" thickBot="1" x14ac:dyDescent="0.3">
      <c r="A21" s="10" t="s">
        <v>32</v>
      </c>
      <c r="B21" s="19">
        <v>28126.45</v>
      </c>
      <c r="C21" s="19">
        <v>23462.098000000002</v>
      </c>
      <c r="D21" s="20">
        <v>23037.359</v>
      </c>
      <c r="E21" s="25">
        <v>74625.907000000007</v>
      </c>
      <c r="F21" s="19">
        <v>25782.84</v>
      </c>
      <c r="G21" s="19">
        <v>38628.620000000003</v>
      </c>
      <c r="H21" s="20">
        <v>34736.571000000004</v>
      </c>
      <c r="I21" s="25">
        <v>99148.031000000003</v>
      </c>
      <c r="J21" s="25">
        <f>E21+I21</f>
        <v>173773.93800000002</v>
      </c>
      <c r="K21" s="19">
        <v>21497.287</v>
      </c>
      <c r="L21" s="19">
        <v>16221.686000000002</v>
      </c>
      <c r="M21" s="20">
        <v>14008.433999999999</v>
      </c>
      <c r="N21" s="25">
        <v>51727.406999999999</v>
      </c>
      <c r="O21" s="25">
        <v>225501.34500000003</v>
      </c>
      <c r="P21" s="182">
        <v>17527.171999999999</v>
      </c>
      <c r="Q21" s="19">
        <v>18096.581999999999</v>
      </c>
      <c r="R21" s="20">
        <v>21631.088</v>
      </c>
      <c r="S21" s="25">
        <f t="shared" si="10"/>
        <v>57254.842000000004</v>
      </c>
      <c r="T21" s="19">
        <v>24591.674999999996</v>
      </c>
      <c r="U21" s="19">
        <v>37607.713000000003</v>
      </c>
      <c r="V21" s="20">
        <v>37982.976999999999</v>
      </c>
      <c r="W21" s="25">
        <f t="shared" si="11"/>
        <v>100182.36499999999</v>
      </c>
      <c r="X21" s="25">
        <f>S21+W21</f>
        <v>157437.20699999999</v>
      </c>
      <c r="Y21" s="19">
        <v>25914.314999999999</v>
      </c>
      <c r="Z21" s="19">
        <v>13909.438000000002</v>
      </c>
      <c r="AA21" s="20">
        <v>10581.359</v>
      </c>
      <c r="AB21" s="25">
        <v>50405.112000000001</v>
      </c>
      <c r="AC21" s="25">
        <f>S21+W21+AB21</f>
        <v>207842.31899999999</v>
      </c>
    </row>
    <row r="22" spans="1:29" ht="16.5" thickBot="1" x14ac:dyDescent="0.3">
      <c r="A22" s="12" t="s">
        <v>33</v>
      </c>
      <c r="B22" s="23">
        <f>SUM(B18:B21)</f>
        <v>360876.63500000001</v>
      </c>
      <c r="C22" s="23">
        <f>SUM(C18:C21)</f>
        <v>337858.26400000002</v>
      </c>
      <c r="D22" s="23">
        <f>SUM(D18:D21)</f>
        <v>370419.04399999999</v>
      </c>
      <c r="E22" s="26">
        <f>SUM(E18:E21)</f>
        <v>1069153.943</v>
      </c>
      <c r="F22" s="23">
        <v>306886.57299999997</v>
      </c>
      <c r="G22" s="23">
        <v>426354.42700000003</v>
      </c>
      <c r="H22" s="23">
        <v>276958.15899999999</v>
      </c>
      <c r="I22" s="26">
        <v>1010199.159</v>
      </c>
      <c r="J22" s="26">
        <f t="shared" ref="J22" si="12">SUM(J18:J21)</f>
        <v>2079353.102</v>
      </c>
      <c r="K22" s="23">
        <v>272197.34000000003</v>
      </c>
      <c r="L22" s="23">
        <v>234836.98300000001</v>
      </c>
      <c r="M22" s="23">
        <v>219731.92599999998</v>
      </c>
      <c r="N22" s="26">
        <v>726766.24899999995</v>
      </c>
      <c r="O22" s="26">
        <v>2806119.3509999998</v>
      </c>
      <c r="P22" s="184">
        <f t="shared" ref="P22:V22" si="13">SUM(P18:P21)</f>
        <v>321530.152</v>
      </c>
      <c r="Q22" s="23">
        <f t="shared" si="13"/>
        <v>279435.72700000001</v>
      </c>
      <c r="R22" s="23">
        <f t="shared" si="13"/>
        <v>306423.49699999997</v>
      </c>
      <c r="S22" s="26">
        <f t="shared" si="13"/>
        <v>907389.37599999993</v>
      </c>
      <c r="T22" s="23">
        <f t="shared" si="13"/>
        <v>315081.94500000001</v>
      </c>
      <c r="U22" s="23">
        <f t="shared" si="13"/>
        <v>415907.03899999999</v>
      </c>
      <c r="V22" s="23">
        <f t="shared" si="13"/>
        <v>310023.288</v>
      </c>
      <c r="W22" s="26">
        <f t="shared" ref="W22:X22" si="14">SUM(W18:W21)</f>
        <v>1041012.272</v>
      </c>
      <c r="X22" s="26">
        <f t="shared" si="14"/>
        <v>1948401.648</v>
      </c>
      <c r="Y22" s="23">
        <f>SUM(Y18:Y21)</f>
        <v>296872.76799999998</v>
      </c>
      <c r="Z22" s="23">
        <f>SUM(Z18:Z21)</f>
        <v>244460.72399999999</v>
      </c>
      <c r="AA22" s="23">
        <f>SUM(AA18:AA21)</f>
        <v>236522.55900000001</v>
      </c>
      <c r="AB22" s="26">
        <f t="shared" ref="AB22" si="15">SUM(AB18:AB21)</f>
        <v>777856.05099999998</v>
      </c>
      <c r="AC22" s="26">
        <f>SUM(AC18:AC21)</f>
        <v>2726257.699</v>
      </c>
    </row>
    <row r="23" spans="1:29" ht="18.75" x14ac:dyDescent="0.3">
      <c r="A23" s="44" t="s">
        <v>34</v>
      </c>
      <c r="B23" s="35"/>
      <c r="C23" s="40"/>
      <c r="D23" s="35"/>
      <c r="E23" s="35"/>
      <c r="F23" s="35"/>
      <c r="G23" s="40"/>
      <c r="H23" s="35"/>
      <c r="I23" s="35"/>
      <c r="J23" s="35"/>
      <c r="K23" s="35"/>
      <c r="L23" s="40"/>
      <c r="M23" s="35"/>
      <c r="N23" s="35"/>
      <c r="O23" s="173"/>
      <c r="P23" s="186"/>
      <c r="Q23" s="40"/>
      <c r="R23" s="35"/>
      <c r="S23" s="35"/>
      <c r="T23" s="35"/>
      <c r="U23" s="40"/>
      <c r="V23" s="35"/>
      <c r="W23" s="35"/>
      <c r="X23" s="35"/>
      <c r="Y23" s="35"/>
      <c r="Z23" s="40"/>
      <c r="AA23" s="35"/>
      <c r="AB23" s="35"/>
      <c r="AC23" s="173"/>
    </row>
    <row r="24" spans="1:29" ht="15.75" x14ac:dyDescent="0.25">
      <c r="A24" s="9" t="s">
        <v>35</v>
      </c>
      <c r="B24" s="17">
        <v>54018.135000000002</v>
      </c>
      <c r="C24" s="17">
        <v>50268.173000000003</v>
      </c>
      <c r="D24" s="17">
        <v>63383.360999999997</v>
      </c>
      <c r="E24" s="24">
        <v>167669.66899999999</v>
      </c>
      <c r="F24" s="17">
        <v>43043.523999999998</v>
      </c>
      <c r="G24" s="17">
        <v>25059.432000000001</v>
      </c>
      <c r="H24" s="17">
        <v>11813.245000000001</v>
      </c>
      <c r="I24" s="24">
        <v>79916.201000000001</v>
      </c>
      <c r="J24" s="24">
        <f>E24+I24</f>
        <v>247585.87</v>
      </c>
      <c r="K24" s="17">
        <v>11660.69</v>
      </c>
      <c r="L24" s="17">
        <v>12609.42</v>
      </c>
      <c r="M24" s="17">
        <v>18094.52</v>
      </c>
      <c r="N24" s="24">
        <v>42364.630000000005</v>
      </c>
      <c r="O24" s="24">
        <v>289950.5</v>
      </c>
      <c r="P24" s="181">
        <v>60141.156999999999</v>
      </c>
      <c r="Q24" s="17">
        <v>54085.898999999998</v>
      </c>
      <c r="R24" s="17">
        <v>61200.017999999996</v>
      </c>
      <c r="S24" s="24">
        <f t="shared" ref="S24:S27" si="16">SUM(P24:R24)</f>
        <v>175427.07399999999</v>
      </c>
      <c r="T24" s="17">
        <v>48089.667999999998</v>
      </c>
      <c r="U24" s="17">
        <v>29124.920999999998</v>
      </c>
      <c r="V24" s="17">
        <v>13394.094999999999</v>
      </c>
      <c r="W24" s="24">
        <f>SUM(T24:V24)</f>
        <v>90608.683999999994</v>
      </c>
      <c r="X24" s="24">
        <f t="shared" ref="X24:X30" si="17">S24+W24</f>
        <v>266035.75799999997</v>
      </c>
      <c r="Y24" s="17">
        <v>10141.295</v>
      </c>
      <c r="Z24" s="17">
        <v>11553.88</v>
      </c>
      <c r="AA24" s="17">
        <v>21313.812999999998</v>
      </c>
      <c r="AB24" s="24">
        <v>43008.987999999998</v>
      </c>
      <c r="AC24" s="24">
        <f>S24+W24+AB24</f>
        <v>309044.74599999998</v>
      </c>
    </row>
    <row r="25" spans="1:29" ht="15.75" x14ac:dyDescent="0.25">
      <c r="A25" s="10" t="s">
        <v>36</v>
      </c>
      <c r="B25" s="19">
        <v>246407.8</v>
      </c>
      <c r="C25" s="19">
        <v>230588.91800000001</v>
      </c>
      <c r="D25" s="20">
        <v>264352.31</v>
      </c>
      <c r="E25" s="25">
        <v>741349.02800000005</v>
      </c>
      <c r="F25" s="19">
        <v>304554.51199999999</v>
      </c>
      <c r="G25" s="19">
        <v>274543.21299999999</v>
      </c>
      <c r="H25" s="20">
        <v>265628.32400000002</v>
      </c>
      <c r="I25" s="25">
        <v>844726.049</v>
      </c>
      <c r="J25" s="25">
        <f>E25+I25</f>
        <v>1586075.077</v>
      </c>
      <c r="K25" s="19">
        <v>215545.69500000001</v>
      </c>
      <c r="L25" s="19">
        <v>291973.06</v>
      </c>
      <c r="M25" s="20">
        <v>223914.38500000001</v>
      </c>
      <c r="N25" s="25">
        <v>731433.14</v>
      </c>
      <c r="O25" s="25">
        <v>2317508.2170000002</v>
      </c>
      <c r="P25" s="182">
        <v>239330.05</v>
      </c>
      <c r="Q25" s="19">
        <v>230661.62</v>
      </c>
      <c r="R25" s="20">
        <v>258984.16800000001</v>
      </c>
      <c r="S25" s="25">
        <f t="shared" si="16"/>
        <v>728975.83799999999</v>
      </c>
      <c r="T25" s="19">
        <v>238030.42600000001</v>
      </c>
      <c r="U25" s="19">
        <v>233004.76</v>
      </c>
      <c r="V25" s="20">
        <v>212882.853</v>
      </c>
      <c r="W25" s="25">
        <f t="shared" ref="W25:W27" si="18">SUM(T25:V25)</f>
        <v>683918.03899999999</v>
      </c>
      <c r="X25" s="25">
        <f t="shared" si="17"/>
        <v>1412893.8769999999</v>
      </c>
      <c r="Y25" s="19">
        <v>225850.33</v>
      </c>
      <c r="Z25" s="19">
        <v>237514.99100000001</v>
      </c>
      <c r="AA25" s="20">
        <v>222900.45199999999</v>
      </c>
      <c r="AB25" s="25">
        <v>686265.77300000004</v>
      </c>
      <c r="AC25" s="25">
        <f>S25+W25+AB25</f>
        <v>2099159.65</v>
      </c>
    </row>
    <row r="26" spans="1:29" ht="15.75" x14ac:dyDescent="0.25">
      <c r="A26" s="10" t="s">
        <v>37</v>
      </c>
      <c r="B26" s="19">
        <v>94346.679000000004</v>
      </c>
      <c r="C26" s="19">
        <v>87052.691000000006</v>
      </c>
      <c r="D26" s="20">
        <v>100225.985</v>
      </c>
      <c r="E26" s="25">
        <v>281625.35499999998</v>
      </c>
      <c r="F26" s="19">
        <v>70556.063999999998</v>
      </c>
      <c r="G26" s="19">
        <v>97306.933999999994</v>
      </c>
      <c r="H26" s="20">
        <v>98571.307000000001</v>
      </c>
      <c r="I26" s="25">
        <v>266434.30499999999</v>
      </c>
      <c r="J26" s="25">
        <f>E26+I26</f>
        <v>548059.65999999992</v>
      </c>
      <c r="K26" s="19">
        <v>85707.616999999998</v>
      </c>
      <c r="L26" s="19">
        <v>90464.842999999993</v>
      </c>
      <c r="M26" s="20">
        <v>106569.17600000001</v>
      </c>
      <c r="N26" s="25">
        <v>282741.636</v>
      </c>
      <c r="O26" s="25">
        <v>830801.29599999986</v>
      </c>
      <c r="P26" s="182">
        <v>100787.43700000001</v>
      </c>
      <c r="Q26" s="19">
        <v>88978.712</v>
      </c>
      <c r="R26" s="20">
        <v>100505.65700000001</v>
      </c>
      <c r="S26" s="25">
        <f t="shared" si="16"/>
        <v>290271.80599999998</v>
      </c>
      <c r="T26" s="19">
        <v>81605.167000000001</v>
      </c>
      <c r="U26" s="19">
        <v>81514.087</v>
      </c>
      <c r="V26" s="20">
        <v>95300.217000000004</v>
      </c>
      <c r="W26" s="25">
        <f t="shared" si="18"/>
        <v>258419.47100000002</v>
      </c>
      <c r="X26" s="25">
        <f t="shared" si="17"/>
        <v>548691.277</v>
      </c>
      <c r="Y26" s="19">
        <v>99990.316999999995</v>
      </c>
      <c r="Z26" s="19">
        <v>79237.517999999996</v>
      </c>
      <c r="AA26" s="20">
        <v>64605.841</v>
      </c>
      <c r="AB26" s="25">
        <v>243833.67599999998</v>
      </c>
      <c r="AC26" s="25">
        <f>S26+W26+AB26</f>
        <v>792524.95299999998</v>
      </c>
    </row>
    <row r="27" spans="1:29" ht="16.5" thickBot="1" x14ac:dyDescent="0.3">
      <c r="A27" s="10" t="s">
        <v>38</v>
      </c>
      <c r="B27" s="19">
        <v>240818.54300000001</v>
      </c>
      <c r="C27" s="19">
        <v>196779.86800000002</v>
      </c>
      <c r="D27" s="20">
        <v>251017.217</v>
      </c>
      <c r="E27" s="25">
        <v>688615.62800000003</v>
      </c>
      <c r="F27" s="19">
        <v>228239.42800000001</v>
      </c>
      <c r="G27" s="19">
        <v>171876.451</v>
      </c>
      <c r="H27" s="20">
        <v>268144.50399999996</v>
      </c>
      <c r="I27" s="25">
        <v>668260.38300000003</v>
      </c>
      <c r="J27" s="25">
        <f>E27+I27</f>
        <v>1356876.0109999999</v>
      </c>
      <c r="K27" s="19">
        <v>261406.152</v>
      </c>
      <c r="L27" s="19">
        <v>253545.04800000001</v>
      </c>
      <c r="M27" s="20">
        <v>184339.943</v>
      </c>
      <c r="N27" s="25">
        <v>699291.14300000004</v>
      </c>
      <c r="O27" s="25">
        <v>2056167.1540000001</v>
      </c>
      <c r="P27" s="182">
        <v>149771.86499999999</v>
      </c>
      <c r="Q27" s="19">
        <v>151547.965</v>
      </c>
      <c r="R27" s="20">
        <v>182818.22399999999</v>
      </c>
      <c r="S27" s="25">
        <f t="shared" si="16"/>
        <v>484138.05399999995</v>
      </c>
      <c r="T27" s="19">
        <v>161693.23599999998</v>
      </c>
      <c r="U27" s="19">
        <v>181356.20500000002</v>
      </c>
      <c r="V27" s="20">
        <v>229469.924</v>
      </c>
      <c r="W27" s="25">
        <f t="shared" si="18"/>
        <v>572519.36499999999</v>
      </c>
      <c r="X27" s="25">
        <f t="shared" si="17"/>
        <v>1056657.419</v>
      </c>
      <c r="Y27" s="19">
        <v>256679.40100000001</v>
      </c>
      <c r="Z27" s="19">
        <v>292643.66200000001</v>
      </c>
      <c r="AA27" s="20">
        <v>207507.15899999999</v>
      </c>
      <c r="AB27" s="25">
        <v>756830.22199999995</v>
      </c>
      <c r="AC27" s="25">
        <f>S27+W27+AB27</f>
        <v>1813487.6409999998</v>
      </c>
    </row>
    <row r="28" spans="1:29" ht="16.5" thickBot="1" x14ac:dyDescent="0.3">
      <c r="A28" s="12" t="s">
        <v>39</v>
      </c>
      <c r="B28" s="23">
        <f>SUM(B24:B27)</f>
        <v>635591.15700000001</v>
      </c>
      <c r="C28" s="23">
        <f>SUM(C24:C27)</f>
        <v>564689.65</v>
      </c>
      <c r="D28" s="23">
        <f>SUM(D24:D27)</f>
        <v>678978.87299999991</v>
      </c>
      <c r="E28" s="26">
        <f>SUM(E24:E27)</f>
        <v>1879259.6800000002</v>
      </c>
      <c r="F28" s="23">
        <v>646393.52800000005</v>
      </c>
      <c r="G28" s="23">
        <v>568786.03</v>
      </c>
      <c r="H28" s="23">
        <v>644157.38</v>
      </c>
      <c r="I28" s="26">
        <v>1859336.9380000001</v>
      </c>
      <c r="J28" s="26">
        <f>E28+I28</f>
        <v>3738596.6180000002</v>
      </c>
      <c r="K28" s="23">
        <v>574320.15399999998</v>
      </c>
      <c r="L28" s="23">
        <v>648592.37100000004</v>
      </c>
      <c r="M28" s="23">
        <v>532918.02399999998</v>
      </c>
      <c r="N28" s="26">
        <v>1755830.5489999999</v>
      </c>
      <c r="O28" s="26">
        <v>5494427.1669999994</v>
      </c>
      <c r="P28" s="184">
        <f t="shared" ref="P28:V28" si="19">SUM(P24:P27)</f>
        <v>550030.50899999996</v>
      </c>
      <c r="Q28" s="23">
        <f t="shared" si="19"/>
        <v>525274.196</v>
      </c>
      <c r="R28" s="23">
        <f t="shared" si="19"/>
        <v>603508.06700000004</v>
      </c>
      <c r="S28" s="26">
        <f t="shared" si="19"/>
        <v>1678812.7719999999</v>
      </c>
      <c r="T28" s="23">
        <f t="shared" si="19"/>
        <v>529418.49699999997</v>
      </c>
      <c r="U28" s="23">
        <f t="shared" si="19"/>
        <v>524999.973</v>
      </c>
      <c r="V28" s="23">
        <f t="shared" si="19"/>
        <v>551047.08900000004</v>
      </c>
      <c r="W28" s="26">
        <f>SUM(T28:V28)</f>
        <v>1605465.5589999999</v>
      </c>
      <c r="X28" s="26">
        <f t="shared" si="17"/>
        <v>3284278.3309999998</v>
      </c>
      <c r="Y28" s="23">
        <f t="shared" ref="Y28:AC28" si="20">SUM(Y24:Y27)</f>
        <v>592661.34299999999</v>
      </c>
      <c r="Z28" s="23">
        <f t="shared" si="20"/>
        <v>620950.05099999998</v>
      </c>
      <c r="AA28" s="23">
        <f t="shared" si="20"/>
        <v>516327.26499999996</v>
      </c>
      <c r="AB28" s="26">
        <f t="shared" si="20"/>
        <v>1729938.659</v>
      </c>
      <c r="AC28" s="26">
        <f t="shared" si="20"/>
        <v>5014216.9899999993</v>
      </c>
    </row>
    <row r="29" spans="1:29" ht="15.75" thickBot="1" x14ac:dyDescent="0.3">
      <c r="A29" s="4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174"/>
      <c r="P29" s="187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174"/>
    </row>
    <row r="30" spans="1:29" ht="16.5" thickBot="1" x14ac:dyDescent="0.3">
      <c r="A30" s="13" t="s">
        <v>82</v>
      </c>
      <c r="B30" s="7">
        <v>2578.5070000000001</v>
      </c>
      <c r="C30" s="7">
        <v>2289.1329999999998</v>
      </c>
      <c r="D30" s="7">
        <v>2525.3110000000001</v>
      </c>
      <c r="E30" s="27">
        <f>B30+C30+D30</f>
        <v>7392.9509999999991</v>
      </c>
      <c r="F30" s="7">
        <v>2280.59</v>
      </c>
      <c r="G30" s="7">
        <v>0</v>
      </c>
      <c r="H30" s="7">
        <v>0</v>
      </c>
      <c r="I30" s="27">
        <v>2280.5929999999998</v>
      </c>
      <c r="J30" s="27">
        <v>9674.0370000000003</v>
      </c>
      <c r="K30" s="7">
        <v>0</v>
      </c>
      <c r="L30" s="7">
        <v>0</v>
      </c>
      <c r="M30" s="7">
        <v>0</v>
      </c>
      <c r="N30" s="27">
        <v>0</v>
      </c>
      <c r="O30" s="27">
        <v>9674.0370000000003</v>
      </c>
      <c r="P30" s="188">
        <v>2634.645</v>
      </c>
      <c r="Q30" s="7">
        <v>2433.3649999999998</v>
      </c>
      <c r="R30" s="7">
        <v>2519.0149999999999</v>
      </c>
      <c r="S30" s="27">
        <f t="shared" ref="S30" si="21">SUM(P30:R30)</f>
        <v>7587.0249999999996</v>
      </c>
      <c r="T30" s="7">
        <v>2301.4009999999998</v>
      </c>
      <c r="U30" s="7">
        <v>0</v>
      </c>
      <c r="V30" s="7">
        <v>0</v>
      </c>
      <c r="W30" s="27">
        <f>SUM(T30:V30)</f>
        <v>2301.4009999999998</v>
      </c>
      <c r="X30" s="27">
        <f t="shared" si="17"/>
        <v>9888.4259999999995</v>
      </c>
      <c r="Y30" s="7">
        <v>0</v>
      </c>
      <c r="Z30" s="7">
        <v>0</v>
      </c>
      <c r="AA30" s="7">
        <v>0</v>
      </c>
      <c r="AB30" s="27">
        <v>0</v>
      </c>
      <c r="AC30" s="27">
        <f>S30+W30+AB30</f>
        <v>9888.4259999999995</v>
      </c>
    </row>
    <row r="31" spans="1:29" ht="15.75" thickBot="1" x14ac:dyDescent="0.3">
      <c r="A31" s="4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174"/>
      <c r="P31" s="187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174"/>
    </row>
    <row r="32" spans="1:29" ht="16.5" thickBot="1" x14ac:dyDescent="0.3">
      <c r="A32" s="14" t="s">
        <v>83</v>
      </c>
      <c r="B32" s="37">
        <f>B16+B22+B28</f>
        <v>2950531.048</v>
      </c>
      <c r="C32" s="37">
        <f>C16+C22+C28</f>
        <v>2745198.4210000001</v>
      </c>
      <c r="D32" s="37">
        <f>D16+D22+D28</f>
        <v>3114701.0669999998</v>
      </c>
      <c r="E32" s="28">
        <f>E16+E22+E28</f>
        <v>8810430.5359999985</v>
      </c>
      <c r="F32" s="37">
        <v>2645758.406</v>
      </c>
      <c r="G32" s="37">
        <v>2372723.8620000002</v>
      </c>
      <c r="H32" s="37">
        <v>2063651.473</v>
      </c>
      <c r="I32" s="28">
        <v>7082133.7410000004</v>
      </c>
      <c r="J32" s="28">
        <f>E32+I32</f>
        <v>15892564.276999999</v>
      </c>
      <c r="K32" s="37">
        <v>1917270.7170000002</v>
      </c>
      <c r="L32" s="37">
        <v>1894600.8869999999</v>
      </c>
      <c r="M32" s="37">
        <v>1840957.449</v>
      </c>
      <c r="N32" s="28">
        <v>5652829.0529999994</v>
      </c>
      <c r="O32" s="28">
        <v>21545393.329999998</v>
      </c>
      <c r="P32" s="189">
        <f>P16+P22+P28</f>
        <v>3015746.1580000003</v>
      </c>
      <c r="Q32" s="37">
        <f>Q16+Q22+Q28</f>
        <v>2525679.068</v>
      </c>
      <c r="R32" s="37">
        <f>R16+R22+R28</f>
        <v>2821213.8209999995</v>
      </c>
      <c r="S32" s="28">
        <f>S16+S22+S28</f>
        <v>8362639.0470000003</v>
      </c>
      <c r="T32" s="37">
        <f t="shared" ref="T32:V32" si="22">T16+T22+T28</f>
        <v>2445880.3139999998</v>
      </c>
      <c r="U32" s="37">
        <f t="shared" si="22"/>
        <v>2324638.71</v>
      </c>
      <c r="V32" s="37">
        <f t="shared" si="22"/>
        <v>1934734.5499999998</v>
      </c>
      <c r="W32" s="28">
        <f>SUM(T32:V32)</f>
        <v>6705253.574</v>
      </c>
      <c r="X32" s="28">
        <f>S32+W32</f>
        <v>15067892.620999999</v>
      </c>
      <c r="Y32" s="37">
        <f t="shared" ref="Y32:AA32" si="23">Y16+Y22+Y28</f>
        <v>1799757.7209999999</v>
      </c>
      <c r="Z32" s="37">
        <f t="shared" si="23"/>
        <v>1704129.5349999999</v>
      </c>
      <c r="AA32" s="37">
        <f t="shared" si="23"/>
        <v>1781883.6609999998</v>
      </c>
      <c r="AB32" s="28">
        <f>SUM(Y32:AA32)</f>
        <v>5285770.9169999994</v>
      </c>
      <c r="AC32" s="28">
        <f>X32+AB32</f>
        <v>20353663.537999999</v>
      </c>
    </row>
    <row r="33" spans="1:29" ht="16.5" thickBot="1" x14ac:dyDescent="0.3">
      <c r="A33" s="14" t="s">
        <v>84</v>
      </c>
      <c r="B33" s="38">
        <f>B32+B30</f>
        <v>2953109.5550000002</v>
      </c>
      <c r="C33" s="38">
        <f t="shared" ref="C33:O33" si="24">C32+C30</f>
        <v>2747487.554</v>
      </c>
      <c r="D33" s="38">
        <f t="shared" si="24"/>
        <v>3117226.378</v>
      </c>
      <c r="E33" s="28">
        <f t="shared" si="24"/>
        <v>8817823.4869999979</v>
      </c>
      <c r="F33" s="38">
        <f t="shared" si="24"/>
        <v>2648038.9959999998</v>
      </c>
      <c r="G33" s="38">
        <f t="shared" si="24"/>
        <v>2372723.8620000002</v>
      </c>
      <c r="H33" s="38">
        <f t="shared" si="24"/>
        <v>2063651.473</v>
      </c>
      <c r="I33" s="28">
        <f t="shared" si="24"/>
        <v>7084414.3340000007</v>
      </c>
      <c r="J33" s="28">
        <f t="shared" si="24"/>
        <v>15902238.313999999</v>
      </c>
      <c r="K33" s="38">
        <f t="shared" si="24"/>
        <v>1917270.7170000002</v>
      </c>
      <c r="L33" s="38">
        <f t="shared" si="24"/>
        <v>1894600.8869999999</v>
      </c>
      <c r="M33" s="38">
        <f t="shared" si="24"/>
        <v>1840957.449</v>
      </c>
      <c r="N33" s="28">
        <f t="shared" si="24"/>
        <v>5652829.0529999994</v>
      </c>
      <c r="O33" s="28">
        <f t="shared" si="24"/>
        <v>21555067.366999999</v>
      </c>
      <c r="P33" s="190">
        <f>P32+P30</f>
        <v>3018380.8030000003</v>
      </c>
      <c r="Q33" s="38">
        <f t="shared" ref="Q33:AB33" si="25">Q32+Q30</f>
        <v>2528112.4330000002</v>
      </c>
      <c r="R33" s="38">
        <f t="shared" si="25"/>
        <v>2823732.8359999997</v>
      </c>
      <c r="S33" s="28">
        <f t="shared" si="25"/>
        <v>8370226.0720000006</v>
      </c>
      <c r="T33" s="38">
        <f t="shared" si="25"/>
        <v>2448181.7149999999</v>
      </c>
      <c r="U33" s="38">
        <f t="shared" si="25"/>
        <v>2324638.71</v>
      </c>
      <c r="V33" s="38">
        <f t="shared" si="25"/>
        <v>1934734.5499999998</v>
      </c>
      <c r="W33" s="28">
        <f>W32+W30</f>
        <v>6707554.9749999996</v>
      </c>
      <c r="X33" s="28">
        <f>X32+X30</f>
        <v>15077781.047</v>
      </c>
      <c r="Y33" s="38">
        <f t="shared" si="25"/>
        <v>1799757.7209999999</v>
      </c>
      <c r="Z33" s="38">
        <f t="shared" si="25"/>
        <v>1704129.5349999999</v>
      </c>
      <c r="AA33" s="38">
        <f t="shared" si="25"/>
        <v>1781883.6609999998</v>
      </c>
      <c r="AB33" s="28">
        <f t="shared" si="25"/>
        <v>5285770.9169999994</v>
      </c>
      <c r="AC33" s="28">
        <f>AC32+AC30</f>
        <v>20363551.963999998</v>
      </c>
    </row>
    <row r="34" spans="1:29" ht="15.75" x14ac:dyDescent="0.25">
      <c r="A34" s="46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175"/>
      <c r="P34" s="191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75"/>
    </row>
    <row r="35" spans="1:29" ht="15.75" x14ac:dyDescent="0.25">
      <c r="A35" s="15" t="s">
        <v>40</v>
      </c>
      <c r="B35" s="16">
        <f t="shared" ref="B35:I35" si="26">B5+B6+B7+B8+B9+B10+B11+B12+B18+B24+B30</f>
        <v>1787518.8049999999</v>
      </c>
      <c r="C35" s="16">
        <f t="shared" si="26"/>
        <v>1702484.0889999997</v>
      </c>
      <c r="D35" s="16">
        <f t="shared" si="26"/>
        <v>1910372.956</v>
      </c>
      <c r="E35" s="51">
        <f t="shared" si="26"/>
        <v>5400375.8499999996</v>
      </c>
      <c r="F35" s="16">
        <f t="shared" si="26"/>
        <v>1465930.72</v>
      </c>
      <c r="G35" s="16">
        <f t="shared" si="26"/>
        <v>1104084.172</v>
      </c>
      <c r="H35" s="50">
        <f t="shared" si="26"/>
        <v>839268.09200000006</v>
      </c>
      <c r="I35" s="51">
        <f t="shared" si="26"/>
        <v>3409282.9870000002</v>
      </c>
      <c r="J35" s="51">
        <f>J5+J6+J7+J8+J9+J10+J11+J12+J18+J24+J30</f>
        <v>8809659.3300000001</v>
      </c>
      <c r="K35" s="16">
        <f t="shared" ref="K35:W35" si="27">K5+K6+K7+K8+K9+K10+K11+K12+K18+K24+K30</f>
        <v>817755.07</v>
      </c>
      <c r="L35" s="16">
        <f t="shared" si="27"/>
        <v>790149.87899999996</v>
      </c>
      <c r="M35" s="50">
        <f t="shared" si="27"/>
        <v>961973.69500000007</v>
      </c>
      <c r="N35" s="51">
        <f t="shared" si="27"/>
        <v>2569878.6439999999</v>
      </c>
      <c r="O35" s="51">
        <f t="shared" si="27"/>
        <v>11379537.973999999</v>
      </c>
      <c r="P35" s="16">
        <f t="shared" si="27"/>
        <v>2144932.5649999999</v>
      </c>
      <c r="Q35" s="16">
        <f t="shared" si="27"/>
        <v>1697436.2319999998</v>
      </c>
      <c r="R35" s="16">
        <f t="shared" si="27"/>
        <v>1829760.5989999997</v>
      </c>
      <c r="S35" s="51">
        <f t="shared" si="27"/>
        <v>5672129.3960000006</v>
      </c>
      <c r="T35" s="16">
        <f t="shared" si="27"/>
        <v>1482539.987</v>
      </c>
      <c r="U35" s="16">
        <f t="shared" si="27"/>
        <v>1217790.3620000002</v>
      </c>
      <c r="V35" s="50">
        <f t="shared" si="27"/>
        <v>850968.70199999993</v>
      </c>
      <c r="W35" s="51">
        <f t="shared" si="27"/>
        <v>3551299.051</v>
      </c>
      <c r="X35" s="51">
        <f>X5+X6+X7+X8+X9+X10+X11+X12+X18+X24+X30</f>
        <v>9223428.4470000006</v>
      </c>
      <c r="Y35" s="16">
        <f t="shared" ref="Y35:AB35" si="28">Y5+Y6+Y7+Y8+Y9+Y10+Y11+Y12+Y18+Y24+Y30</f>
        <v>701560.18500000006</v>
      </c>
      <c r="Z35" s="16">
        <f t="shared" si="28"/>
        <v>656634.723</v>
      </c>
      <c r="AA35" s="50">
        <f t="shared" si="28"/>
        <v>911301.66999999993</v>
      </c>
      <c r="AB35" s="51">
        <f t="shared" si="28"/>
        <v>2269496.5779999997</v>
      </c>
      <c r="AC35" s="178">
        <f>AC5+AC6+AC7+AC8+AC9+AC10+AC11+AC12+AC18+AC24+AC30</f>
        <v>11492925.025</v>
      </c>
    </row>
    <row r="36" spans="1:29" ht="15.75" x14ac:dyDescent="0.25">
      <c r="A36" s="52" t="s">
        <v>41</v>
      </c>
      <c r="B36" s="53">
        <f t="shared" ref="B36:O36" si="29">SUM(B13:B15,B19:B21,B25:B27)</f>
        <v>1165590.75</v>
      </c>
      <c r="C36" s="53">
        <f t="shared" si="29"/>
        <v>1045003.4650000002</v>
      </c>
      <c r="D36" s="53">
        <f t="shared" si="29"/>
        <v>1206853.422</v>
      </c>
      <c r="E36" s="55">
        <f t="shared" si="29"/>
        <v>3417447.6369999996</v>
      </c>
      <c r="F36" s="53">
        <f t="shared" si="29"/>
        <v>1182108.2760000001</v>
      </c>
      <c r="G36" s="53">
        <f t="shared" si="29"/>
        <v>1268639.69</v>
      </c>
      <c r="H36" s="54">
        <f t="shared" si="29"/>
        <v>1224383.3810000001</v>
      </c>
      <c r="I36" s="55">
        <f t="shared" si="29"/>
        <v>3675131.3470000001</v>
      </c>
      <c r="J36" s="55">
        <f t="shared" si="29"/>
        <v>7092578.9839999992</v>
      </c>
      <c r="K36" s="53">
        <f t="shared" si="29"/>
        <v>1099515.6469999999</v>
      </c>
      <c r="L36" s="53">
        <f t="shared" si="29"/>
        <v>1104451.0079999999</v>
      </c>
      <c r="M36" s="54">
        <f t="shared" si="29"/>
        <v>878983.75399999996</v>
      </c>
      <c r="N36" s="55">
        <f t="shared" si="29"/>
        <v>3082950.409</v>
      </c>
      <c r="O36" s="55">
        <f t="shared" si="29"/>
        <v>10175529.392999999</v>
      </c>
      <c r="P36" s="53">
        <f t="shared" ref="P36:AC36" si="30">SUM(P13:P15,P19:P21,P25:P27)</f>
        <v>873448.23800000001</v>
      </c>
      <c r="Q36" s="53">
        <f t="shared" si="30"/>
        <v>830676.201</v>
      </c>
      <c r="R36" s="53">
        <f t="shared" si="30"/>
        <v>993972.23699999996</v>
      </c>
      <c r="S36" s="55">
        <f t="shared" si="30"/>
        <v>2698096.676</v>
      </c>
      <c r="T36" s="53">
        <f t="shared" si="30"/>
        <v>965641.72800000012</v>
      </c>
      <c r="U36" s="53">
        <f t="shared" si="30"/>
        <v>1106848.348</v>
      </c>
      <c r="V36" s="54">
        <f t="shared" si="30"/>
        <v>1083765.8479999998</v>
      </c>
      <c r="W36" s="55">
        <f t="shared" si="30"/>
        <v>3156255.9239999996</v>
      </c>
      <c r="X36" s="55">
        <f t="shared" si="30"/>
        <v>5854352.5999999996</v>
      </c>
      <c r="Y36" s="53">
        <f t="shared" si="30"/>
        <v>1098197.5360000001</v>
      </c>
      <c r="Z36" s="53">
        <f t="shared" si="30"/>
        <v>1047494.812</v>
      </c>
      <c r="AA36" s="54">
        <f t="shared" si="30"/>
        <v>870581.99099999992</v>
      </c>
      <c r="AB36" s="55">
        <f t="shared" si="30"/>
        <v>3016274.3390000002</v>
      </c>
      <c r="AC36" s="179">
        <f t="shared" si="30"/>
        <v>8870626.9389999993</v>
      </c>
    </row>
    <row r="37" spans="1:29" x14ac:dyDescent="0.25">
      <c r="K37" s="47"/>
      <c r="L37" s="47"/>
      <c r="Y37" s="47"/>
      <c r="Z37" s="47"/>
      <c r="AC37" s="47"/>
    </row>
    <row r="38" spans="1:29" x14ac:dyDescent="0.25">
      <c r="K38" s="47"/>
      <c r="L38" s="47"/>
    </row>
    <row r="43" spans="1:29" x14ac:dyDescent="0.25">
      <c r="B43" s="42"/>
      <c r="P43" s="42"/>
    </row>
  </sheetData>
  <protectedRanges>
    <protectedRange password="CA04" sqref="A3:A36 B2:I14 I15 B15:G15 B16:F20 H16:I34 G16:G17 G19:G34 B22:F34 B21:E21 K2:N2 F61:F62 P2:W14 W15 P15:U15 P16:T20 V16:W34 U16:U17 U19:U34 P22:T34 P21:S21 Y2:AB2 T61:T62 A1:A2 B35:AC36" name="Диапазон1_3"/>
    <protectedRange password="CA04" sqref="K3:N3 J3:J34 Y3:AB3 X3:X34" name="Диапазон1_2_1"/>
  </protectedRanges>
  <mergeCells count="4">
    <mergeCell ref="P2:AC2"/>
    <mergeCell ref="A2:A3"/>
    <mergeCell ref="B2:O2"/>
    <mergeCell ref="A1:AB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GridLines="0" zoomScale="70" zoomScaleNormal="70" workbookViewId="0">
      <pane xSplit="1" ySplit="3" topLeftCell="E7" activePane="bottomRight" state="frozen"/>
      <selection pane="topRight" activeCell="B1" sqref="B1"/>
      <selection pane="bottomLeft" activeCell="A4" sqref="A4"/>
      <selection pane="bottomRight" activeCell="Y8" sqref="Y8"/>
    </sheetView>
  </sheetViews>
  <sheetFormatPr defaultRowHeight="15" x14ac:dyDescent="0.25"/>
  <cols>
    <col min="1" max="1" width="50.28515625" customWidth="1"/>
    <col min="2" max="28" width="10.7109375" customWidth="1"/>
    <col min="29" max="29" width="13" customWidth="1"/>
    <col min="243" max="243" width="40.28515625" bestFit="1" customWidth="1"/>
    <col min="244" max="282" width="10.7109375" customWidth="1"/>
    <col min="283" max="283" width="11.42578125" bestFit="1" customWidth="1"/>
    <col min="284" max="284" width="9.5703125" bestFit="1" customWidth="1"/>
    <col min="285" max="285" width="12" bestFit="1" customWidth="1"/>
    <col min="499" max="499" width="40.28515625" bestFit="1" customWidth="1"/>
    <col min="500" max="538" width="10.7109375" customWidth="1"/>
    <col min="539" max="539" width="11.42578125" bestFit="1" customWidth="1"/>
    <col min="540" max="540" width="9.5703125" bestFit="1" customWidth="1"/>
    <col min="541" max="541" width="12" bestFit="1" customWidth="1"/>
    <col min="755" max="755" width="40.28515625" bestFit="1" customWidth="1"/>
    <col min="756" max="794" width="10.7109375" customWidth="1"/>
    <col min="795" max="795" width="11.42578125" bestFit="1" customWidth="1"/>
    <col min="796" max="796" width="9.5703125" bestFit="1" customWidth="1"/>
    <col min="797" max="797" width="12" bestFit="1" customWidth="1"/>
    <col min="1011" max="1011" width="40.28515625" bestFit="1" customWidth="1"/>
    <col min="1012" max="1050" width="10.7109375" customWidth="1"/>
    <col min="1051" max="1051" width="11.42578125" bestFit="1" customWidth="1"/>
    <col min="1052" max="1052" width="9.5703125" bestFit="1" customWidth="1"/>
    <col min="1053" max="1053" width="12" bestFit="1" customWidth="1"/>
    <col min="1267" max="1267" width="40.28515625" bestFit="1" customWidth="1"/>
    <col min="1268" max="1306" width="10.7109375" customWidth="1"/>
    <col min="1307" max="1307" width="11.42578125" bestFit="1" customWidth="1"/>
    <col min="1308" max="1308" width="9.5703125" bestFit="1" customWidth="1"/>
    <col min="1309" max="1309" width="12" bestFit="1" customWidth="1"/>
    <col min="1523" max="1523" width="40.28515625" bestFit="1" customWidth="1"/>
    <col min="1524" max="1562" width="10.7109375" customWidth="1"/>
    <col min="1563" max="1563" width="11.42578125" bestFit="1" customWidth="1"/>
    <col min="1564" max="1564" width="9.5703125" bestFit="1" customWidth="1"/>
    <col min="1565" max="1565" width="12" bestFit="1" customWidth="1"/>
    <col min="1779" max="1779" width="40.28515625" bestFit="1" customWidth="1"/>
    <col min="1780" max="1818" width="10.7109375" customWidth="1"/>
    <col min="1819" max="1819" width="11.42578125" bestFit="1" customWidth="1"/>
    <col min="1820" max="1820" width="9.5703125" bestFit="1" customWidth="1"/>
    <col min="1821" max="1821" width="12" bestFit="1" customWidth="1"/>
    <col min="2035" max="2035" width="40.28515625" bestFit="1" customWidth="1"/>
    <col min="2036" max="2074" width="10.7109375" customWidth="1"/>
    <col min="2075" max="2075" width="11.42578125" bestFit="1" customWidth="1"/>
    <col min="2076" max="2076" width="9.5703125" bestFit="1" customWidth="1"/>
    <col min="2077" max="2077" width="12" bestFit="1" customWidth="1"/>
    <col min="2291" max="2291" width="40.28515625" bestFit="1" customWidth="1"/>
    <col min="2292" max="2330" width="10.7109375" customWidth="1"/>
    <col min="2331" max="2331" width="11.42578125" bestFit="1" customWidth="1"/>
    <col min="2332" max="2332" width="9.5703125" bestFit="1" customWidth="1"/>
    <col min="2333" max="2333" width="12" bestFit="1" customWidth="1"/>
    <col min="2547" max="2547" width="40.28515625" bestFit="1" customWidth="1"/>
    <col min="2548" max="2586" width="10.7109375" customWidth="1"/>
    <col min="2587" max="2587" width="11.42578125" bestFit="1" customWidth="1"/>
    <col min="2588" max="2588" width="9.5703125" bestFit="1" customWidth="1"/>
    <col min="2589" max="2589" width="12" bestFit="1" customWidth="1"/>
    <col min="2803" max="2803" width="40.28515625" bestFit="1" customWidth="1"/>
    <col min="2804" max="2842" width="10.7109375" customWidth="1"/>
    <col min="2843" max="2843" width="11.42578125" bestFit="1" customWidth="1"/>
    <col min="2844" max="2844" width="9.5703125" bestFit="1" customWidth="1"/>
    <col min="2845" max="2845" width="12" bestFit="1" customWidth="1"/>
    <col min="3059" max="3059" width="40.28515625" bestFit="1" customWidth="1"/>
    <col min="3060" max="3098" width="10.7109375" customWidth="1"/>
    <col min="3099" max="3099" width="11.42578125" bestFit="1" customWidth="1"/>
    <col min="3100" max="3100" width="9.5703125" bestFit="1" customWidth="1"/>
    <col min="3101" max="3101" width="12" bestFit="1" customWidth="1"/>
    <col min="3315" max="3315" width="40.28515625" bestFit="1" customWidth="1"/>
    <col min="3316" max="3354" width="10.7109375" customWidth="1"/>
    <col min="3355" max="3355" width="11.42578125" bestFit="1" customWidth="1"/>
    <col min="3356" max="3356" width="9.5703125" bestFit="1" customWidth="1"/>
    <col min="3357" max="3357" width="12" bestFit="1" customWidth="1"/>
    <col min="3571" max="3571" width="40.28515625" bestFit="1" customWidth="1"/>
    <col min="3572" max="3610" width="10.7109375" customWidth="1"/>
    <col min="3611" max="3611" width="11.42578125" bestFit="1" customWidth="1"/>
    <col min="3612" max="3612" width="9.5703125" bestFit="1" customWidth="1"/>
    <col min="3613" max="3613" width="12" bestFit="1" customWidth="1"/>
    <col min="3827" max="3827" width="40.28515625" bestFit="1" customWidth="1"/>
    <col min="3828" max="3866" width="10.7109375" customWidth="1"/>
    <col min="3867" max="3867" width="11.42578125" bestFit="1" customWidth="1"/>
    <col min="3868" max="3868" width="9.5703125" bestFit="1" customWidth="1"/>
    <col min="3869" max="3869" width="12" bestFit="1" customWidth="1"/>
    <col min="4083" max="4083" width="40.28515625" bestFit="1" customWidth="1"/>
    <col min="4084" max="4122" width="10.7109375" customWidth="1"/>
    <col min="4123" max="4123" width="11.42578125" bestFit="1" customWidth="1"/>
    <col min="4124" max="4124" width="9.5703125" bestFit="1" customWidth="1"/>
    <col min="4125" max="4125" width="12" bestFit="1" customWidth="1"/>
    <col min="4339" max="4339" width="40.28515625" bestFit="1" customWidth="1"/>
    <col min="4340" max="4378" width="10.7109375" customWidth="1"/>
    <col min="4379" max="4379" width="11.42578125" bestFit="1" customWidth="1"/>
    <col min="4380" max="4380" width="9.5703125" bestFit="1" customWidth="1"/>
    <col min="4381" max="4381" width="12" bestFit="1" customWidth="1"/>
    <col min="4595" max="4595" width="40.28515625" bestFit="1" customWidth="1"/>
    <col min="4596" max="4634" width="10.7109375" customWidth="1"/>
    <col min="4635" max="4635" width="11.42578125" bestFit="1" customWidth="1"/>
    <col min="4636" max="4636" width="9.5703125" bestFit="1" customWidth="1"/>
    <col min="4637" max="4637" width="12" bestFit="1" customWidth="1"/>
    <col min="4851" max="4851" width="40.28515625" bestFit="1" customWidth="1"/>
    <col min="4852" max="4890" width="10.7109375" customWidth="1"/>
    <col min="4891" max="4891" width="11.42578125" bestFit="1" customWidth="1"/>
    <col min="4892" max="4892" width="9.5703125" bestFit="1" customWidth="1"/>
    <col min="4893" max="4893" width="12" bestFit="1" customWidth="1"/>
    <col min="5107" max="5107" width="40.28515625" bestFit="1" customWidth="1"/>
    <col min="5108" max="5146" width="10.7109375" customWidth="1"/>
    <col min="5147" max="5147" width="11.42578125" bestFit="1" customWidth="1"/>
    <col min="5148" max="5148" width="9.5703125" bestFit="1" customWidth="1"/>
    <col min="5149" max="5149" width="12" bestFit="1" customWidth="1"/>
    <col min="5363" max="5363" width="40.28515625" bestFit="1" customWidth="1"/>
    <col min="5364" max="5402" width="10.7109375" customWidth="1"/>
    <col min="5403" max="5403" width="11.42578125" bestFit="1" customWidth="1"/>
    <col min="5404" max="5404" width="9.5703125" bestFit="1" customWidth="1"/>
    <col min="5405" max="5405" width="12" bestFit="1" customWidth="1"/>
    <col min="5619" max="5619" width="40.28515625" bestFit="1" customWidth="1"/>
    <col min="5620" max="5658" width="10.7109375" customWidth="1"/>
    <col min="5659" max="5659" width="11.42578125" bestFit="1" customWidth="1"/>
    <col min="5660" max="5660" width="9.5703125" bestFit="1" customWidth="1"/>
    <col min="5661" max="5661" width="12" bestFit="1" customWidth="1"/>
    <col min="5875" max="5875" width="40.28515625" bestFit="1" customWidth="1"/>
    <col min="5876" max="5914" width="10.7109375" customWidth="1"/>
    <col min="5915" max="5915" width="11.42578125" bestFit="1" customWidth="1"/>
    <col min="5916" max="5916" width="9.5703125" bestFit="1" customWidth="1"/>
    <col min="5917" max="5917" width="12" bestFit="1" customWidth="1"/>
    <col min="6131" max="6131" width="40.28515625" bestFit="1" customWidth="1"/>
    <col min="6132" max="6170" width="10.7109375" customWidth="1"/>
    <col min="6171" max="6171" width="11.42578125" bestFit="1" customWidth="1"/>
    <col min="6172" max="6172" width="9.5703125" bestFit="1" customWidth="1"/>
    <col min="6173" max="6173" width="12" bestFit="1" customWidth="1"/>
    <col min="6387" max="6387" width="40.28515625" bestFit="1" customWidth="1"/>
    <col min="6388" max="6426" width="10.7109375" customWidth="1"/>
    <col min="6427" max="6427" width="11.42578125" bestFit="1" customWidth="1"/>
    <col min="6428" max="6428" width="9.5703125" bestFit="1" customWidth="1"/>
    <col min="6429" max="6429" width="12" bestFit="1" customWidth="1"/>
    <col min="6643" max="6643" width="40.28515625" bestFit="1" customWidth="1"/>
    <col min="6644" max="6682" width="10.7109375" customWidth="1"/>
    <col min="6683" max="6683" width="11.42578125" bestFit="1" customWidth="1"/>
    <col min="6684" max="6684" width="9.5703125" bestFit="1" customWidth="1"/>
    <col min="6685" max="6685" width="12" bestFit="1" customWidth="1"/>
    <col min="6899" max="6899" width="40.28515625" bestFit="1" customWidth="1"/>
    <col min="6900" max="6938" width="10.7109375" customWidth="1"/>
    <col min="6939" max="6939" width="11.42578125" bestFit="1" customWidth="1"/>
    <col min="6940" max="6940" width="9.5703125" bestFit="1" customWidth="1"/>
    <col min="6941" max="6941" width="12" bestFit="1" customWidth="1"/>
    <col min="7155" max="7155" width="40.28515625" bestFit="1" customWidth="1"/>
    <col min="7156" max="7194" width="10.7109375" customWidth="1"/>
    <col min="7195" max="7195" width="11.42578125" bestFit="1" customWidth="1"/>
    <col min="7196" max="7196" width="9.5703125" bestFit="1" customWidth="1"/>
    <col min="7197" max="7197" width="12" bestFit="1" customWidth="1"/>
    <col min="7411" max="7411" width="40.28515625" bestFit="1" customWidth="1"/>
    <col min="7412" max="7450" width="10.7109375" customWidth="1"/>
    <col min="7451" max="7451" width="11.42578125" bestFit="1" customWidth="1"/>
    <col min="7452" max="7452" width="9.5703125" bestFit="1" customWidth="1"/>
    <col min="7453" max="7453" width="12" bestFit="1" customWidth="1"/>
    <col min="7667" max="7667" width="40.28515625" bestFit="1" customWidth="1"/>
    <col min="7668" max="7706" width="10.7109375" customWidth="1"/>
    <col min="7707" max="7707" width="11.42578125" bestFit="1" customWidth="1"/>
    <col min="7708" max="7708" width="9.5703125" bestFit="1" customWidth="1"/>
    <col min="7709" max="7709" width="12" bestFit="1" customWidth="1"/>
    <col min="7923" max="7923" width="40.28515625" bestFit="1" customWidth="1"/>
    <col min="7924" max="7962" width="10.7109375" customWidth="1"/>
    <col min="7963" max="7963" width="11.42578125" bestFit="1" customWidth="1"/>
    <col min="7964" max="7964" width="9.5703125" bestFit="1" customWidth="1"/>
    <col min="7965" max="7965" width="12" bestFit="1" customWidth="1"/>
    <col min="8179" max="8179" width="40.28515625" bestFit="1" customWidth="1"/>
    <col min="8180" max="8218" width="10.7109375" customWidth="1"/>
    <col min="8219" max="8219" width="11.42578125" bestFit="1" customWidth="1"/>
    <col min="8220" max="8220" width="9.5703125" bestFit="1" customWidth="1"/>
    <col min="8221" max="8221" width="12" bestFit="1" customWidth="1"/>
    <col min="8435" max="8435" width="40.28515625" bestFit="1" customWidth="1"/>
    <col min="8436" max="8474" width="10.7109375" customWidth="1"/>
    <col min="8475" max="8475" width="11.42578125" bestFit="1" customWidth="1"/>
    <col min="8476" max="8476" width="9.5703125" bestFit="1" customWidth="1"/>
    <col min="8477" max="8477" width="12" bestFit="1" customWidth="1"/>
    <col min="8691" max="8691" width="40.28515625" bestFit="1" customWidth="1"/>
    <col min="8692" max="8730" width="10.7109375" customWidth="1"/>
    <col min="8731" max="8731" width="11.42578125" bestFit="1" customWidth="1"/>
    <col min="8732" max="8732" width="9.5703125" bestFit="1" customWidth="1"/>
    <col min="8733" max="8733" width="12" bestFit="1" customWidth="1"/>
    <col min="8947" max="8947" width="40.28515625" bestFit="1" customWidth="1"/>
    <col min="8948" max="8986" width="10.7109375" customWidth="1"/>
    <col min="8987" max="8987" width="11.42578125" bestFit="1" customWidth="1"/>
    <col min="8988" max="8988" width="9.5703125" bestFit="1" customWidth="1"/>
    <col min="8989" max="8989" width="12" bestFit="1" customWidth="1"/>
    <col min="9203" max="9203" width="40.28515625" bestFit="1" customWidth="1"/>
    <col min="9204" max="9242" width="10.7109375" customWidth="1"/>
    <col min="9243" max="9243" width="11.42578125" bestFit="1" customWidth="1"/>
    <col min="9244" max="9244" width="9.5703125" bestFit="1" customWidth="1"/>
    <col min="9245" max="9245" width="12" bestFit="1" customWidth="1"/>
    <col min="9459" max="9459" width="40.28515625" bestFit="1" customWidth="1"/>
    <col min="9460" max="9498" width="10.7109375" customWidth="1"/>
    <col min="9499" max="9499" width="11.42578125" bestFit="1" customWidth="1"/>
    <col min="9500" max="9500" width="9.5703125" bestFit="1" customWidth="1"/>
    <col min="9501" max="9501" width="12" bestFit="1" customWidth="1"/>
    <col min="9715" max="9715" width="40.28515625" bestFit="1" customWidth="1"/>
    <col min="9716" max="9754" width="10.7109375" customWidth="1"/>
    <col min="9755" max="9755" width="11.42578125" bestFit="1" customWidth="1"/>
    <col min="9756" max="9756" width="9.5703125" bestFit="1" customWidth="1"/>
    <col min="9757" max="9757" width="12" bestFit="1" customWidth="1"/>
    <col min="9971" max="9971" width="40.28515625" bestFit="1" customWidth="1"/>
    <col min="9972" max="10010" width="10.7109375" customWidth="1"/>
    <col min="10011" max="10011" width="11.42578125" bestFit="1" customWidth="1"/>
    <col min="10012" max="10012" width="9.5703125" bestFit="1" customWidth="1"/>
    <col min="10013" max="10013" width="12" bestFit="1" customWidth="1"/>
    <col min="10227" max="10227" width="40.28515625" bestFit="1" customWidth="1"/>
    <col min="10228" max="10266" width="10.7109375" customWidth="1"/>
    <col min="10267" max="10267" width="11.42578125" bestFit="1" customWidth="1"/>
    <col min="10268" max="10268" width="9.5703125" bestFit="1" customWidth="1"/>
    <col min="10269" max="10269" width="12" bestFit="1" customWidth="1"/>
    <col min="10483" max="10483" width="40.28515625" bestFit="1" customWidth="1"/>
    <col min="10484" max="10522" width="10.7109375" customWidth="1"/>
    <col min="10523" max="10523" width="11.42578125" bestFit="1" customWidth="1"/>
    <col min="10524" max="10524" width="9.5703125" bestFit="1" customWidth="1"/>
    <col min="10525" max="10525" width="12" bestFit="1" customWidth="1"/>
    <col min="10739" max="10739" width="40.28515625" bestFit="1" customWidth="1"/>
    <col min="10740" max="10778" width="10.7109375" customWidth="1"/>
    <col min="10779" max="10779" width="11.42578125" bestFit="1" customWidth="1"/>
    <col min="10780" max="10780" width="9.5703125" bestFit="1" customWidth="1"/>
    <col min="10781" max="10781" width="12" bestFit="1" customWidth="1"/>
    <col min="10995" max="10995" width="40.28515625" bestFit="1" customWidth="1"/>
    <col min="10996" max="11034" width="10.7109375" customWidth="1"/>
    <col min="11035" max="11035" width="11.42578125" bestFit="1" customWidth="1"/>
    <col min="11036" max="11036" width="9.5703125" bestFit="1" customWidth="1"/>
    <col min="11037" max="11037" width="12" bestFit="1" customWidth="1"/>
    <col min="11251" max="11251" width="40.28515625" bestFit="1" customWidth="1"/>
    <col min="11252" max="11290" width="10.7109375" customWidth="1"/>
    <col min="11291" max="11291" width="11.42578125" bestFit="1" customWidth="1"/>
    <col min="11292" max="11292" width="9.5703125" bestFit="1" customWidth="1"/>
    <col min="11293" max="11293" width="12" bestFit="1" customWidth="1"/>
    <col min="11507" max="11507" width="40.28515625" bestFit="1" customWidth="1"/>
    <col min="11508" max="11546" width="10.7109375" customWidth="1"/>
    <col min="11547" max="11547" width="11.42578125" bestFit="1" customWidth="1"/>
    <col min="11548" max="11548" width="9.5703125" bestFit="1" customWidth="1"/>
    <col min="11549" max="11549" width="12" bestFit="1" customWidth="1"/>
    <col min="11763" max="11763" width="40.28515625" bestFit="1" customWidth="1"/>
    <col min="11764" max="11802" width="10.7109375" customWidth="1"/>
    <col min="11803" max="11803" width="11.42578125" bestFit="1" customWidth="1"/>
    <col min="11804" max="11804" width="9.5703125" bestFit="1" customWidth="1"/>
    <col min="11805" max="11805" width="12" bestFit="1" customWidth="1"/>
    <col min="12019" max="12019" width="40.28515625" bestFit="1" customWidth="1"/>
    <col min="12020" max="12058" width="10.7109375" customWidth="1"/>
    <col min="12059" max="12059" width="11.42578125" bestFit="1" customWidth="1"/>
    <col min="12060" max="12060" width="9.5703125" bestFit="1" customWidth="1"/>
    <col min="12061" max="12061" width="12" bestFit="1" customWidth="1"/>
    <col min="12275" max="12275" width="40.28515625" bestFit="1" customWidth="1"/>
    <col min="12276" max="12314" width="10.7109375" customWidth="1"/>
    <col min="12315" max="12315" width="11.42578125" bestFit="1" customWidth="1"/>
    <col min="12316" max="12316" width="9.5703125" bestFit="1" customWidth="1"/>
    <col min="12317" max="12317" width="12" bestFit="1" customWidth="1"/>
    <col min="12531" max="12531" width="40.28515625" bestFit="1" customWidth="1"/>
    <col min="12532" max="12570" width="10.7109375" customWidth="1"/>
    <col min="12571" max="12571" width="11.42578125" bestFit="1" customWidth="1"/>
    <col min="12572" max="12572" width="9.5703125" bestFit="1" customWidth="1"/>
    <col min="12573" max="12573" width="12" bestFit="1" customWidth="1"/>
    <col min="12787" max="12787" width="40.28515625" bestFit="1" customWidth="1"/>
    <col min="12788" max="12826" width="10.7109375" customWidth="1"/>
    <col min="12827" max="12827" width="11.42578125" bestFit="1" customWidth="1"/>
    <col min="12828" max="12828" width="9.5703125" bestFit="1" customWidth="1"/>
    <col min="12829" max="12829" width="12" bestFit="1" customWidth="1"/>
    <col min="13043" max="13043" width="40.28515625" bestFit="1" customWidth="1"/>
    <col min="13044" max="13082" width="10.7109375" customWidth="1"/>
    <col min="13083" max="13083" width="11.42578125" bestFit="1" customWidth="1"/>
    <col min="13084" max="13084" width="9.5703125" bestFit="1" customWidth="1"/>
    <col min="13085" max="13085" width="12" bestFit="1" customWidth="1"/>
    <col min="13299" max="13299" width="40.28515625" bestFit="1" customWidth="1"/>
    <col min="13300" max="13338" width="10.7109375" customWidth="1"/>
    <col min="13339" max="13339" width="11.42578125" bestFit="1" customWidth="1"/>
    <col min="13340" max="13340" width="9.5703125" bestFit="1" customWidth="1"/>
    <col min="13341" max="13341" width="12" bestFit="1" customWidth="1"/>
    <col min="13555" max="13555" width="40.28515625" bestFit="1" customWidth="1"/>
    <col min="13556" max="13594" width="10.7109375" customWidth="1"/>
    <col min="13595" max="13595" width="11.42578125" bestFit="1" customWidth="1"/>
    <col min="13596" max="13596" width="9.5703125" bestFit="1" customWidth="1"/>
    <col min="13597" max="13597" width="12" bestFit="1" customWidth="1"/>
    <col min="13811" max="13811" width="40.28515625" bestFit="1" customWidth="1"/>
    <col min="13812" max="13850" width="10.7109375" customWidth="1"/>
    <col min="13851" max="13851" width="11.42578125" bestFit="1" customWidth="1"/>
    <col min="13852" max="13852" width="9.5703125" bestFit="1" customWidth="1"/>
    <col min="13853" max="13853" width="12" bestFit="1" customWidth="1"/>
    <col min="14067" max="14067" width="40.28515625" bestFit="1" customWidth="1"/>
    <col min="14068" max="14106" width="10.7109375" customWidth="1"/>
    <col min="14107" max="14107" width="11.42578125" bestFit="1" customWidth="1"/>
    <col min="14108" max="14108" width="9.5703125" bestFit="1" customWidth="1"/>
    <col min="14109" max="14109" width="12" bestFit="1" customWidth="1"/>
    <col min="14323" max="14323" width="40.28515625" bestFit="1" customWidth="1"/>
    <col min="14324" max="14362" width="10.7109375" customWidth="1"/>
    <col min="14363" max="14363" width="11.42578125" bestFit="1" customWidth="1"/>
    <col min="14364" max="14364" width="9.5703125" bestFit="1" customWidth="1"/>
    <col min="14365" max="14365" width="12" bestFit="1" customWidth="1"/>
    <col min="14579" max="14579" width="40.28515625" bestFit="1" customWidth="1"/>
    <col min="14580" max="14618" width="10.7109375" customWidth="1"/>
    <col min="14619" max="14619" width="11.42578125" bestFit="1" customWidth="1"/>
    <col min="14620" max="14620" width="9.5703125" bestFit="1" customWidth="1"/>
    <col min="14621" max="14621" width="12" bestFit="1" customWidth="1"/>
    <col min="14835" max="14835" width="40.28515625" bestFit="1" customWidth="1"/>
    <col min="14836" max="14874" width="10.7109375" customWidth="1"/>
    <col min="14875" max="14875" width="11.42578125" bestFit="1" customWidth="1"/>
    <col min="14876" max="14876" width="9.5703125" bestFit="1" customWidth="1"/>
    <col min="14877" max="14877" width="12" bestFit="1" customWidth="1"/>
    <col min="15091" max="15091" width="40.28515625" bestFit="1" customWidth="1"/>
    <col min="15092" max="15130" width="10.7109375" customWidth="1"/>
    <col min="15131" max="15131" width="11.42578125" bestFit="1" customWidth="1"/>
    <col min="15132" max="15132" width="9.5703125" bestFit="1" customWidth="1"/>
    <col min="15133" max="15133" width="12" bestFit="1" customWidth="1"/>
    <col min="15347" max="15347" width="40.28515625" bestFit="1" customWidth="1"/>
    <col min="15348" max="15386" width="10.7109375" customWidth="1"/>
    <col min="15387" max="15387" width="11.42578125" bestFit="1" customWidth="1"/>
    <col min="15388" max="15388" width="9.5703125" bestFit="1" customWidth="1"/>
    <col min="15389" max="15389" width="12" bestFit="1" customWidth="1"/>
    <col min="15603" max="15603" width="40.28515625" bestFit="1" customWidth="1"/>
    <col min="15604" max="15642" width="10.7109375" customWidth="1"/>
    <col min="15643" max="15643" width="11.42578125" bestFit="1" customWidth="1"/>
    <col min="15644" max="15644" width="9.5703125" bestFit="1" customWidth="1"/>
    <col min="15645" max="15645" width="12" bestFit="1" customWidth="1"/>
    <col min="15859" max="15859" width="40.28515625" bestFit="1" customWidth="1"/>
    <col min="15860" max="15898" width="10.7109375" customWidth="1"/>
    <col min="15899" max="15899" width="11.42578125" bestFit="1" customWidth="1"/>
    <col min="15900" max="15900" width="9.5703125" bestFit="1" customWidth="1"/>
    <col min="15901" max="15901" width="12" bestFit="1" customWidth="1"/>
    <col min="16115" max="16115" width="40.28515625" bestFit="1" customWidth="1"/>
    <col min="16116" max="16154" width="10.7109375" customWidth="1"/>
    <col min="16155" max="16155" width="11.42578125" bestFit="1" customWidth="1"/>
    <col min="16156" max="16156" width="9.5703125" bestFit="1" customWidth="1"/>
    <col min="16157" max="16157" width="12" bestFit="1" customWidth="1"/>
  </cols>
  <sheetData>
    <row r="1" spans="1:29" ht="21" x14ac:dyDescent="0.25">
      <c r="A1" s="220" t="s">
        <v>44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29" ht="21" x14ac:dyDescent="0.25">
      <c r="A2" s="215"/>
      <c r="B2" s="217">
        <v>2018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7">
        <v>2019</v>
      </c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9"/>
    </row>
    <row r="3" spans="1:29" ht="15.75" customHeight="1" x14ac:dyDescent="0.25">
      <c r="A3" s="216"/>
      <c r="B3" s="79" t="s">
        <v>1</v>
      </c>
      <c r="C3" s="79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J3" s="79" t="s">
        <v>45</v>
      </c>
      <c r="K3" s="79" t="s">
        <v>10</v>
      </c>
      <c r="L3" s="79" t="s">
        <v>11</v>
      </c>
      <c r="M3" s="79" t="s">
        <v>12</v>
      </c>
      <c r="N3" s="79" t="s">
        <v>13</v>
      </c>
      <c r="O3" s="79" t="s">
        <v>14</v>
      </c>
      <c r="P3" s="170" t="s">
        <v>1</v>
      </c>
      <c r="Q3" s="170" t="s">
        <v>2</v>
      </c>
      <c r="R3" s="170" t="s">
        <v>3</v>
      </c>
      <c r="S3" s="170" t="s">
        <v>4</v>
      </c>
      <c r="T3" s="170" t="s">
        <v>5</v>
      </c>
      <c r="U3" s="170" t="s">
        <v>6</v>
      </c>
      <c r="V3" s="170" t="s">
        <v>7</v>
      </c>
      <c r="W3" s="170" t="s">
        <v>8</v>
      </c>
      <c r="X3" s="170" t="s">
        <v>45</v>
      </c>
      <c r="Y3" s="170" t="s">
        <v>10</v>
      </c>
      <c r="Z3" s="170" t="s">
        <v>11</v>
      </c>
      <c r="AA3" s="170" t="s">
        <v>12</v>
      </c>
      <c r="AB3" s="170" t="s">
        <v>13</v>
      </c>
      <c r="AC3" s="194" t="s">
        <v>14</v>
      </c>
    </row>
    <row r="4" spans="1:29" ht="18.75" x14ac:dyDescent="0.3">
      <c r="A4" s="56" t="s">
        <v>15</v>
      </c>
      <c r="B4" s="57"/>
      <c r="C4" s="57"/>
      <c r="D4" s="57"/>
      <c r="E4" s="57"/>
      <c r="F4" s="61"/>
      <c r="G4" s="61"/>
      <c r="H4" s="61"/>
      <c r="I4" s="61"/>
      <c r="J4" s="61"/>
      <c r="K4" s="1"/>
      <c r="O4" s="198"/>
      <c r="P4" s="57"/>
      <c r="Q4" s="57"/>
      <c r="R4" s="57"/>
      <c r="S4" s="57"/>
      <c r="T4" s="61"/>
      <c r="U4" s="61"/>
      <c r="V4" s="61"/>
      <c r="W4" s="61"/>
      <c r="X4" s="61"/>
      <c r="Y4" s="1"/>
      <c r="Z4" s="6"/>
      <c r="AA4" s="6"/>
      <c r="AB4" s="6"/>
      <c r="AC4" s="171"/>
    </row>
    <row r="5" spans="1:29" ht="15.75" x14ac:dyDescent="0.25">
      <c r="A5" s="67" t="s">
        <v>16</v>
      </c>
      <c r="B5" s="58">
        <v>350576</v>
      </c>
      <c r="C5" s="58">
        <v>361236</v>
      </c>
      <c r="D5" s="58">
        <v>366989</v>
      </c>
      <c r="E5" s="85">
        <v>1078801</v>
      </c>
      <c r="F5" s="1">
        <v>226750</v>
      </c>
      <c r="G5" s="2">
        <v>74902</v>
      </c>
      <c r="H5" s="1">
        <v>34368</v>
      </c>
      <c r="I5" s="85">
        <v>336020</v>
      </c>
      <c r="J5" s="85">
        <v>1414821</v>
      </c>
      <c r="K5" s="1">
        <v>31335</v>
      </c>
      <c r="L5" s="2">
        <v>37709</v>
      </c>
      <c r="M5" s="1">
        <v>53211</v>
      </c>
      <c r="N5" s="85">
        <v>122255</v>
      </c>
      <c r="O5" s="85">
        <v>1537076</v>
      </c>
      <c r="P5" s="58">
        <v>382549</v>
      </c>
      <c r="Q5" s="58">
        <v>300964</v>
      </c>
      <c r="R5" s="58">
        <v>301462</v>
      </c>
      <c r="S5" s="85">
        <f>SUM(P5:R5)</f>
        <v>984975</v>
      </c>
      <c r="T5" s="1">
        <v>203346</v>
      </c>
      <c r="U5" s="2">
        <v>86873</v>
      </c>
      <c r="V5" s="1">
        <v>36076</v>
      </c>
      <c r="W5" s="85">
        <f t="shared" ref="W5:W13" si="0">SUM(T5:V5)</f>
        <v>326295</v>
      </c>
      <c r="X5" s="85">
        <f>S5+W5</f>
        <v>1311270</v>
      </c>
      <c r="Y5" s="1">
        <v>28143</v>
      </c>
      <c r="Z5" s="2">
        <v>40355</v>
      </c>
      <c r="AA5" s="1">
        <v>97020</v>
      </c>
      <c r="AB5" s="85">
        <f t="shared" ref="AB5:AB13" si="1">SUM(Y5:AA5)</f>
        <v>165518</v>
      </c>
      <c r="AC5" s="85">
        <f>S5+W5+AB5</f>
        <v>1476788</v>
      </c>
    </row>
    <row r="6" spans="1:29" ht="15.75" x14ac:dyDescent="0.25">
      <c r="A6" s="68" t="s">
        <v>17</v>
      </c>
      <c r="B6" s="59">
        <v>313269</v>
      </c>
      <c r="C6" s="59">
        <v>315887</v>
      </c>
      <c r="D6" s="59">
        <v>329716</v>
      </c>
      <c r="E6" s="86">
        <v>958872</v>
      </c>
      <c r="F6" s="4">
        <v>214200</v>
      </c>
      <c r="G6" s="4">
        <v>100456</v>
      </c>
      <c r="H6" s="4">
        <v>62598</v>
      </c>
      <c r="I6" s="86">
        <v>377254</v>
      </c>
      <c r="J6" s="86">
        <v>1336126</v>
      </c>
      <c r="K6" s="4">
        <v>59995</v>
      </c>
      <c r="L6" s="4">
        <v>50022</v>
      </c>
      <c r="M6" s="4">
        <v>83399</v>
      </c>
      <c r="N6" s="86">
        <v>193416</v>
      </c>
      <c r="O6" s="86">
        <v>1529542</v>
      </c>
      <c r="P6" s="59">
        <v>353403</v>
      </c>
      <c r="Q6" s="59">
        <v>275974</v>
      </c>
      <c r="R6" s="59">
        <v>275514</v>
      </c>
      <c r="S6" s="86">
        <f t="shared" ref="S6:S13" si="2">SUM(P6:R6)</f>
        <v>904891</v>
      </c>
      <c r="T6" s="4">
        <v>203548</v>
      </c>
      <c r="U6" s="4">
        <v>119128</v>
      </c>
      <c r="V6" s="4">
        <v>47957</v>
      </c>
      <c r="W6" s="86">
        <f t="shared" si="0"/>
        <v>370633</v>
      </c>
      <c r="X6" s="86">
        <f>S6+W6</f>
        <v>1275524</v>
      </c>
      <c r="Y6" s="4">
        <v>70373</v>
      </c>
      <c r="Z6" s="4">
        <v>60978</v>
      </c>
      <c r="AA6" s="4">
        <v>117872</v>
      </c>
      <c r="AB6" s="86">
        <f t="shared" si="1"/>
        <v>249223</v>
      </c>
      <c r="AC6" s="86">
        <f t="shared" ref="AC6:AC13" si="3">S6+W6+AB6</f>
        <v>1524747</v>
      </c>
    </row>
    <row r="7" spans="1:29" ht="15.75" x14ac:dyDescent="0.25">
      <c r="A7" s="68" t="s">
        <v>18</v>
      </c>
      <c r="B7" s="59">
        <v>256400</v>
      </c>
      <c r="C7" s="59">
        <v>260007</v>
      </c>
      <c r="D7" s="59">
        <v>272515</v>
      </c>
      <c r="E7" s="86">
        <v>788922</v>
      </c>
      <c r="F7" s="3">
        <v>171295</v>
      </c>
      <c r="G7" s="4">
        <v>68498</v>
      </c>
      <c r="H7" s="3">
        <v>36071</v>
      </c>
      <c r="I7" s="86">
        <v>275864</v>
      </c>
      <c r="J7" s="86">
        <v>1064786</v>
      </c>
      <c r="K7" s="3">
        <v>21109</v>
      </c>
      <c r="L7" s="4">
        <v>30161</v>
      </c>
      <c r="M7" s="3">
        <v>49791</v>
      </c>
      <c r="N7" s="86">
        <v>101061</v>
      </c>
      <c r="O7" s="86">
        <v>1165847</v>
      </c>
      <c r="P7" s="59">
        <v>289468</v>
      </c>
      <c r="Q7" s="59">
        <v>229640</v>
      </c>
      <c r="R7" s="59">
        <v>232250</v>
      </c>
      <c r="S7" s="86">
        <f t="shared" si="2"/>
        <v>751358</v>
      </c>
      <c r="T7" s="3">
        <v>154263</v>
      </c>
      <c r="U7" s="4">
        <v>79186</v>
      </c>
      <c r="V7" s="3">
        <v>35091</v>
      </c>
      <c r="W7" s="86">
        <f t="shared" si="0"/>
        <v>268540</v>
      </c>
      <c r="X7" s="86">
        <f t="shared" ref="X7:X13" si="4">S7+W7</f>
        <v>1019898</v>
      </c>
      <c r="Y7" s="3">
        <v>23104</v>
      </c>
      <c r="Z7" s="4">
        <v>28101</v>
      </c>
      <c r="AA7" s="3">
        <v>81539</v>
      </c>
      <c r="AB7" s="86">
        <f t="shared" si="1"/>
        <v>132744</v>
      </c>
      <c r="AC7" s="86">
        <f t="shared" si="3"/>
        <v>1152642</v>
      </c>
    </row>
    <row r="8" spans="1:29" ht="15.75" x14ac:dyDescent="0.25">
      <c r="A8" s="68" t="s">
        <v>19</v>
      </c>
      <c r="B8" s="59">
        <v>226219</v>
      </c>
      <c r="C8" s="59">
        <v>248923</v>
      </c>
      <c r="D8" s="59">
        <v>259562</v>
      </c>
      <c r="E8" s="86">
        <v>734704</v>
      </c>
      <c r="F8" s="3">
        <v>148179</v>
      </c>
      <c r="G8" s="4">
        <v>46931</v>
      </c>
      <c r="H8" s="3">
        <v>23153</v>
      </c>
      <c r="I8" s="86">
        <v>218263</v>
      </c>
      <c r="J8" s="86">
        <v>952967</v>
      </c>
      <c r="K8" s="3">
        <v>24486</v>
      </c>
      <c r="L8" s="4">
        <v>39192</v>
      </c>
      <c r="M8" s="3">
        <v>47278</v>
      </c>
      <c r="N8" s="86">
        <v>110956</v>
      </c>
      <c r="O8" s="86">
        <v>1063923</v>
      </c>
      <c r="P8" s="59">
        <v>276645</v>
      </c>
      <c r="Q8" s="59">
        <v>206827</v>
      </c>
      <c r="R8" s="59">
        <v>213636</v>
      </c>
      <c r="S8" s="86">
        <f t="shared" si="2"/>
        <v>697108</v>
      </c>
      <c r="T8" s="3">
        <v>141676</v>
      </c>
      <c r="U8" s="4">
        <v>58186</v>
      </c>
      <c r="V8" s="3">
        <v>25733</v>
      </c>
      <c r="W8" s="86">
        <f t="shared" si="0"/>
        <v>225595</v>
      </c>
      <c r="X8" s="86">
        <f t="shared" si="4"/>
        <v>922703</v>
      </c>
      <c r="Y8" s="3">
        <v>34493</v>
      </c>
      <c r="Z8" s="4">
        <v>25285</v>
      </c>
      <c r="AA8" s="3">
        <v>71429</v>
      </c>
      <c r="AB8" s="86">
        <f t="shared" si="1"/>
        <v>131207</v>
      </c>
      <c r="AC8" s="86">
        <f t="shared" si="3"/>
        <v>1053910</v>
      </c>
    </row>
    <row r="9" spans="1:29" ht="15.75" x14ac:dyDescent="0.25">
      <c r="A9" s="68" t="s">
        <v>20</v>
      </c>
      <c r="B9" s="59">
        <v>452413</v>
      </c>
      <c r="C9" s="59">
        <v>444125</v>
      </c>
      <c r="D9" s="59">
        <v>447699</v>
      </c>
      <c r="E9" s="86">
        <v>1344237</v>
      </c>
      <c r="F9" s="3">
        <v>302108</v>
      </c>
      <c r="G9" s="4">
        <v>157304</v>
      </c>
      <c r="H9" s="3">
        <v>103503</v>
      </c>
      <c r="I9" s="86">
        <v>562915</v>
      </c>
      <c r="J9" s="86">
        <v>1907152</v>
      </c>
      <c r="K9" s="3">
        <v>76329</v>
      </c>
      <c r="L9" s="4">
        <v>53164</v>
      </c>
      <c r="M9" s="3">
        <v>103849</v>
      </c>
      <c r="N9" s="86">
        <v>233342</v>
      </c>
      <c r="O9" s="86">
        <v>2140494</v>
      </c>
      <c r="P9" s="59">
        <v>461921</v>
      </c>
      <c r="Q9" s="59">
        <v>369572</v>
      </c>
      <c r="R9" s="59">
        <v>374863</v>
      </c>
      <c r="S9" s="86">
        <f t="shared" si="2"/>
        <v>1206356</v>
      </c>
      <c r="T9" s="3">
        <v>256189</v>
      </c>
      <c r="U9" s="4">
        <v>158228</v>
      </c>
      <c r="V9" s="3">
        <v>80254</v>
      </c>
      <c r="W9" s="86">
        <f t="shared" si="0"/>
        <v>494671</v>
      </c>
      <c r="X9" s="86">
        <f t="shared" si="4"/>
        <v>1701027</v>
      </c>
      <c r="Y9" s="3">
        <v>70298</v>
      </c>
      <c r="Z9" s="4">
        <v>87848</v>
      </c>
      <c r="AA9" s="3">
        <v>158284</v>
      </c>
      <c r="AB9" s="86">
        <f t="shared" si="1"/>
        <v>316430</v>
      </c>
      <c r="AC9" s="86">
        <f t="shared" si="3"/>
        <v>2017457</v>
      </c>
    </row>
    <row r="10" spans="1:29" ht="15.75" x14ac:dyDescent="0.25">
      <c r="A10" s="68" t="s">
        <v>21</v>
      </c>
      <c r="B10" s="59">
        <v>171422</v>
      </c>
      <c r="C10" s="59">
        <v>174790</v>
      </c>
      <c r="D10" s="59">
        <v>180204</v>
      </c>
      <c r="E10" s="86">
        <v>526416</v>
      </c>
      <c r="F10" s="3">
        <v>119158</v>
      </c>
      <c r="G10" s="4">
        <v>49053</v>
      </c>
      <c r="H10" s="3">
        <v>25075</v>
      </c>
      <c r="I10" s="86">
        <v>193286</v>
      </c>
      <c r="J10" s="86">
        <v>719702</v>
      </c>
      <c r="K10" s="3">
        <v>23825</v>
      </c>
      <c r="L10" s="4">
        <v>17944</v>
      </c>
      <c r="M10" s="3">
        <v>38040</v>
      </c>
      <c r="N10" s="86">
        <v>79809</v>
      </c>
      <c r="O10" s="86">
        <v>799511</v>
      </c>
      <c r="P10" s="59">
        <v>190654</v>
      </c>
      <c r="Q10" s="59">
        <v>144972</v>
      </c>
      <c r="R10" s="59">
        <v>153368</v>
      </c>
      <c r="S10" s="86">
        <f t="shared" si="2"/>
        <v>488994</v>
      </c>
      <c r="T10" s="3">
        <v>103836</v>
      </c>
      <c r="U10" s="4">
        <v>52319</v>
      </c>
      <c r="V10" s="3">
        <v>27488</v>
      </c>
      <c r="W10" s="86">
        <f t="shared" si="0"/>
        <v>183643</v>
      </c>
      <c r="X10" s="86">
        <f t="shared" si="4"/>
        <v>672637</v>
      </c>
      <c r="Y10" s="3">
        <v>17307</v>
      </c>
      <c r="Z10" s="4">
        <v>27572</v>
      </c>
      <c r="AA10" s="3">
        <v>56090</v>
      </c>
      <c r="AB10" s="86">
        <f t="shared" si="1"/>
        <v>100969</v>
      </c>
      <c r="AC10" s="86">
        <f t="shared" si="3"/>
        <v>773606</v>
      </c>
    </row>
    <row r="11" spans="1:29" ht="15.75" x14ac:dyDescent="0.25">
      <c r="A11" s="68" t="s">
        <v>22</v>
      </c>
      <c r="B11" s="59">
        <v>409180</v>
      </c>
      <c r="C11" s="59">
        <v>406925</v>
      </c>
      <c r="D11" s="59">
        <v>401409</v>
      </c>
      <c r="E11" s="86">
        <v>1217514</v>
      </c>
      <c r="F11" s="3">
        <v>297672</v>
      </c>
      <c r="G11" s="4">
        <v>160518</v>
      </c>
      <c r="H11" s="3">
        <v>124864</v>
      </c>
      <c r="I11" s="86">
        <v>583054</v>
      </c>
      <c r="J11" s="86">
        <v>1800568</v>
      </c>
      <c r="K11" s="3">
        <v>75957</v>
      </c>
      <c r="L11" s="4">
        <v>84511</v>
      </c>
      <c r="M11" s="3">
        <v>120271</v>
      </c>
      <c r="N11" s="86">
        <v>280739</v>
      </c>
      <c r="O11" s="86">
        <v>2081307</v>
      </c>
      <c r="P11" s="59">
        <v>447955</v>
      </c>
      <c r="Q11" s="59">
        <v>350646</v>
      </c>
      <c r="R11" s="59">
        <v>361286</v>
      </c>
      <c r="S11" s="86">
        <f t="shared" si="2"/>
        <v>1159887</v>
      </c>
      <c r="T11" s="3">
        <v>269380</v>
      </c>
      <c r="U11" s="4">
        <v>160593</v>
      </c>
      <c r="V11" s="3">
        <v>109514</v>
      </c>
      <c r="W11" s="86">
        <f t="shared" si="0"/>
        <v>539487</v>
      </c>
      <c r="X11" s="86">
        <f t="shared" si="4"/>
        <v>1699374</v>
      </c>
      <c r="Y11" s="3">
        <v>59829</v>
      </c>
      <c r="Z11" s="4">
        <v>120984</v>
      </c>
      <c r="AA11" s="3">
        <v>133239</v>
      </c>
      <c r="AB11" s="86">
        <f t="shared" si="1"/>
        <v>314052</v>
      </c>
      <c r="AC11" s="86">
        <f t="shared" si="3"/>
        <v>2013426</v>
      </c>
    </row>
    <row r="12" spans="1:29" ht="15.75" x14ac:dyDescent="0.25">
      <c r="A12" s="68" t="s">
        <v>23</v>
      </c>
      <c r="B12" s="59">
        <v>543626</v>
      </c>
      <c r="C12" s="59">
        <v>548118</v>
      </c>
      <c r="D12" s="59">
        <v>559453</v>
      </c>
      <c r="E12" s="86">
        <v>1651197</v>
      </c>
      <c r="F12" s="3">
        <v>355046</v>
      </c>
      <c r="G12" s="4">
        <v>131297</v>
      </c>
      <c r="H12" s="3">
        <v>92423</v>
      </c>
      <c r="I12" s="86">
        <v>578766</v>
      </c>
      <c r="J12" s="86">
        <v>2229963</v>
      </c>
      <c r="K12" s="3">
        <v>91560</v>
      </c>
      <c r="L12" s="4">
        <v>97784</v>
      </c>
      <c r="M12" s="3">
        <v>134462</v>
      </c>
      <c r="N12" s="86">
        <v>323806</v>
      </c>
      <c r="O12" s="86">
        <v>2553769</v>
      </c>
      <c r="P12" s="59">
        <v>588758</v>
      </c>
      <c r="Q12" s="59">
        <v>459301</v>
      </c>
      <c r="R12" s="59">
        <v>466436</v>
      </c>
      <c r="S12" s="86">
        <f t="shared" si="2"/>
        <v>1514495</v>
      </c>
      <c r="T12" s="3">
        <v>323027</v>
      </c>
      <c r="U12" s="4">
        <v>187717</v>
      </c>
      <c r="V12" s="3">
        <v>59125</v>
      </c>
      <c r="W12" s="86">
        <f t="shared" si="0"/>
        <v>569869</v>
      </c>
      <c r="X12" s="86">
        <f t="shared" si="4"/>
        <v>2084364</v>
      </c>
      <c r="Y12" s="3">
        <v>94651</v>
      </c>
      <c r="Z12" s="4">
        <v>109335</v>
      </c>
      <c r="AA12" s="3">
        <v>189028</v>
      </c>
      <c r="AB12" s="86">
        <f t="shared" si="1"/>
        <v>393014</v>
      </c>
      <c r="AC12" s="86">
        <f t="shared" si="3"/>
        <v>2477378</v>
      </c>
    </row>
    <row r="13" spans="1:29" ht="16.5" thickBot="1" x14ac:dyDescent="0.3">
      <c r="A13" s="68" t="s">
        <v>42</v>
      </c>
      <c r="B13" s="69">
        <v>505</v>
      </c>
      <c r="C13" s="69">
        <v>529</v>
      </c>
      <c r="D13" s="69">
        <v>492</v>
      </c>
      <c r="E13" s="87">
        <v>1526</v>
      </c>
      <c r="F13" s="69">
        <v>361</v>
      </c>
      <c r="G13" s="69">
        <v>206</v>
      </c>
      <c r="H13" s="69">
        <v>0</v>
      </c>
      <c r="I13" s="87">
        <v>567</v>
      </c>
      <c r="J13" s="87">
        <v>2093</v>
      </c>
      <c r="K13" s="69">
        <v>0</v>
      </c>
      <c r="L13" s="69">
        <v>0</v>
      </c>
      <c r="M13" s="69">
        <v>35</v>
      </c>
      <c r="N13" s="87">
        <v>35</v>
      </c>
      <c r="O13" s="87">
        <v>2128</v>
      </c>
      <c r="P13" s="69">
        <v>428</v>
      </c>
      <c r="Q13" s="69">
        <v>467</v>
      </c>
      <c r="R13" s="69">
        <v>442</v>
      </c>
      <c r="S13" s="87">
        <f t="shared" si="2"/>
        <v>1337</v>
      </c>
      <c r="T13" s="69">
        <v>345</v>
      </c>
      <c r="U13" s="69">
        <v>194</v>
      </c>
      <c r="V13" s="69">
        <v>0</v>
      </c>
      <c r="W13" s="87">
        <f t="shared" si="0"/>
        <v>539</v>
      </c>
      <c r="X13" s="87">
        <f t="shared" si="4"/>
        <v>1876</v>
      </c>
      <c r="Y13" s="69">
        <v>0</v>
      </c>
      <c r="Z13" s="69">
        <v>0</v>
      </c>
      <c r="AA13" s="69">
        <v>60</v>
      </c>
      <c r="AB13" s="87">
        <f t="shared" si="1"/>
        <v>60</v>
      </c>
      <c r="AC13" s="87">
        <f t="shared" si="3"/>
        <v>1936</v>
      </c>
    </row>
    <row r="14" spans="1:29" ht="16.5" thickBot="1" x14ac:dyDescent="0.3">
      <c r="A14" s="80" t="s">
        <v>27</v>
      </c>
      <c r="B14" s="60">
        <f>SUM(B5:B13)</f>
        <v>2723610</v>
      </c>
      <c r="C14" s="60">
        <f>SUM(C5:C13)</f>
        <v>2760540</v>
      </c>
      <c r="D14" s="60">
        <f>SUM(D5:D13)</f>
        <v>2818039</v>
      </c>
      <c r="E14" s="88">
        <f>SUM(E5:E13)</f>
        <v>8302189</v>
      </c>
      <c r="F14" s="5">
        <v>1834769</v>
      </c>
      <c r="G14" s="5">
        <v>789165</v>
      </c>
      <c r="H14" s="5">
        <v>502055</v>
      </c>
      <c r="I14" s="88">
        <v>3125989</v>
      </c>
      <c r="J14" s="88">
        <v>11428178</v>
      </c>
      <c r="K14" s="5">
        <v>404596</v>
      </c>
      <c r="L14" s="5">
        <v>410487</v>
      </c>
      <c r="M14" s="5">
        <v>630336</v>
      </c>
      <c r="N14" s="88">
        <v>1445419</v>
      </c>
      <c r="O14" s="88">
        <v>12873597</v>
      </c>
      <c r="P14" s="60">
        <f>SUM(P5:P13)</f>
        <v>2991781</v>
      </c>
      <c r="Q14" s="60">
        <f>SUM(Q5:Q13)</f>
        <v>2338363</v>
      </c>
      <c r="R14" s="60">
        <f>SUM(R5:R13)</f>
        <v>2379257</v>
      </c>
      <c r="S14" s="88">
        <f>SUM(S5:S13)</f>
        <v>7709401</v>
      </c>
      <c r="T14" s="5">
        <f t="shared" ref="T14:AC14" si="5">SUM(T5:T13)</f>
        <v>1655610</v>
      </c>
      <c r="U14" s="5">
        <f t="shared" si="5"/>
        <v>902424</v>
      </c>
      <c r="V14" s="5">
        <f t="shared" si="5"/>
        <v>421238</v>
      </c>
      <c r="W14" s="88">
        <f t="shared" si="5"/>
        <v>2979272</v>
      </c>
      <c r="X14" s="88">
        <f t="shared" si="5"/>
        <v>10688673</v>
      </c>
      <c r="Y14" s="5">
        <f t="shared" si="5"/>
        <v>398198</v>
      </c>
      <c r="Z14" s="5">
        <f t="shared" si="5"/>
        <v>500458</v>
      </c>
      <c r="AA14" s="5">
        <f t="shared" si="5"/>
        <v>904561</v>
      </c>
      <c r="AB14" s="88">
        <f t="shared" si="5"/>
        <v>1803217</v>
      </c>
      <c r="AC14" s="88">
        <f t="shared" si="5"/>
        <v>12491890</v>
      </c>
    </row>
    <row r="15" spans="1:29" ht="18.75" x14ac:dyDescent="0.3">
      <c r="A15" s="70" t="s">
        <v>28</v>
      </c>
      <c r="B15" s="71"/>
      <c r="C15" s="71"/>
      <c r="D15" s="71"/>
      <c r="E15" s="71"/>
      <c r="F15" s="61"/>
      <c r="G15" s="72"/>
      <c r="H15" s="61"/>
      <c r="I15" s="61"/>
      <c r="J15" s="61"/>
      <c r="K15" s="61"/>
      <c r="L15" s="72"/>
      <c r="M15" s="61"/>
      <c r="N15" s="61"/>
      <c r="O15" s="195"/>
      <c r="P15" s="71"/>
      <c r="Q15" s="71"/>
      <c r="R15" s="71"/>
      <c r="S15" s="71"/>
      <c r="T15" s="61"/>
      <c r="U15" s="72"/>
      <c r="V15" s="61"/>
      <c r="W15" s="61"/>
      <c r="X15" s="61"/>
      <c r="Y15" s="61"/>
      <c r="Z15" s="72"/>
      <c r="AA15" s="61"/>
      <c r="AB15" s="61"/>
      <c r="AC15" s="195"/>
    </row>
    <row r="16" spans="1:29" ht="15.75" x14ac:dyDescent="0.25">
      <c r="A16" s="67" t="s">
        <v>29</v>
      </c>
      <c r="B16" s="72">
        <v>235008</v>
      </c>
      <c r="C16" s="72">
        <v>251923</v>
      </c>
      <c r="D16" s="73">
        <v>255625</v>
      </c>
      <c r="E16" s="85">
        <v>742556</v>
      </c>
      <c r="F16" s="72">
        <v>164221</v>
      </c>
      <c r="G16" s="72">
        <v>88862</v>
      </c>
      <c r="H16" s="73">
        <v>26304</v>
      </c>
      <c r="I16" s="85">
        <v>279387</v>
      </c>
      <c r="J16" s="85">
        <v>1021943</v>
      </c>
      <c r="K16" s="72">
        <v>42058</v>
      </c>
      <c r="L16" s="72">
        <v>40719</v>
      </c>
      <c r="M16" s="73">
        <v>55124</v>
      </c>
      <c r="N16" s="85">
        <v>137901</v>
      </c>
      <c r="O16" s="85">
        <v>1159844</v>
      </c>
      <c r="P16" s="72">
        <v>260032</v>
      </c>
      <c r="Q16" s="72">
        <v>203244</v>
      </c>
      <c r="R16" s="73">
        <v>206324</v>
      </c>
      <c r="S16" s="85">
        <f t="shared" ref="S16:S18" si="6">SUM(P16:R16)</f>
        <v>669600</v>
      </c>
      <c r="T16" s="72">
        <v>159707</v>
      </c>
      <c r="U16" s="72">
        <v>89004</v>
      </c>
      <c r="V16" s="73">
        <v>26850</v>
      </c>
      <c r="W16" s="85">
        <f t="shared" ref="W16:W18" si="7">SUM(T16:V16)</f>
        <v>275561</v>
      </c>
      <c r="X16" s="85">
        <f t="shared" ref="X16:X18" si="8">S16+W16</f>
        <v>945161</v>
      </c>
      <c r="Y16" s="72">
        <v>41129</v>
      </c>
      <c r="Z16" s="72">
        <v>37974</v>
      </c>
      <c r="AA16" s="73">
        <v>75260</v>
      </c>
      <c r="AB16" s="85">
        <f>SUM(Y16:AA16)</f>
        <v>154363</v>
      </c>
      <c r="AC16" s="85">
        <f t="shared" ref="AC16:AC18" si="9">S16+W16+AB16</f>
        <v>1099524</v>
      </c>
    </row>
    <row r="17" spans="1:29" ht="15.75" x14ac:dyDescent="0.25">
      <c r="A17" s="68" t="s">
        <v>42</v>
      </c>
      <c r="B17" s="59">
        <v>5425</v>
      </c>
      <c r="C17" s="59">
        <v>5717.6</v>
      </c>
      <c r="D17" s="59">
        <v>5598.2</v>
      </c>
      <c r="E17" s="86">
        <v>16740.8</v>
      </c>
      <c r="F17" s="59">
        <v>3626</v>
      </c>
      <c r="G17" s="59">
        <v>913</v>
      </c>
      <c r="H17" s="59">
        <v>0</v>
      </c>
      <c r="I17" s="86">
        <v>4539</v>
      </c>
      <c r="J17" s="86">
        <v>21279.8</v>
      </c>
      <c r="K17" s="59">
        <v>0</v>
      </c>
      <c r="L17" s="59">
        <v>0</v>
      </c>
      <c r="M17" s="59">
        <v>382.4</v>
      </c>
      <c r="N17" s="86">
        <v>382.4</v>
      </c>
      <c r="O17" s="86">
        <v>21662.2</v>
      </c>
      <c r="P17" s="59">
        <v>6517</v>
      </c>
      <c r="Q17" s="59">
        <v>5588.5</v>
      </c>
      <c r="R17" s="59">
        <v>5490.5</v>
      </c>
      <c r="S17" s="86">
        <f t="shared" si="6"/>
        <v>17596</v>
      </c>
      <c r="T17" s="59">
        <v>3250.9</v>
      </c>
      <c r="U17" s="59">
        <v>977.1</v>
      </c>
      <c r="V17" s="59">
        <v>0</v>
      </c>
      <c r="W17" s="86">
        <f t="shared" si="7"/>
        <v>4228</v>
      </c>
      <c r="X17" s="86">
        <f t="shared" si="8"/>
        <v>21824</v>
      </c>
      <c r="Y17" s="59">
        <v>0</v>
      </c>
      <c r="Z17" s="59">
        <v>0</v>
      </c>
      <c r="AA17" s="59">
        <v>982.1</v>
      </c>
      <c r="AB17" s="86">
        <f t="shared" ref="AB17:AB18" si="10">SUM(Y17:AA17)</f>
        <v>982.1</v>
      </c>
      <c r="AC17" s="86">
        <f t="shared" si="9"/>
        <v>22806.1</v>
      </c>
    </row>
    <row r="18" spans="1:29" ht="16.5" thickBot="1" x14ac:dyDescent="0.3">
      <c r="A18" s="81" t="s">
        <v>43</v>
      </c>
      <c r="B18" s="59">
        <v>95</v>
      </c>
      <c r="C18" s="59">
        <v>94</v>
      </c>
      <c r="D18" s="59">
        <v>97</v>
      </c>
      <c r="E18" s="86">
        <v>286</v>
      </c>
      <c r="F18" s="59">
        <v>60.5</v>
      </c>
      <c r="G18" s="59">
        <v>20.8</v>
      </c>
      <c r="H18" s="59">
        <v>0</v>
      </c>
      <c r="I18" s="86">
        <v>81.3</v>
      </c>
      <c r="J18" s="86">
        <v>367.3</v>
      </c>
      <c r="K18" s="59">
        <v>0</v>
      </c>
      <c r="L18" s="59">
        <v>0</v>
      </c>
      <c r="M18" s="59">
        <v>6.4</v>
      </c>
      <c r="N18" s="86">
        <v>6.4</v>
      </c>
      <c r="O18" s="86">
        <v>373.7</v>
      </c>
      <c r="P18" s="59">
        <v>108.5</v>
      </c>
      <c r="Q18" s="59">
        <v>86.2</v>
      </c>
      <c r="R18" s="59">
        <v>84.4</v>
      </c>
      <c r="S18" s="86">
        <f t="shared" si="6"/>
        <v>279.10000000000002</v>
      </c>
      <c r="T18" s="59">
        <v>63.3</v>
      </c>
      <c r="U18" s="59">
        <v>25.1</v>
      </c>
      <c r="V18" s="59">
        <v>0</v>
      </c>
      <c r="W18" s="86">
        <f t="shared" si="7"/>
        <v>88.4</v>
      </c>
      <c r="X18" s="86">
        <f t="shared" si="8"/>
        <v>367.5</v>
      </c>
      <c r="Y18" s="59">
        <v>0</v>
      </c>
      <c r="Z18" s="59">
        <v>0</v>
      </c>
      <c r="AA18" s="59">
        <v>19.399999999999999</v>
      </c>
      <c r="AB18" s="86">
        <f t="shared" si="10"/>
        <v>19.399999999999999</v>
      </c>
      <c r="AC18" s="86">
        <f t="shared" si="9"/>
        <v>386.9</v>
      </c>
    </row>
    <row r="19" spans="1:29" ht="16.5" thickBot="1" x14ac:dyDescent="0.3">
      <c r="A19" s="80" t="s">
        <v>33</v>
      </c>
      <c r="B19" s="60">
        <f>SUM(B16:B18)</f>
        <v>240528</v>
      </c>
      <c r="C19" s="60">
        <v>257734.6</v>
      </c>
      <c r="D19" s="74">
        <f>SUM(D16:D18)</f>
        <v>261320.2</v>
      </c>
      <c r="E19" s="88">
        <f>SUM(E16:E18)</f>
        <v>759582.8</v>
      </c>
      <c r="F19" s="74">
        <v>167907.5</v>
      </c>
      <c r="G19" s="74">
        <v>89795.8</v>
      </c>
      <c r="H19" s="74">
        <v>26304</v>
      </c>
      <c r="I19" s="88">
        <v>284007.3</v>
      </c>
      <c r="J19" s="88">
        <v>1043590.1</v>
      </c>
      <c r="K19" s="74">
        <v>42058</v>
      </c>
      <c r="L19" s="74">
        <v>40719</v>
      </c>
      <c r="M19" s="74">
        <v>55512.800000000003</v>
      </c>
      <c r="N19" s="88">
        <v>138289.79999999999</v>
      </c>
      <c r="O19" s="88">
        <v>1181879.8999999999</v>
      </c>
      <c r="P19" s="60">
        <f>SUM(P16:P18)</f>
        <v>266657.5</v>
      </c>
      <c r="Q19" s="60">
        <f t="shared" ref="Q19:R19" si="11">SUM(Q16:Q18)</f>
        <v>208918.7</v>
      </c>
      <c r="R19" s="74">
        <f t="shared" si="11"/>
        <v>211898.9</v>
      </c>
      <c r="S19" s="88">
        <f>SUM(S16:S18)</f>
        <v>687475.1</v>
      </c>
      <c r="T19" s="74">
        <f t="shared" ref="T19" si="12">SUM(T16:T18)</f>
        <v>163021.19999999998</v>
      </c>
      <c r="U19" s="74">
        <f t="shared" ref="U19" si="13">SUM(U16:U18)</f>
        <v>90006.200000000012</v>
      </c>
      <c r="V19" s="74">
        <f t="shared" ref="V19:W19" si="14">SUM(V16:V18)</f>
        <v>26850</v>
      </c>
      <c r="W19" s="88">
        <f t="shared" si="14"/>
        <v>279877.40000000002</v>
      </c>
      <c r="X19" s="88">
        <f t="shared" ref="X19" si="15">SUM(X16:X18)</f>
        <v>967352.5</v>
      </c>
      <c r="Y19" s="74">
        <f t="shared" ref="Y19:Z19" si="16">SUM(Y16:Y18)</f>
        <v>41129</v>
      </c>
      <c r="Z19" s="74">
        <f t="shared" si="16"/>
        <v>37974</v>
      </c>
      <c r="AA19" s="74">
        <f t="shared" ref="AA19" si="17">SUM(AA16:AA18)</f>
        <v>76261.5</v>
      </c>
      <c r="AB19" s="88">
        <f t="shared" ref="AB19:AC19" si="18">SUM(AB16:AB18)</f>
        <v>155364.5</v>
      </c>
      <c r="AC19" s="88">
        <f t="shared" si="18"/>
        <v>1122717</v>
      </c>
    </row>
    <row r="20" spans="1:29" ht="18.75" x14ac:dyDescent="0.3">
      <c r="A20" s="70" t="s">
        <v>34</v>
      </c>
      <c r="B20" s="71"/>
      <c r="C20" s="71"/>
      <c r="D20" s="71"/>
      <c r="E20" s="71"/>
      <c r="F20" s="61"/>
      <c r="G20" s="61"/>
      <c r="H20" s="61"/>
      <c r="I20" s="61"/>
      <c r="J20" s="61"/>
      <c r="K20" s="61"/>
      <c r="L20" s="61"/>
      <c r="M20" s="61"/>
      <c r="N20" s="61"/>
      <c r="O20" s="195"/>
      <c r="P20" s="71"/>
      <c r="Q20" s="71"/>
      <c r="R20" s="71"/>
      <c r="S20" s="71"/>
      <c r="T20" s="61"/>
      <c r="U20" s="61"/>
      <c r="V20" s="61"/>
      <c r="W20" s="61"/>
      <c r="X20" s="61"/>
      <c r="Y20" s="61"/>
      <c r="Z20" s="61"/>
      <c r="AA20" s="61"/>
      <c r="AB20" s="61"/>
      <c r="AC20" s="195"/>
    </row>
    <row r="21" spans="1:29" ht="15.75" x14ac:dyDescent="0.25">
      <c r="A21" s="67" t="s">
        <v>35</v>
      </c>
      <c r="B21" s="58">
        <v>189588</v>
      </c>
      <c r="C21" s="58">
        <v>180528</v>
      </c>
      <c r="D21" s="58">
        <v>187913</v>
      </c>
      <c r="E21" s="85">
        <v>558029</v>
      </c>
      <c r="F21" s="58">
        <v>133365</v>
      </c>
      <c r="G21" s="58">
        <v>83295</v>
      </c>
      <c r="H21" s="58">
        <v>42745</v>
      </c>
      <c r="I21" s="85">
        <v>259405</v>
      </c>
      <c r="J21" s="85">
        <v>817434</v>
      </c>
      <c r="K21" s="58">
        <v>36787</v>
      </c>
      <c r="L21" s="58">
        <v>39028</v>
      </c>
      <c r="M21" s="58">
        <v>67483</v>
      </c>
      <c r="N21" s="85">
        <v>143298</v>
      </c>
      <c r="O21" s="85">
        <v>960732</v>
      </c>
      <c r="P21" s="58">
        <v>206337</v>
      </c>
      <c r="Q21" s="58">
        <v>174042</v>
      </c>
      <c r="R21" s="58">
        <v>168523</v>
      </c>
      <c r="S21" s="85">
        <f t="shared" ref="S21:S22" si="19">SUM(P21:R21)</f>
        <v>548902</v>
      </c>
      <c r="T21" s="58">
        <v>125119</v>
      </c>
      <c r="U21" s="58">
        <v>114885</v>
      </c>
      <c r="V21" s="58">
        <v>52524</v>
      </c>
      <c r="W21" s="85">
        <f t="shared" ref="W21:W22" si="20">SUM(T21:V21)</f>
        <v>292528</v>
      </c>
      <c r="X21" s="85">
        <f t="shared" ref="X21:X22" si="21">S21+W21</f>
        <v>841430</v>
      </c>
      <c r="Y21" s="58">
        <v>40769</v>
      </c>
      <c r="Z21" s="58">
        <v>42325</v>
      </c>
      <c r="AA21" s="58">
        <v>89025</v>
      </c>
      <c r="AB21" s="85">
        <f t="shared" ref="AB21:AB22" si="22">SUM(Y21:AA21)</f>
        <v>172119</v>
      </c>
      <c r="AC21" s="85">
        <f t="shared" ref="AC21:AC22" si="23">S21+W21+AB21</f>
        <v>1013549</v>
      </c>
    </row>
    <row r="22" spans="1:29" ht="16.5" thickBot="1" x14ac:dyDescent="0.3">
      <c r="A22" s="82" t="s">
        <v>43</v>
      </c>
      <c r="B22" s="69">
        <v>446.48</v>
      </c>
      <c r="C22" s="69">
        <v>266.27</v>
      </c>
      <c r="D22" s="69">
        <v>346.9</v>
      </c>
      <c r="E22" s="87">
        <v>1059.6500000000001</v>
      </c>
      <c r="F22" s="69">
        <v>267.95999999999998</v>
      </c>
      <c r="G22" s="69">
        <v>249.05</v>
      </c>
      <c r="H22" s="69">
        <v>167.45</v>
      </c>
      <c r="I22" s="87">
        <v>684.46</v>
      </c>
      <c r="J22" s="87">
        <v>1744.11</v>
      </c>
      <c r="K22" s="69">
        <v>139.46</v>
      </c>
      <c r="L22" s="69">
        <v>142.88999999999999</v>
      </c>
      <c r="M22" s="69">
        <v>156.91999999999999</v>
      </c>
      <c r="N22" s="87">
        <v>439.27</v>
      </c>
      <c r="O22" s="87">
        <v>2183.38</v>
      </c>
      <c r="P22" s="69">
        <v>407.07</v>
      </c>
      <c r="Q22" s="69">
        <v>272.19</v>
      </c>
      <c r="R22" s="69">
        <v>338.8</v>
      </c>
      <c r="S22" s="87">
        <f t="shared" si="19"/>
        <v>1018.06</v>
      </c>
      <c r="T22" s="69">
        <v>276.11</v>
      </c>
      <c r="U22" s="69">
        <v>293.74</v>
      </c>
      <c r="V22" s="69">
        <v>181.6</v>
      </c>
      <c r="W22" s="87">
        <f t="shared" si="20"/>
        <v>751.45</v>
      </c>
      <c r="X22" s="87">
        <f t="shared" si="21"/>
        <v>1769.51</v>
      </c>
      <c r="Y22" s="69">
        <v>153.11000000000001</v>
      </c>
      <c r="Z22" s="69">
        <v>154.32</v>
      </c>
      <c r="AA22" s="69">
        <v>178.84</v>
      </c>
      <c r="AB22" s="87">
        <f t="shared" si="22"/>
        <v>486.27</v>
      </c>
      <c r="AC22" s="87">
        <f t="shared" si="23"/>
        <v>2255.7799999999997</v>
      </c>
    </row>
    <row r="23" spans="1:29" ht="16.5" thickBot="1" x14ac:dyDescent="0.3">
      <c r="A23" s="80" t="s">
        <v>39</v>
      </c>
      <c r="B23" s="60">
        <f>SUM(B21:B22)</f>
        <v>190034.48</v>
      </c>
      <c r="C23" s="60">
        <f>C21+C22</f>
        <v>180794.27</v>
      </c>
      <c r="D23" s="60">
        <f>SUM(D21:D22)</f>
        <v>188259.9</v>
      </c>
      <c r="E23" s="88">
        <f>E21+E22</f>
        <v>559088.65</v>
      </c>
      <c r="F23" s="74">
        <v>133632.95999999999</v>
      </c>
      <c r="G23" s="60">
        <v>83544.05</v>
      </c>
      <c r="H23" s="60">
        <v>42912.45</v>
      </c>
      <c r="I23" s="88">
        <v>260089.46</v>
      </c>
      <c r="J23" s="88">
        <v>819178.11</v>
      </c>
      <c r="K23" s="74">
        <v>36926.46</v>
      </c>
      <c r="L23" s="60">
        <v>39170.89</v>
      </c>
      <c r="M23" s="60">
        <v>67639.92</v>
      </c>
      <c r="N23" s="88">
        <v>143737.26999999999</v>
      </c>
      <c r="O23" s="88">
        <v>962915.38</v>
      </c>
      <c r="P23" s="60">
        <f>SUM(P21:P22)</f>
        <v>206744.07</v>
      </c>
      <c r="Q23" s="60">
        <f>Q21+Q22</f>
        <v>174314.19</v>
      </c>
      <c r="R23" s="60">
        <f>SUM(R21:R22)</f>
        <v>168861.8</v>
      </c>
      <c r="S23" s="88">
        <f>S21+S22</f>
        <v>549920.06000000006</v>
      </c>
      <c r="T23" s="74">
        <f t="shared" ref="T23" si="24">SUM(T21:T22)</f>
        <v>125395.11</v>
      </c>
      <c r="U23" s="60">
        <f t="shared" ref="U23" si="25">U21+U22</f>
        <v>115178.74</v>
      </c>
      <c r="V23" s="60">
        <f t="shared" ref="V23:W23" si="26">SUM(V21:V22)</f>
        <v>52705.599999999999</v>
      </c>
      <c r="W23" s="88">
        <f t="shared" si="26"/>
        <v>293279.45</v>
      </c>
      <c r="X23" s="88">
        <f t="shared" ref="X23" si="27">X21+X22</f>
        <v>843199.51</v>
      </c>
      <c r="Y23" s="74">
        <f t="shared" ref="Y23:Z23" si="28">SUM(Y21:Y22)</f>
        <v>40922.11</v>
      </c>
      <c r="Z23" s="60">
        <f t="shared" si="28"/>
        <v>42479.32</v>
      </c>
      <c r="AA23" s="60">
        <f t="shared" ref="AA23" si="29">AA21+AA22</f>
        <v>89203.839999999997</v>
      </c>
      <c r="AB23" s="88">
        <f t="shared" ref="AB23:AC23" si="30">SUM(AB21:AB22)</f>
        <v>172605.27</v>
      </c>
      <c r="AC23" s="88">
        <f t="shared" si="30"/>
        <v>1015804.78</v>
      </c>
    </row>
    <row r="24" spans="1:29" x14ac:dyDescent="0.2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19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196"/>
    </row>
    <row r="25" spans="1:29" ht="15.75" x14ac:dyDescent="0.25">
      <c r="A25" s="83" t="s">
        <v>82</v>
      </c>
      <c r="B25" s="62">
        <v>283294</v>
      </c>
      <c r="C25" s="62">
        <v>268996</v>
      </c>
      <c r="D25" s="62">
        <v>278733</v>
      </c>
      <c r="E25" s="89">
        <f>SUM(B25:D25)</f>
        <v>831023</v>
      </c>
      <c r="F25" s="62">
        <v>200803</v>
      </c>
      <c r="G25" s="62">
        <v>174759</v>
      </c>
      <c r="H25" s="62">
        <v>78264</v>
      </c>
      <c r="I25" s="89">
        <v>453826</v>
      </c>
      <c r="J25" s="89">
        <v>1284849</v>
      </c>
      <c r="K25" s="62">
        <v>25488</v>
      </c>
      <c r="L25" s="62">
        <v>28213</v>
      </c>
      <c r="M25" s="62">
        <v>77797</v>
      </c>
      <c r="N25" s="89">
        <v>131498</v>
      </c>
      <c r="O25" s="89">
        <v>1416347</v>
      </c>
      <c r="P25" s="62">
        <v>289024</v>
      </c>
      <c r="Q25" s="62">
        <v>253980</v>
      </c>
      <c r="R25" s="62">
        <v>250428</v>
      </c>
      <c r="S25" s="89">
        <f>SUM(P25:R25)</f>
        <v>793432</v>
      </c>
      <c r="T25" s="62">
        <v>197928.00000000003</v>
      </c>
      <c r="U25" s="62">
        <v>180760</v>
      </c>
      <c r="V25" s="62">
        <v>63456</v>
      </c>
      <c r="W25" s="89">
        <f>SUM(T25:V25)</f>
        <v>442144</v>
      </c>
      <c r="X25" s="89">
        <f>S25+W25</f>
        <v>1235576</v>
      </c>
      <c r="Y25" s="62">
        <v>27502.000000000004</v>
      </c>
      <c r="Z25" s="62">
        <v>32400.999999999996</v>
      </c>
      <c r="AA25" s="62">
        <v>120637.99999999999</v>
      </c>
      <c r="AB25" s="89">
        <f>SUM(Y25:AA25)</f>
        <v>180541</v>
      </c>
      <c r="AC25" s="89">
        <f>S25+W25+AB25</f>
        <v>1416117</v>
      </c>
    </row>
    <row r="26" spans="1:29" ht="15.75" thickBot="1" x14ac:dyDescent="0.3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197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197"/>
    </row>
    <row r="27" spans="1:29" ht="32.25" thickBot="1" x14ac:dyDescent="0.3">
      <c r="A27" s="84" t="s">
        <v>83</v>
      </c>
      <c r="B27" s="63">
        <f>B14+B19+B23</f>
        <v>3154172.48</v>
      </c>
      <c r="C27" s="63">
        <f>C14+C19+C23</f>
        <v>3199068.87</v>
      </c>
      <c r="D27" s="63">
        <f>D14+D19+D23</f>
        <v>3267619.1</v>
      </c>
      <c r="E27" s="88">
        <f>E14+E19+E23</f>
        <v>9620860.4500000011</v>
      </c>
      <c r="F27" s="63">
        <v>2136309.46</v>
      </c>
      <c r="G27" s="63">
        <v>962504.85</v>
      </c>
      <c r="H27" s="63">
        <v>571271.44999999995</v>
      </c>
      <c r="I27" s="88">
        <v>3670085.76</v>
      </c>
      <c r="J27" s="88">
        <v>13290946.210000001</v>
      </c>
      <c r="K27" s="63">
        <v>483580.46</v>
      </c>
      <c r="L27" s="63">
        <v>490376.89</v>
      </c>
      <c r="M27" s="63">
        <v>753488.72000000009</v>
      </c>
      <c r="N27" s="88">
        <v>1727446.07</v>
      </c>
      <c r="O27" s="88">
        <v>15018392.280000001</v>
      </c>
      <c r="P27" s="63">
        <f t="shared" ref="P27:V27" si="31">P14+P19+P23</f>
        <v>3465182.57</v>
      </c>
      <c r="Q27" s="63">
        <f t="shared" si="31"/>
        <v>2721595.89</v>
      </c>
      <c r="R27" s="63">
        <f t="shared" si="31"/>
        <v>2760017.6999999997</v>
      </c>
      <c r="S27" s="88">
        <f t="shared" si="31"/>
        <v>8946796.1600000001</v>
      </c>
      <c r="T27" s="63">
        <f t="shared" si="31"/>
        <v>1944026.31</v>
      </c>
      <c r="U27" s="63">
        <f t="shared" si="31"/>
        <v>1107608.94</v>
      </c>
      <c r="V27" s="63">
        <f t="shared" si="31"/>
        <v>500793.59999999998</v>
      </c>
      <c r="W27" s="88">
        <f t="shared" ref="W27:X27" si="32">W14+W19+W23</f>
        <v>3552428.85</v>
      </c>
      <c r="X27" s="88">
        <f t="shared" si="32"/>
        <v>12499225.01</v>
      </c>
      <c r="Y27" s="63">
        <f>Y14+Y19+Y23</f>
        <v>480249.11</v>
      </c>
      <c r="Z27" s="63">
        <f>Z14+Z19+Z23</f>
        <v>580911.31999999995</v>
      </c>
      <c r="AA27" s="63">
        <f>AA14+AA19+AA23</f>
        <v>1070026.3400000001</v>
      </c>
      <c r="AB27" s="88">
        <f t="shared" ref="AB27:AC27" si="33">AB14+AB19+AB23</f>
        <v>2131186.77</v>
      </c>
      <c r="AC27" s="88">
        <f t="shared" si="33"/>
        <v>14630411.779999999</v>
      </c>
    </row>
    <row r="28" spans="1:29" ht="16.5" thickBot="1" x14ac:dyDescent="0.3">
      <c r="A28" s="84" t="s">
        <v>84</v>
      </c>
      <c r="B28" s="63">
        <f>B27+B25</f>
        <v>3437466.48</v>
      </c>
      <c r="C28" s="63">
        <f t="shared" ref="C28:E28" si="34">C27+C25</f>
        <v>3468064.87</v>
      </c>
      <c r="D28" s="63">
        <f t="shared" si="34"/>
        <v>3546352.1</v>
      </c>
      <c r="E28" s="88">
        <f t="shared" si="34"/>
        <v>10451883.450000001</v>
      </c>
      <c r="F28" s="63">
        <f>F27+F25</f>
        <v>2337112.46</v>
      </c>
      <c r="G28" s="63">
        <f t="shared" ref="G28:J28" si="35">G27+G25</f>
        <v>1137263.8500000001</v>
      </c>
      <c r="H28" s="63">
        <f t="shared" si="35"/>
        <v>649535.44999999995</v>
      </c>
      <c r="I28" s="88">
        <f t="shared" si="35"/>
        <v>4123911.76</v>
      </c>
      <c r="J28" s="88">
        <f t="shared" si="35"/>
        <v>14575795.210000001</v>
      </c>
      <c r="K28" s="63">
        <f>K27+K25</f>
        <v>509068.46</v>
      </c>
      <c r="L28" s="63">
        <f t="shared" ref="L28:O28" si="36">L27+L25</f>
        <v>518589.89</v>
      </c>
      <c r="M28" s="63">
        <f t="shared" si="36"/>
        <v>831285.72000000009</v>
      </c>
      <c r="N28" s="88">
        <f t="shared" si="36"/>
        <v>1858944.07</v>
      </c>
      <c r="O28" s="88">
        <f t="shared" si="36"/>
        <v>16434739.280000001</v>
      </c>
      <c r="P28" s="63">
        <f>P27+P25</f>
        <v>3754206.57</v>
      </c>
      <c r="Q28" s="63">
        <f t="shared" ref="Q28:R28" si="37">Q27+Q25</f>
        <v>2975575.89</v>
      </c>
      <c r="R28" s="63">
        <f t="shared" si="37"/>
        <v>3010445.6999999997</v>
      </c>
      <c r="S28" s="88">
        <f>S27+S25</f>
        <v>9740228.1600000001</v>
      </c>
      <c r="T28" s="63">
        <f>T27+T25</f>
        <v>2141954.31</v>
      </c>
      <c r="U28" s="63">
        <f t="shared" ref="U28:X28" si="38">U27+U25</f>
        <v>1288368.94</v>
      </c>
      <c r="V28" s="63">
        <f t="shared" si="38"/>
        <v>564249.59999999998</v>
      </c>
      <c r="W28" s="88">
        <f t="shared" si="38"/>
        <v>3994572.85</v>
      </c>
      <c r="X28" s="88">
        <f t="shared" si="38"/>
        <v>13734801.01</v>
      </c>
      <c r="Y28" s="63">
        <f>Y27+Y25</f>
        <v>507751.11</v>
      </c>
      <c r="Z28" s="63">
        <f t="shared" ref="Z28:AC28" si="39">Z27+Z25</f>
        <v>613312.31999999995</v>
      </c>
      <c r="AA28" s="63">
        <f t="shared" si="39"/>
        <v>1190664.3400000001</v>
      </c>
      <c r="AB28" s="88">
        <f t="shared" si="39"/>
        <v>2311727.77</v>
      </c>
      <c r="AC28" s="88">
        <f t="shared" si="39"/>
        <v>16046528.779999999</v>
      </c>
    </row>
    <row r="29" spans="1:29" x14ac:dyDescent="0.25">
      <c r="B29" s="64"/>
      <c r="C29" s="64"/>
      <c r="D29" s="64"/>
      <c r="E29" s="64"/>
      <c r="F29" s="64"/>
      <c r="G29" s="64"/>
      <c r="H29" s="64"/>
      <c r="I29" s="64"/>
      <c r="J29" s="64"/>
      <c r="O29" s="6"/>
      <c r="P29" s="64"/>
      <c r="Q29" s="64"/>
      <c r="R29" s="64"/>
      <c r="S29" s="64"/>
      <c r="T29" s="64"/>
      <c r="U29" s="64"/>
      <c r="V29" s="64"/>
      <c r="W29" s="64"/>
      <c r="X29" s="64"/>
    </row>
    <row r="30" spans="1:29" x14ac:dyDescent="0.25">
      <c r="B30" s="65"/>
      <c r="C30" s="65"/>
      <c r="D30" s="65"/>
      <c r="E30" s="65"/>
      <c r="F30" s="66"/>
      <c r="G30" s="66"/>
      <c r="H30" s="66"/>
      <c r="I30" s="66"/>
      <c r="J30" s="66"/>
      <c r="P30" s="65"/>
      <c r="Q30" s="65"/>
      <c r="R30" s="65"/>
      <c r="S30" s="65"/>
      <c r="T30" s="66"/>
      <c r="U30" s="66"/>
      <c r="V30" s="66"/>
      <c r="W30" s="66"/>
      <c r="X30" s="66"/>
    </row>
    <row r="31" spans="1:29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9" x14ac:dyDescent="0.25"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6:29" x14ac:dyDescent="0.25"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6:29" x14ac:dyDescent="0.25"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6:29" x14ac:dyDescent="0.25"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6:29" x14ac:dyDescent="0.25"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40" spans="16:29" x14ac:dyDescent="0.25">
      <c r="X40" s="8"/>
    </row>
  </sheetData>
  <protectedRanges>
    <protectedRange password="CA04" sqref="F3:I3 T3:W3" name="Диапазон1_1"/>
    <protectedRange password="CA04" sqref="F5:F12 T5:T12" name="Диапазон1_3"/>
    <protectedRange password="CA04" sqref="F14 T14" name="Диапазон1_4"/>
    <protectedRange password="CA04" sqref="G5:G12 U5:U12" name="Диапазон1_5"/>
    <protectedRange password="CA04" sqref="G14 U14" name="Диапазон1_6"/>
    <protectedRange password="CA04" sqref="H5:H14 V5:V14" name="Диапазон1_7"/>
    <protectedRange password="CA04" sqref="F21 F23 T21 T23" name="Диапазон1_9"/>
  </protectedRanges>
  <mergeCells count="4">
    <mergeCell ref="A2:A3"/>
    <mergeCell ref="B2:O2"/>
    <mergeCell ref="P2:AC2"/>
    <mergeCell ref="A1:AC1"/>
  </mergeCells>
  <pageMargins left="0.25" right="0.25" top="0.75" bottom="0.75" header="0.3" footer="0.3"/>
  <pageSetup paperSize="8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G38" sqref="G38"/>
    </sheetView>
  </sheetViews>
  <sheetFormatPr defaultRowHeight="15" x14ac:dyDescent="0.25"/>
  <cols>
    <col min="1" max="1" width="48.7109375" customWidth="1"/>
    <col min="2" max="21" width="11.7109375" customWidth="1"/>
    <col min="241" max="241" width="38.7109375" bestFit="1" customWidth="1"/>
    <col min="242" max="268" width="11.7109375" customWidth="1"/>
    <col min="269" max="270" width="12.7109375" customWidth="1"/>
    <col min="271" max="272" width="12.42578125" customWidth="1"/>
    <col min="273" max="274" width="12.7109375" customWidth="1"/>
    <col min="275" max="276" width="12.42578125" customWidth="1"/>
    <col min="497" max="497" width="38.7109375" bestFit="1" customWidth="1"/>
    <col min="498" max="524" width="11.7109375" customWidth="1"/>
    <col min="525" max="526" width="12.7109375" customWidth="1"/>
    <col min="527" max="528" width="12.42578125" customWidth="1"/>
    <col min="529" max="530" width="12.7109375" customWidth="1"/>
    <col min="531" max="532" width="12.42578125" customWidth="1"/>
    <col min="753" max="753" width="38.7109375" bestFit="1" customWidth="1"/>
    <col min="754" max="780" width="11.7109375" customWidth="1"/>
    <col min="781" max="782" width="12.7109375" customWidth="1"/>
    <col min="783" max="784" width="12.42578125" customWidth="1"/>
    <col min="785" max="786" width="12.7109375" customWidth="1"/>
    <col min="787" max="788" width="12.42578125" customWidth="1"/>
    <col min="1009" max="1009" width="38.7109375" bestFit="1" customWidth="1"/>
    <col min="1010" max="1036" width="11.7109375" customWidth="1"/>
    <col min="1037" max="1038" width="12.7109375" customWidth="1"/>
    <col min="1039" max="1040" width="12.42578125" customWidth="1"/>
    <col min="1041" max="1042" width="12.7109375" customWidth="1"/>
    <col min="1043" max="1044" width="12.42578125" customWidth="1"/>
    <col min="1265" max="1265" width="38.7109375" bestFit="1" customWidth="1"/>
    <col min="1266" max="1292" width="11.7109375" customWidth="1"/>
    <col min="1293" max="1294" width="12.7109375" customWidth="1"/>
    <col min="1295" max="1296" width="12.42578125" customWidth="1"/>
    <col min="1297" max="1298" width="12.7109375" customWidth="1"/>
    <col min="1299" max="1300" width="12.42578125" customWidth="1"/>
    <col min="1521" max="1521" width="38.7109375" bestFit="1" customWidth="1"/>
    <col min="1522" max="1548" width="11.7109375" customWidth="1"/>
    <col min="1549" max="1550" width="12.7109375" customWidth="1"/>
    <col min="1551" max="1552" width="12.42578125" customWidth="1"/>
    <col min="1553" max="1554" width="12.7109375" customWidth="1"/>
    <col min="1555" max="1556" width="12.42578125" customWidth="1"/>
    <col min="1777" max="1777" width="38.7109375" bestFit="1" customWidth="1"/>
    <col min="1778" max="1804" width="11.7109375" customWidth="1"/>
    <col min="1805" max="1806" width="12.7109375" customWidth="1"/>
    <col min="1807" max="1808" width="12.42578125" customWidth="1"/>
    <col min="1809" max="1810" width="12.7109375" customWidth="1"/>
    <col min="1811" max="1812" width="12.42578125" customWidth="1"/>
    <col min="2033" max="2033" width="38.7109375" bestFit="1" customWidth="1"/>
    <col min="2034" max="2060" width="11.7109375" customWidth="1"/>
    <col min="2061" max="2062" width="12.7109375" customWidth="1"/>
    <col min="2063" max="2064" width="12.42578125" customWidth="1"/>
    <col min="2065" max="2066" width="12.7109375" customWidth="1"/>
    <col min="2067" max="2068" width="12.42578125" customWidth="1"/>
    <col min="2289" max="2289" width="38.7109375" bestFit="1" customWidth="1"/>
    <col min="2290" max="2316" width="11.7109375" customWidth="1"/>
    <col min="2317" max="2318" width="12.7109375" customWidth="1"/>
    <col min="2319" max="2320" width="12.42578125" customWidth="1"/>
    <col min="2321" max="2322" width="12.7109375" customWidth="1"/>
    <col min="2323" max="2324" width="12.42578125" customWidth="1"/>
    <col min="2545" max="2545" width="38.7109375" bestFit="1" customWidth="1"/>
    <col min="2546" max="2572" width="11.7109375" customWidth="1"/>
    <col min="2573" max="2574" width="12.7109375" customWidth="1"/>
    <col min="2575" max="2576" width="12.42578125" customWidth="1"/>
    <col min="2577" max="2578" width="12.7109375" customWidth="1"/>
    <col min="2579" max="2580" width="12.42578125" customWidth="1"/>
    <col min="2801" max="2801" width="38.7109375" bestFit="1" customWidth="1"/>
    <col min="2802" max="2828" width="11.7109375" customWidth="1"/>
    <col min="2829" max="2830" width="12.7109375" customWidth="1"/>
    <col min="2831" max="2832" width="12.42578125" customWidth="1"/>
    <col min="2833" max="2834" width="12.7109375" customWidth="1"/>
    <col min="2835" max="2836" width="12.42578125" customWidth="1"/>
    <col min="3057" max="3057" width="38.7109375" bestFit="1" customWidth="1"/>
    <col min="3058" max="3084" width="11.7109375" customWidth="1"/>
    <col min="3085" max="3086" width="12.7109375" customWidth="1"/>
    <col min="3087" max="3088" width="12.42578125" customWidth="1"/>
    <col min="3089" max="3090" width="12.7109375" customWidth="1"/>
    <col min="3091" max="3092" width="12.42578125" customWidth="1"/>
    <col min="3313" max="3313" width="38.7109375" bestFit="1" customWidth="1"/>
    <col min="3314" max="3340" width="11.7109375" customWidth="1"/>
    <col min="3341" max="3342" width="12.7109375" customWidth="1"/>
    <col min="3343" max="3344" width="12.42578125" customWidth="1"/>
    <col min="3345" max="3346" width="12.7109375" customWidth="1"/>
    <col min="3347" max="3348" width="12.42578125" customWidth="1"/>
    <col min="3569" max="3569" width="38.7109375" bestFit="1" customWidth="1"/>
    <col min="3570" max="3596" width="11.7109375" customWidth="1"/>
    <col min="3597" max="3598" width="12.7109375" customWidth="1"/>
    <col min="3599" max="3600" width="12.42578125" customWidth="1"/>
    <col min="3601" max="3602" width="12.7109375" customWidth="1"/>
    <col min="3603" max="3604" width="12.42578125" customWidth="1"/>
    <col min="3825" max="3825" width="38.7109375" bestFit="1" customWidth="1"/>
    <col min="3826" max="3852" width="11.7109375" customWidth="1"/>
    <col min="3853" max="3854" width="12.7109375" customWidth="1"/>
    <col min="3855" max="3856" width="12.42578125" customWidth="1"/>
    <col min="3857" max="3858" width="12.7109375" customWidth="1"/>
    <col min="3859" max="3860" width="12.42578125" customWidth="1"/>
    <col min="4081" max="4081" width="38.7109375" bestFit="1" customWidth="1"/>
    <col min="4082" max="4108" width="11.7109375" customWidth="1"/>
    <col min="4109" max="4110" width="12.7109375" customWidth="1"/>
    <col min="4111" max="4112" width="12.42578125" customWidth="1"/>
    <col min="4113" max="4114" width="12.7109375" customWidth="1"/>
    <col min="4115" max="4116" width="12.42578125" customWidth="1"/>
    <col min="4337" max="4337" width="38.7109375" bestFit="1" customWidth="1"/>
    <col min="4338" max="4364" width="11.7109375" customWidth="1"/>
    <col min="4365" max="4366" width="12.7109375" customWidth="1"/>
    <col min="4367" max="4368" width="12.42578125" customWidth="1"/>
    <col min="4369" max="4370" width="12.7109375" customWidth="1"/>
    <col min="4371" max="4372" width="12.42578125" customWidth="1"/>
    <col min="4593" max="4593" width="38.7109375" bestFit="1" customWidth="1"/>
    <col min="4594" max="4620" width="11.7109375" customWidth="1"/>
    <col min="4621" max="4622" width="12.7109375" customWidth="1"/>
    <col min="4623" max="4624" width="12.42578125" customWidth="1"/>
    <col min="4625" max="4626" width="12.7109375" customWidth="1"/>
    <col min="4627" max="4628" width="12.42578125" customWidth="1"/>
    <col min="4849" max="4849" width="38.7109375" bestFit="1" customWidth="1"/>
    <col min="4850" max="4876" width="11.7109375" customWidth="1"/>
    <col min="4877" max="4878" width="12.7109375" customWidth="1"/>
    <col min="4879" max="4880" width="12.42578125" customWidth="1"/>
    <col min="4881" max="4882" width="12.7109375" customWidth="1"/>
    <col min="4883" max="4884" width="12.42578125" customWidth="1"/>
    <col min="5105" max="5105" width="38.7109375" bestFit="1" customWidth="1"/>
    <col min="5106" max="5132" width="11.7109375" customWidth="1"/>
    <col min="5133" max="5134" width="12.7109375" customWidth="1"/>
    <col min="5135" max="5136" width="12.42578125" customWidth="1"/>
    <col min="5137" max="5138" width="12.7109375" customWidth="1"/>
    <col min="5139" max="5140" width="12.42578125" customWidth="1"/>
    <col min="5361" max="5361" width="38.7109375" bestFit="1" customWidth="1"/>
    <col min="5362" max="5388" width="11.7109375" customWidth="1"/>
    <col min="5389" max="5390" width="12.7109375" customWidth="1"/>
    <col min="5391" max="5392" width="12.42578125" customWidth="1"/>
    <col min="5393" max="5394" width="12.7109375" customWidth="1"/>
    <col min="5395" max="5396" width="12.42578125" customWidth="1"/>
    <col min="5617" max="5617" width="38.7109375" bestFit="1" customWidth="1"/>
    <col min="5618" max="5644" width="11.7109375" customWidth="1"/>
    <col min="5645" max="5646" width="12.7109375" customWidth="1"/>
    <col min="5647" max="5648" width="12.42578125" customWidth="1"/>
    <col min="5649" max="5650" width="12.7109375" customWidth="1"/>
    <col min="5651" max="5652" width="12.42578125" customWidth="1"/>
    <col min="5873" max="5873" width="38.7109375" bestFit="1" customWidth="1"/>
    <col min="5874" max="5900" width="11.7109375" customWidth="1"/>
    <col min="5901" max="5902" width="12.7109375" customWidth="1"/>
    <col min="5903" max="5904" width="12.42578125" customWidth="1"/>
    <col min="5905" max="5906" width="12.7109375" customWidth="1"/>
    <col min="5907" max="5908" width="12.42578125" customWidth="1"/>
    <col min="6129" max="6129" width="38.7109375" bestFit="1" customWidth="1"/>
    <col min="6130" max="6156" width="11.7109375" customWidth="1"/>
    <col min="6157" max="6158" width="12.7109375" customWidth="1"/>
    <col min="6159" max="6160" width="12.42578125" customWidth="1"/>
    <col min="6161" max="6162" width="12.7109375" customWidth="1"/>
    <col min="6163" max="6164" width="12.42578125" customWidth="1"/>
    <col min="6385" max="6385" width="38.7109375" bestFit="1" customWidth="1"/>
    <col min="6386" max="6412" width="11.7109375" customWidth="1"/>
    <col min="6413" max="6414" width="12.7109375" customWidth="1"/>
    <col min="6415" max="6416" width="12.42578125" customWidth="1"/>
    <col min="6417" max="6418" width="12.7109375" customWidth="1"/>
    <col min="6419" max="6420" width="12.42578125" customWidth="1"/>
    <col min="6641" max="6641" width="38.7109375" bestFit="1" customWidth="1"/>
    <col min="6642" max="6668" width="11.7109375" customWidth="1"/>
    <col min="6669" max="6670" width="12.7109375" customWidth="1"/>
    <col min="6671" max="6672" width="12.42578125" customWidth="1"/>
    <col min="6673" max="6674" width="12.7109375" customWidth="1"/>
    <col min="6675" max="6676" width="12.42578125" customWidth="1"/>
    <col min="6897" max="6897" width="38.7109375" bestFit="1" customWidth="1"/>
    <col min="6898" max="6924" width="11.7109375" customWidth="1"/>
    <col min="6925" max="6926" width="12.7109375" customWidth="1"/>
    <col min="6927" max="6928" width="12.42578125" customWidth="1"/>
    <col min="6929" max="6930" width="12.7109375" customWidth="1"/>
    <col min="6931" max="6932" width="12.42578125" customWidth="1"/>
    <col min="7153" max="7153" width="38.7109375" bestFit="1" customWidth="1"/>
    <col min="7154" max="7180" width="11.7109375" customWidth="1"/>
    <col min="7181" max="7182" width="12.7109375" customWidth="1"/>
    <col min="7183" max="7184" width="12.42578125" customWidth="1"/>
    <col min="7185" max="7186" width="12.7109375" customWidth="1"/>
    <col min="7187" max="7188" width="12.42578125" customWidth="1"/>
    <col min="7409" max="7409" width="38.7109375" bestFit="1" customWidth="1"/>
    <col min="7410" max="7436" width="11.7109375" customWidth="1"/>
    <col min="7437" max="7438" width="12.7109375" customWidth="1"/>
    <col min="7439" max="7440" width="12.42578125" customWidth="1"/>
    <col min="7441" max="7442" width="12.7109375" customWidth="1"/>
    <col min="7443" max="7444" width="12.42578125" customWidth="1"/>
    <col min="7665" max="7665" width="38.7109375" bestFit="1" customWidth="1"/>
    <col min="7666" max="7692" width="11.7109375" customWidth="1"/>
    <col min="7693" max="7694" width="12.7109375" customWidth="1"/>
    <col min="7695" max="7696" width="12.42578125" customWidth="1"/>
    <col min="7697" max="7698" width="12.7109375" customWidth="1"/>
    <col min="7699" max="7700" width="12.42578125" customWidth="1"/>
    <col min="7921" max="7921" width="38.7109375" bestFit="1" customWidth="1"/>
    <col min="7922" max="7948" width="11.7109375" customWidth="1"/>
    <col min="7949" max="7950" width="12.7109375" customWidth="1"/>
    <col min="7951" max="7952" width="12.42578125" customWidth="1"/>
    <col min="7953" max="7954" width="12.7109375" customWidth="1"/>
    <col min="7955" max="7956" width="12.42578125" customWidth="1"/>
    <col min="8177" max="8177" width="38.7109375" bestFit="1" customWidth="1"/>
    <col min="8178" max="8204" width="11.7109375" customWidth="1"/>
    <col min="8205" max="8206" width="12.7109375" customWidth="1"/>
    <col min="8207" max="8208" width="12.42578125" customWidth="1"/>
    <col min="8209" max="8210" width="12.7109375" customWidth="1"/>
    <col min="8211" max="8212" width="12.42578125" customWidth="1"/>
    <col min="8433" max="8433" width="38.7109375" bestFit="1" customWidth="1"/>
    <col min="8434" max="8460" width="11.7109375" customWidth="1"/>
    <col min="8461" max="8462" width="12.7109375" customWidth="1"/>
    <col min="8463" max="8464" width="12.42578125" customWidth="1"/>
    <col min="8465" max="8466" width="12.7109375" customWidth="1"/>
    <col min="8467" max="8468" width="12.42578125" customWidth="1"/>
    <col min="8689" max="8689" width="38.7109375" bestFit="1" customWidth="1"/>
    <col min="8690" max="8716" width="11.7109375" customWidth="1"/>
    <col min="8717" max="8718" width="12.7109375" customWidth="1"/>
    <col min="8719" max="8720" width="12.42578125" customWidth="1"/>
    <col min="8721" max="8722" width="12.7109375" customWidth="1"/>
    <col min="8723" max="8724" width="12.42578125" customWidth="1"/>
    <col min="8945" max="8945" width="38.7109375" bestFit="1" customWidth="1"/>
    <col min="8946" max="8972" width="11.7109375" customWidth="1"/>
    <col min="8973" max="8974" width="12.7109375" customWidth="1"/>
    <col min="8975" max="8976" width="12.42578125" customWidth="1"/>
    <col min="8977" max="8978" width="12.7109375" customWidth="1"/>
    <col min="8979" max="8980" width="12.42578125" customWidth="1"/>
    <col min="9201" max="9201" width="38.7109375" bestFit="1" customWidth="1"/>
    <col min="9202" max="9228" width="11.7109375" customWidth="1"/>
    <col min="9229" max="9230" width="12.7109375" customWidth="1"/>
    <col min="9231" max="9232" width="12.42578125" customWidth="1"/>
    <col min="9233" max="9234" width="12.7109375" customWidth="1"/>
    <col min="9235" max="9236" width="12.42578125" customWidth="1"/>
    <col min="9457" max="9457" width="38.7109375" bestFit="1" customWidth="1"/>
    <col min="9458" max="9484" width="11.7109375" customWidth="1"/>
    <col min="9485" max="9486" width="12.7109375" customWidth="1"/>
    <col min="9487" max="9488" width="12.42578125" customWidth="1"/>
    <col min="9489" max="9490" width="12.7109375" customWidth="1"/>
    <col min="9491" max="9492" width="12.42578125" customWidth="1"/>
    <col min="9713" max="9713" width="38.7109375" bestFit="1" customWidth="1"/>
    <col min="9714" max="9740" width="11.7109375" customWidth="1"/>
    <col min="9741" max="9742" width="12.7109375" customWidth="1"/>
    <col min="9743" max="9744" width="12.42578125" customWidth="1"/>
    <col min="9745" max="9746" width="12.7109375" customWidth="1"/>
    <col min="9747" max="9748" width="12.42578125" customWidth="1"/>
    <col min="9969" max="9969" width="38.7109375" bestFit="1" customWidth="1"/>
    <col min="9970" max="9996" width="11.7109375" customWidth="1"/>
    <col min="9997" max="9998" width="12.7109375" customWidth="1"/>
    <col min="9999" max="10000" width="12.42578125" customWidth="1"/>
    <col min="10001" max="10002" width="12.7109375" customWidth="1"/>
    <col min="10003" max="10004" width="12.42578125" customWidth="1"/>
    <col min="10225" max="10225" width="38.7109375" bestFit="1" customWidth="1"/>
    <col min="10226" max="10252" width="11.7109375" customWidth="1"/>
    <col min="10253" max="10254" width="12.7109375" customWidth="1"/>
    <col min="10255" max="10256" width="12.42578125" customWidth="1"/>
    <col min="10257" max="10258" width="12.7109375" customWidth="1"/>
    <col min="10259" max="10260" width="12.42578125" customWidth="1"/>
    <col min="10481" max="10481" width="38.7109375" bestFit="1" customWidth="1"/>
    <col min="10482" max="10508" width="11.7109375" customWidth="1"/>
    <col min="10509" max="10510" width="12.7109375" customWidth="1"/>
    <col min="10511" max="10512" width="12.42578125" customWidth="1"/>
    <col min="10513" max="10514" width="12.7109375" customWidth="1"/>
    <col min="10515" max="10516" width="12.42578125" customWidth="1"/>
    <col min="10737" max="10737" width="38.7109375" bestFit="1" customWidth="1"/>
    <col min="10738" max="10764" width="11.7109375" customWidth="1"/>
    <col min="10765" max="10766" width="12.7109375" customWidth="1"/>
    <col min="10767" max="10768" width="12.42578125" customWidth="1"/>
    <col min="10769" max="10770" width="12.7109375" customWidth="1"/>
    <col min="10771" max="10772" width="12.42578125" customWidth="1"/>
    <col min="10993" max="10993" width="38.7109375" bestFit="1" customWidth="1"/>
    <col min="10994" max="11020" width="11.7109375" customWidth="1"/>
    <col min="11021" max="11022" width="12.7109375" customWidth="1"/>
    <col min="11023" max="11024" width="12.42578125" customWidth="1"/>
    <col min="11025" max="11026" width="12.7109375" customWidth="1"/>
    <col min="11027" max="11028" width="12.42578125" customWidth="1"/>
    <col min="11249" max="11249" width="38.7109375" bestFit="1" customWidth="1"/>
    <col min="11250" max="11276" width="11.7109375" customWidth="1"/>
    <col min="11277" max="11278" width="12.7109375" customWidth="1"/>
    <col min="11279" max="11280" width="12.42578125" customWidth="1"/>
    <col min="11281" max="11282" width="12.7109375" customWidth="1"/>
    <col min="11283" max="11284" width="12.42578125" customWidth="1"/>
    <col min="11505" max="11505" width="38.7109375" bestFit="1" customWidth="1"/>
    <col min="11506" max="11532" width="11.7109375" customWidth="1"/>
    <col min="11533" max="11534" width="12.7109375" customWidth="1"/>
    <col min="11535" max="11536" width="12.42578125" customWidth="1"/>
    <col min="11537" max="11538" width="12.7109375" customWidth="1"/>
    <col min="11539" max="11540" width="12.42578125" customWidth="1"/>
    <col min="11761" max="11761" width="38.7109375" bestFit="1" customWidth="1"/>
    <col min="11762" max="11788" width="11.7109375" customWidth="1"/>
    <col min="11789" max="11790" width="12.7109375" customWidth="1"/>
    <col min="11791" max="11792" width="12.42578125" customWidth="1"/>
    <col min="11793" max="11794" width="12.7109375" customWidth="1"/>
    <col min="11795" max="11796" width="12.42578125" customWidth="1"/>
    <col min="12017" max="12017" width="38.7109375" bestFit="1" customWidth="1"/>
    <col min="12018" max="12044" width="11.7109375" customWidth="1"/>
    <col min="12045" max="12046" width="12.7109375" customWidth="1"/>
    <col min="12047" max="12048" width="12.42578125" customWidth="1"/>
    <col min="12049" max="12050" width="12.7109375" customWidth="1"/>
    <col min="12051" max="12052" width="12.42578125" customWidth="1"/>
    <col min="12273" max="12273" width="38.7109375" bestFit="1" customWidth="1"/>
    <col min="12274" max="12300" width="11.7109375" customWidth="1"/>
    <col min="12301" max="12302" width="12.7109375" customWidth="1"/>
    <col min="12303" max="12304" width="12.42578125" customWidth="1"/>
    <col min="12305" max="12306" width="12.7109375" customWidth="1"/>
    <col min="12307" max="12308" width="12.42578125" customWidth="1"/>
    <col min="12529" max="12529" width="38.7109375" bestFit="1" customWidth="1"/>
    <col min="12530" max="12556" width="11.7109375" customWidth="1"/>
    <col min="12557" max="12558" width="12.7109375" customWidth="1"/>
    <col min="12559" max="12560" width="12.42578125" customWidth="1"/>
    <col min="12561" max="12562" width="12.7109375" customWidth="1"/>
    <col min="12563" max="12564" width="12.42578125" customWidth="1"/>
    <col min="12785" max="12785" width="38.7109375" bestFit="1" customWidth="1"/>
    <col min="12786" max="12812" width="11.7109375" customWidth="1"/>
    <col min="12813" max="12814" width="12.7109375" customWidth="1"/>
    <col min="12815" max="12816" width="12.42578125" customWidth="1"/>
    <col min="12817" max="12818" width="12.7109375" customWidth="1"/>
    <col min="12819" max="12820" width="12.42578125" customWidth="1"/>
    <col min="13041" max="13041" width="38.7109375" bestFit="1" customWidth="1"/>
    <col min="13042" max="13068" width="11.7109375" customWidth="1"/>
    <col min="13069" max="13070" width="12.7109375" customWidth="1"/>
    <col min="13071" max="13072" width="12.42578125" customWidth="1"/>
    <col min="13073" max="13074" width="12.7109375" customWidth="1"/>
    <col min="13075" max="13076" width="12.42578125" customWidth="1"/>
    <col min="13297" max="13297" width="38.7109375" bestFit="1" customWidth="1"/>
    <col min="13298" max="13324" width="11.7109375" customWidth="1"/>
    <col min="13325" max="13326" width="12.7109375" customWidth="1"/>
    <col min="13327" max="13328" width="12.42578125" customWidth="1"/>
    <col min="13329" max="13330" width="12.7109375" customWidth="1"/>
    <col min="13331" max="13332" width="12.42578125" customWidth="1"/>
    <col min="13553" max="13553" width="38.7109375" bestFit="1" customWidth="1"/>
    <col min="13554" max="13580" width="11.7109375" customWidth="1"/>
    <col min="13581" max="13582" width="12.7109375" customWidth="1"/>
    <col min="13583" max="13584" width="12.42578125" customWidth="1"/>
    <col min="13585" max="13586" width="12.7109375" customWidth="1"/>
    <col min="13587" max="13588" width="12.42578125" customWidth="1"/>
    <col min="13809" max="13809" width="38.7109375" bestFit="1" customWidth="1"/>
    <col min="13810" max="13836" width="11.7109375" customWidth="1"/>
    <col min="13837" max="13838" width="12.7109375" customWidth="1"/>
    <col min="13839" max="13840" width="12.42578125" customWidth="1"/>
    <col min="13841" max="13842" width="12.7109375" customWidth="1"/>
    <col min="13843" max="13844" width="12.42578125" customWidth="1"/>
    <col min="14065" max="14065" width="38.7109375" bestFit="1" customWidth="1"/>
    <col min="14066" max="14092" width="11.7109375" customWidth="1"/>
    <col min="14093" max="14094" width="12.7109375" customWidth="1"/>
    <col min="14095" max="14096" width="12.42578125" customWidth="1"/>
    <col min="14097" max="14098" width="12.7109375" customWidth="1"/>
    <col min="14099" max="14100" width="12.42578125" customWidth="1"/>
    <col min="14321" max="14321" width="38.7109375" bestFit="1" customWidth="1"/>
    <col min="14322" max="14348" width="11.7109375" customWidth="1"/>
    <col min="14349" max="14350" width="12.7109375" customWidth="1"/>
    <col min="14351" max="14352" width="12.42578125" customWidth="1"/>
    <col min="14353" max="14354" width="12.7109375" customWidth="1"/>
    <col min="14355" max="14356" width="12.42578125" customWidth="1"/>
    <col min="14577" max="14577" width="38.7109375" bestFit="1" customWidth="1"/>
    <col min="14578" max="14604" width="11.7109375" customWidth="1"/>
    <col min="14605" max="14606" width="12.7109375" customWidth="1"/>
    <col min="14607" max="14608" width="12.42578125" customWidth="1"/>
    <col min="14609" max="14610" width="12.7109375" customWidth="1"/>
    <col min="14611" max="14612" width="12.42578125" customWidth="1"/>
    <col min="14833" max="14833" width="38.7109375" bestFit="1" customWidth="1"/>
    <col min="14834" max="14860" width="11.7109375" customWidth="1"/>
    <col min="14861" max="14862" width="12.7109375" customWidth="1"/>
    <col min="14863" max="14864" width="12.42578125" customWidth="1"/>
    <col min="14865" max="14866" width="12.7109375" customWidth="1"/>
    <col min="14867" max="14868" width="12.42578125" customWidth="1"/>
    <col min="15089" max="15089" width="38.7109375" bestFit="1" customWidth="1"/>
    <col min="15090" max="15116" width="11.7109375" customWidth="1"/>
    <col min="15117" max="15118" width="12.7109375" customWidth="1"/>
    <col min="15119" max="15120" width="12.42578125" customWidth="1"/>
    <col min="15121" max="15122" width="12.7109375" customWidth="1"/>
    <col min="15123" max="15124" width="12.42578125" customWidth="1"/>
    <col min="15345" max="15345" width="38.7109375" bestFit="1" customWidth="1"/>
    <col min="15346" max="15372" width="11.7109375" customWidth="1"/>
    <col min="15373" max="15374" width="12.7109375" customWidth="1"/>
    <col min="15375" max="15376" width="12.42578125" customWidth="1"/>
    <col min="15377" max="15378" width="12.7109375" customWidth="1"/>
    <col min="15379" max="15380" width="12.42578125" customWidth="1"/>
    <col min="15601" max="15601" width="38.7109375" bestFit="1" customWidth="1"/>
    <col min="15602" max="15628" width="11.7109375" customWidth="1"/>
    <col min="15629" max="15630" width="12.7109375" customWidth="1"/>
    <col min="15631" max="15632" width="12.42578125" customWidth="1"/>
    <col min="15633" max="15634" width="12.7109375" customWidth="1"/>
    <col min="15635" max="15636" width="12.42578125" customWidth="1"/>
    <col min="15857" max="15857" width="38.7109375" bestFit="1" customWidth="1"/>
    <col min="15858" max="15884" width="11.7109375" customWidth="1"/>
    <col min="15885" max="15886" width="12.7109375" customWidth="1"/>
    <col min="15887" max="15888" width="12.42578125" customWidth="1"/>
    <col min="15889" max="15890" width="12.7109375" customWidth="1"/>
    <col min="15891" max="15892" width="12.42578125" customWidth="1"/>
    <col min="16113" max="16113" width="38.7109375" bestFit="1" customWidth="1"/>
    <col min="16114" max="16140" width="11.7109375" customWidth="1"/>
    <col min="16141" max="16142" width="12.7109375" customWidth="1"/>
    <col min="16143" max="16144" width="12.42578125" customWidth="1"/>
    <col min="16145" max="16146" width="12.7109375" customWidth="1"/>
    <col min="16147" max="16148" width="12.42578125" customWidth="1"/>
  </cols>
  <sheetData>
    <row r="1" spans="1:21" ht="25.15" customHeight="1" x14ac:dyDescent="0.25">
      <c r="A1" s="221" t="s">
        <v>46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3"/>
    </row>
    <row r="2" spans="1:21" ht="18.75" x14ac:dyDescent="0.3">
      <c r="A2" s="230"/>
      <c r="B2" s="228">
        <v>2018</v>
      </c>
      <c r="C2" s="224"/>
      <c r="D2" s="224"/>
      <c r="E2" s="224"/>
      <c r="F2" s="224"/>
      <c r="G2" s="224"/>
      <c r="H2" s="224"/>
      <c r="I2" s="224"/>
      <c r="J2" s="224"/>
      <c r="K2" s="229"/>
      <c r="L2" s="224">
        <v>2019</v>
      </c>
      <c r="M2" s="224"/>
      <c r="N2" s="224"/>
      <c r="O2" s="224"/>
      <c r="P2" s="224"/>
      <c r="Q2" s="224"/>
      <c r="R2" s="224"/>
      <c r="S2" s="224"/>
      <c r="T2" s="224"/>
      <c r="U2" s="225"/>
    </row>
    <row r="3" spans="1:21" ht="18.75" x14ac:dyDescent="0.3">
      <c r="A3" s="230"/>
      <c r="B3" s="228" t="s">
        <v>4</v>
      </c>
      <c r="C3" s="229"/>
      <c r="D3" s="228" t="s">
        <v>8</v>
      </c>
      <c r="E3" s="229"/>
      <c r="F3" s="228" t="s">
        <v>9</v>
      </c>
      <c r="G3" s="229"/>
      <c r="H3" s="228" t="s">
        <v>13</v>
      </c>
      <c r="I3" s="229"/>
      <c r="J3" s="228" t="s">
        <v>14</v>
      </c>
      <c r="K3" s="229"/>
      <c r="L3" s="226" t="s">
        <v>4</v>
      </c>
      <c r="M3" s="227"/>
      <c r="N3" s="228" t="s">
        <v>8</v>
      </c>
      <c r="O3" s="229"/>
      <c r="P3" s="228" t="s">
        <v>9</v>
      </c>
      <c r="Q3" s="229"/>
      <c r="R3" s="228" t="s">
        <v>13</v>
      </c>
      <c r="S3" s="229"/>
      <c r="T3" s="228" t="s">
        <v>14</v>
      </c>
      <c r="U3" s="225"/>
    </row>
    <row r="4" spans="1:21" ht="45" x14ac:dyDescent="0.25">
      <c r="A4" s="230"/>
      <c r="B4" s="133" t="s">
        <v>78</v>
      </c>
      <c r="C4" s="133" t="s">
        <v>48</v>
      </c>
      <c r="D4" s="133" t="s">
        <v>78</v>
      </c>
      <c r="E4" s="133" t="s">
        <v>48</v>
      </c>
      <c r="F4" s="133" t="s">
        <v>78</v>
      </c>
      <c r="G4" s="133" t="s">
        <v>48</v>
      </c>
      <c r="H4" s="133" t="s">
        <v>47</v>
      </c>
      <c r="I4" s="133" t="s">
        <v>48</v>
      </c>
      <c r="J4" s="133" t="s">
        <v>47</v>
      </c>
      <c r="K4" s="133" t="s">
        <v>48</v>
      </c>
      <c r="L4" s="166" t="s">
        <v>78</v>
      </c>
      <c r="M4" s="133" t="s">
        <v>48</v>
      </c>
      <c r="N4" s="133" t="s">
        <v>78</v>
      </c>
      <c r="O4" s="133" t="s">
        <v>48</v>
      </c>
      <c r="P4" s="133" t="s">
        <v>78</v>
      </c>
      <c r="Q4" s="133" t="s">
        <v>48</v>
      </c>
      <c r="R4" s="133" t="s">
        <v>47</v>
      </c>
      <c r="S4" s="133" t="s">
        <v>48</v>
      </c>
      <c r="T4" s="133" t="s">
        <v>47</v>
      </c>
      <c r="U4" s="200" t="s">
        <v>48</v>
      </c>
    </row>
    <row r="5" spans="1:21" ht="18.75" x14ac:dyDescent="0.25">
      <c r="A5" s="167" t="s">
        <v>15</v>
      </c>
      <c r="K5" s="205"/>
      <c r="L5" s="6"/>
      <c r="M5" s="6"/>
      <c r="N5" s="6"/>
      <c r="O5" s="6"/>
      <c r="P5" s="6"/>
      <c r="Q5" s="6"/>
      <c r="R5" s="6"/>
      <c r="S5" s="6"/>
      <c r="T5" s="6"/>
      <c r="U5" s="171"/>
    </row>
    <row r="6" spans="1:21" ht="15.75" x14ac:dyDescent="0.25">
      <c r="A6" s="67" t="s">
        <v>16</v>
      </c>
      <c r="B6" s="90">
        <v>165.57499999999999</v>
      </c>
      <c r="C6" s="91">
        <v>160.464</v>
      </c>
      <c r="D6" s="90">
        <v>226.244</v>
      </c>
      <c r="E6" s="91">
        <v>168.779</v>
      </c>
      <c r="F6" s="90">
        <v>186.81100000000001</v>
      </c>
      <c r="G6" s="91">
        <v>162.43899999999999</v>
      </c>
      <c r="H6" s="90">
        <v>376.19099999999997</v>
      </c>
      <c r="I6" s="91">
        <v>182.55600000000001</v>
      </c>
      <c r="J6" s="90">
        <v>220.43100000000001</v>
      </c>
      <c r="K6" s="91">
        <v>164.03899999999999</v>
      </c>
      <c r="L6" s="90">
        <v>170.97399999999999</v>
      </c>
      <c r="M6" s="91">
        <v>163.16499999999999</v>
      </c>
      <c r="N6" s="90">
        <v>246.26400000000001</v>
      </c>
      <c r="O6" s="91">
        <v>165.95400000000001</v>
      </c>
      <c r="P6" s="90">
        <v>194.751</v>
      </c>
      <c r="Q6" s="91">
        <v>163.85900000000001</v>
      </c>
      <c r="R6" s="90">
        <v>323.50900000000001</v>
      </c>
      <c r="S6" s="91">
        <v>174.61500000000001</v>
      </c>
      <c r="T6" s="90">
        <v>214.20500000000001</v>
      </c>
      <c r="U6" s="91">
        <v>165.06399999999999</v>
      </c>
    </row>
    <row r="7" spans="1:21" ht="15.75" x14ac:dyDescent="0.25">
      <c r="A7" s="68" t="s">
        <v>17</v>
      </c>
      <c r="B7" s="92">
        <v>190.08699999999999</v>
      </c>
      <c r="C7" s="93">
        <v>161.74199999999999</v>
      </c>
      <c r="D7" s="92">
        <v>212.55</v>
      </c>
      <c r="E7" s="93">
        <v>159.90100000000001</v>
      </c>
      <c r="F7" s="92">
        <v>201.108</v>
      </c>
      <c r="G7" s="93">
        <v>161.22200000000001</v>
      </c>
      <c r="H7" s="92">
        <v>240.00899999999999</v>
      </c>
      <c r="I7" s="93">
        <v>161.69499999999999</v>
      </c>
      <c r="J7" s="92">
        <v>212.434</v>
      </c>
      <c r="K7" s="93">
        <v>161.28200000000001</v>
      </c>
      <c r="L7" s="92">
        <v>201.071</v>
      </c>
      <c r="M7" s="93">
        <v>164.846</v>
      </c>
      <c r="N7" s="92">
        <v>224.172</v>
      </c>
      <c r="O7" s="93">
        <v>164.66900000000001</v>
      </c>
      <c r="P7" s="92">
        <v>210.14699999999999</v>
      </c>
      <c r="Q7" s="93">
        <v>164.79400000000001</v>
      </c>
      <c r="R7" s="92">
        <v>221.77699999999999</v>
      </c>
      <c r="S7" s="93">
        <v>161.32900000000001</v>
      </c>
      <c r="T7" s="92">
        <v>211.77</v>
      </c>
      <c r="U7" s="93">
        <v>164.22800000000001</v>
      </c>
    </row>
    <row r="8" spans="1:21" ht="15.75" x14ac:dyDescent="0.25">
      <c r="A8" s="68" t="s">
        <v>18</v>
      </c>
      <c r="B8" s="92">
        <v>189.63800000000001</v>
      </c>
      <c r="C8" s="93">
        <v>170.346</v>
      </c>
      <c r="D8" s="92">
        <v>241.30799999999999</v>
      </c>
      <c r="E8" s="93">
        <v>181.34700000000001</v>
      </c>
      <c r="F8" s="92">
        <v>208.05500000000001</v>
      </c>
      <c r="G8" s="93">
        <v>173.196</v>
      </c>
      <c r="H8" s="92">
        <v>319.798</v>
      </c>
      <c r="I8" s="93">
        <v>218.79900000000001</v>
      </c>
      <c r="J8" s="92">
        <v>224.48599999999999</v>
      </c>
      <c r="K8" s="93">
        <v>177.149</v>
      </c>
      <c r="L8" s="92">
        <v>182.923</v>
      </c>
      <c r="M8" s="93">
        <v>169.26400000000001</v>
      </c>
      <c r="N8" s="92">
        <v>248.71600000000001</v>
      </c>
      <c r="O8" s="93">
        <v>181.68600000000001</v>
      </c>
      <c r="P8" s="92">
        <v>206.523</v>
      </c>
      <c r="Q8" s="93">
        <v>172.535</v>
      </c>
      <c r="R8" s="92">
        <v>271.72199999999998</v>
      </c>
      <c r="S8" s="93">
        <v>191.09700000000001</v>
      </c>
      <c r="T8" s="92">
        <v>212.584</v>
      </c>
      <c r="U8" s="93">
        <v>174.673</v>
      </c>
    </row>
    <row r="9" spans="1:21" ht="15.75" x14ac:dyDescent="0.25">
      <c r="A9" s="68" t="s">
        <v>19</v>
      </c>
      <c r="B9" s="92">
        <v>188.95699999999999</v>
      </c>
      <c r="C9" s="93">
        <v>158.69200000000001</v>
      </c>
      <c r="D9" s="92">
        <v>240.34899999999999</v>
      </c>
      <c r="E9" s="93">
        <v>163.41300000000001</v>
      </c>
      <c r="F9" s="92">
        <v>211.387</v>
      </c>
      <c r="G9" s="93">
        <v>159.774</v>
      </c>
      <c r="H9" s="92">
        <v>271.23500000000001</v>
      </c>
      <c r="I9" s="93">
        <v>165.20099999999999</v>
      </c>
      <c r="J9" s="92">
        <v>228.38200000000001</v>
      </c>
      <c r="K9" s="93">
        <v>160.34</v>
      </c>
      <c r="L9" s="92">
        <v>194.35300000000001</v>
      </c>
      <c r="M9" s="93">
        <v>157.73699999999999</v>
      </c>
      <c r="N9" s="92">
        <v>230.48099999999999</v>
      </c>
      <c r="O9" s="93">
        <v>159.65799999999999</v>
      </c>
      <c r="P9" s="92">
        <v>211.596</v>
      </c>
      <c r="Q9" s="93">
        <v>158.20699999999999</v>
      </c>
      <c r="R9" s="92">
        <v>259.08499999999998</v>
      </c>
      <c r="S9" s="93">
        <v>163.09299999999999</v>
      </c>
      <c r="T9" s="92">
        <v>225.28899999999999</v>
      </c>
      <c r="U9" s="93">
        <v>158.815</v>
      </c>
    </row>
    <row r="10" spans="1:21" ht="15.75" x14ac:dyDescent="0.25">
      <c r="A10" s="68" t="s">
        <v>20</v>
      </c>
      <c r="B10" s="92">
        <v>200.34</v>
      </c>
      <c r="C10" s="93">
        <v>166.958</v>
      </c>
      <c r="D10" s="92">
        <v>208.422</v>
      </c>
      <c r="E10" s="93">
        <v>178.42500000000001</v>
      </c>
      <c r="F10" s="92">
        <v>202.93</v>
      </c>
      <c r="G10" s="93">
        <v>170.34200000000001</v>
      </c>
      <c r="H10" s="92">
        <v>364.1</v>
      </c>
      <c r="I10" s="93">
        <v>185.84700000000001</v>
      </c>
      <c r="J10" s="92">
        <v>223.76900000000001</v>
      </c>
      <c r="K10" s="93">
        <v>172.03299999999999</v>
      </c>
      <c r="L10" s="92">
        <v>196.547</v>
      </c>
      <c r="M10" s="93">
        <v>173.82</v>
      </c>
      <c r="N10" s="92">
        <v>214.19900000000001</v>
      </c>
      <c r="O10" s="93">
        <v>179.84899999999999</v>
      </c>
      <c r="P10" s="92">
        <v>201.88</v>
      </c>
      <c r="Q10" s="93">
        <v>175.57300000000001</v>
      </c>
      <c r="R10" s="92">
        <v>251.108</v>
      </c>
      <c r="S10" s="93">
        <v>181.87</v>
      </c>
      <c r="T10" s="92">
        <v>208.27699999999999</v>
      </c>
      <c r="U10" s="93">
        <v>176.56100000000001</v>
      </c>
    </row>
    <row r="11" spans="1:21" ht="15.75" x14ac:dyDescent="0.25">
      <c r="A11" s="68" t="s">
        <v>21</v>
      </c>
      <c r="B11" s="92">
        <v>208.578</v>
      </c>
      <c r="C11" s="93">
        <v>171.74100000000001</v>
      </c>
      <c r="D11" s="92">
        <v>263.529</v>
      </c>
      <c r="E11" s="93">
        <v>182.714</v>
      </c>
      <c r="F11" s="92">
        <v>225.97399999999999</v>
      </c>
      <c r="G11" s="93">
        <v>174.68799999999999</v>
      </c>
      <c r="H11" s="92">
        <v>391.36399999999998</v>
      </c>
      <c r="I11" s="93">
        <v>199.739</v>
      </c>
      <c r="J11" s="92">
        <v>257.52600000000001</v>
      </c>
      <c r="K11" s="93">
        <v>177.18799999999999</v>
      </c>
      <c r="L11" s="92">
        <v>246.89</v>
      </c>
      <c r="M11" s="93">
        <v>175.673</v>
      </c>
      <c r="N11" s="92">
        <v>355.77300000000002</v>
      </c>
      <c r="O11" s="93">
        <v>184.88</v>
      </c>
      <c r="P11" s="92">
        <v>299.72300000000001</v>
      </c>
      <c r="Q11" s="93">
        <v>178.18700000000001</v>
      </c>
      <c r="R11" s="92">
        <v>378.93700000000001</v>
      </c>
      <c r="S11" s="93">
        <v>189.50399999999999</v>
      </c>
      <c r="T11" s="92">
        <v>318.18900000000002</v>
      </c>
      <c r="U11" s="93">
        <v>179.66399999999999</v>
      </c>
    </row>
    <row r="12" spans="1:21" ht="15.75" x14ac:dyDescent="0.25">
      <c r="A12" s="68" t="s">
        <v>22</v>
      </c>
      <c r="B12" s="92">
        <v>192.399</v>
      </c>
      <c r="C12" s="93">
        <v>168.79599999999999</v>
      </c>
      <c r="D12" s="92">
        <v>219.31899999999999</v>
      </c>
      <c r="E12" s="93">
        <v>170.24299999999999</v>
      </c>
      <c r="F12" s="92">
        <v>201.654</v>
      </c>
      <c r="G12" s="93">
        <v>169.26400000000001</v>
      </c>
      <c r="H12" s="92">
        <v>268.82299999999998</v>
      </c>
      <c r="I12" s="93">
        <v>177.239</v>
      </c>
      <c r="J12" s="92">
        <v>212.62799999999999</v>
      </c>
      <c r="K12" s="93">
        <v>170.34</v>
      </c>
      <c r="L12" s="92">
        <v>195.40700000000001</v>
      </c>
      <c r="M12" s="93">
        <v>169.70500000000001</v>
      </c>
      <c r="N12" s="92">
        <v>240.35599999999999</v>
      </c>
      <c r="O12" s="93">
        <v>172.547</v>
      </c>
      <c r="P12" s="92">
        <v>211.72200000000001</v>
      </c>
      <c r="Q12" s="93">
        <v>170.608</v>
      </c>
      <c r="R12" s="92">
        <v>255.52699999999999</v>
      </c>
      <c r="S12" s="93">
        <v>177.46700000000001</v>
      </c>
      <c r="T12" s="92">
        <v>219.05799999999999</v>
      </c>
      <c r="U12" s="93">
        <v>171.678</v>
      </c>
    </row>
    <row r="13" spans="1:21" ht="16.5" thickBot="1" x14ac:dyDescent="0.3">
      <c r="A13" s="82" t="s">
        <v>23</v>
      </c>
      <c r="B13" s="94">
        <v>194.66900000000001</v>
      </c>
      <c r="C13" s="95">
        <v>165.012</v>
      </c>
      <c r="D13" s="94">
        <v>218.94200000000001</v>
      </c>
      <c r="E13" s="95">
        <v>162.28299999999999</v>
      </c>
      <c r="F13" s="94">
        <v>203.751</v>
      </c>
      <c r="G13" s="95">
        <v>164.304</v>
      </c>
      <c r="H13" s="94">
        <v>232.768</v>
      </c>
      <c r="I13" s="95">
        <v>160.649</v>
      </c>
      <c r="J13" s="94">
        <v>207.26499999999999</v>
      </c>
      <c r="K13" s="95">
        <v>153.999</v>
      </c>
      <c r="L13" s="94">
        <v>199.53399999999999</v>
      </c>
      <c r="M13" s="95">
        <v>164.125</v>
      </c>
      <c r="N13" s="94">
        <v>253.66800000000001</v>
      </c>
      <c r="O13" s="95">
        <v>167.77699999999999</v>
      </c>
      <c r="P13" s="94">
        <v>219.73599999999999</v>
      </c>
      <c r="Q13" s="95">
        <v>165.12299999999999</v>
      </c>
      <c r="R13" s="94">
        <v>226.20400000000001</v>
      </c>
      <c r="S13" s="95">
        <v>160.12700000000001</v>
      </c>
      <c r="T13" s="94">
        <v>221.24100000000001</v>
      </c>
      <c r="U13" s="95">
        <v>164.33099999999999</v>
      </c>
    </row>
    <row r="14" spans="1:21" ht="16.5" thickBot="1" x14ac:dyDescent="0.3">
      <c r="A14" s="80" t="s">
        <v>49</v>
      </c>
      <c r="B14" s="125">
        <v>192.81299999999999</v>
      </c>
      <c r="C14" s="126">
        <v>165.28800000000001</v>
      </c>
      <c r="D14" s="125">
        <v>223.23400000000001</v>
      </c>
      <c r="E14" s="126">
        <v>170.11099999999999</v>
      </c>
      <c r="F14" s="125">
        <v>204.73099999999999</v>
      </c>
      <c r="G14" s="126">
        <v>166.607</v>
      </c>
      <c r="H14" s="125">
        <v>263.06</v>
      </c>
      <c r="I14" s="126">
        <v>176.506</v>
      </c>
      <c r="J14" s="125">
        <v>217.91800000000001</v>
      </c>
      <c r="K14" s="126">
        <v>167.71899999999999</v>
      </c>
      <c r="L14" s="125">
        <v>199.54</v>
      </c>
      <c r="M14" s="126">
        <v>167.1</v>
      </c>
      <c r="N14" s="125">
        <v>249.12200000000001</v>
      </c>
      <c r="O14" s="126">
        <v>171.75299999999999</v>
      </c>
      <c r="P14" s="125">
        <v>218.685</v>
      </c>
      <c r="Q14" s="126">
        <v>168.39699999999999</v>
      </c>
      <c r="R14" s="125">
        <v>252.48099999999999</v>
      </c>
      <c r="S14" s="126">
        <v>172.6</v>
      </c>
      <c r="T14" s="125">
        <v>225.249</v>
      </c>
      <c r="U14" s="126">
        <v>169.00299999999999</v>
      </c>
    </row>
    <row r="15" spans="1:21" ht="18.75" x14ac:dyDescent="0.25">
      <c r="A15" s="168" t="s">
        <v>28</v>
      </c>
      <c r="K15" s="206"/>
      <c r="L15" s="6"/>
      <c r="M15" s="6"/>
      <c r="N15" s="6"/>
      <c r="O15" s="6"/>
      <c r="P15" s="6"/>
      <c r="Q15" s="6"/>
      <c r="R15" s="6"/>
      <c r="S15" s="6"/>
      <c r="T15" s="6"/>
      <c r="U15" s="171"/>
    </row>
    <row r="16" spans="1:21" ht="15.75" x14ac:dyDescent="0.25">
      <c r="A16" s="67" t="s">
        <v>29</v>
      </c>
      <c r="B16" s="96">
        <v>194.124</v>
      </c>
      <c r="C16" s="97">
        <v>164.518</v>
      </c>
      <c r="D16" s="96">
        <v>264.79899999999998</v>
      </c>
      <c r="E16" s="97">
        <v>168.21100000000001</v>
      </c>
      <c r="F16" s="96">
        <v>219.19800000000001</v>
      </c>
      <c r="G16" s="97">
        <v>165.52799999999999</v>
      </c>
      <c r="H16" s="96">
        <v>337.58199999999999</v>
      </c>
      <c r="I16" s="97">
        <v>176.27099999999999</v>
      </c>
      <c r="J16" s="96">
        <v>249.506</v>
      </c>
      <c r="K16" s="97">
        <v>166.80500000000001</v>
      </c>
      <c r="L16" s="96">
        <v>199.21</v>
      </c>
      <c r="M16" s="97">
        <v>164.06200000000001</v>
      </c>
      <c r="N16" s="96">
        <v>258.85399999999998</v>
      </c>
      <c r="O16" s="97">
        <v>167.767</v>
      </c>
      <c r="P16" s="96">
        <v>221.768</v>
      </c>
      <c r="Q16" s="97">
        <v>165.142</v>
      </c>
      <c r="R16" s="96">
        <v>319.27199999999999</v>
      </c>
      <c r="S16" s="97">
        <v>177.245</v>
      </c>
      <c r="T16" s="96">
        <v>245.75200000000001</v>
      </c>
      <c r="U16" s="97">
        <v>166.84100000000001</v>
      </c>
    </row>
    <row r="17" spans="1:21" ht="16.5" thickBot="1" x14ac:dyDescent="0.3">
      <c r="A17" s="68" t="s">
        <v>42</v>
      </c>
      <c r="B17" s="98" t="s">
        <v>52</v>
      </c>
      <c r="C17" s="99">
        <v>361.06400000000002</v>
      </c>
      <c r="D17" s="98" t="s">
        <v>52</v>
      </c>
      <c r="E17" s="99">
        <v>341.97</v>
      </c>
      <c r="F17" s="98" t="s">
        <v>52</v>
      </c>
      <c r="G17" s="99">
        <v>356.99099999999999</v>
      </c>
      <c r="H17" s="98" t="s">
        <v>52</v>
      </c>
      <c r="I17" s="99">
        <v>286.50599999999997</v>
      </c>
      <c r="J17" s="98" t="s">
        <v>52</v>
      </c>
      <c r="K17" s="99">
        <v>355.74700000000001</v>
      </c>
      <c r="L17" s="98">
        <v>0</v>
      </c>
      <c r="M17" s="99">
        <v>350.02100000000002</v>
      </c>
      <c r="N17" s="98">
        <v>0</v>
      </c>
      <c r="O17" s="99">
        <v>333.15499999999997</v>
      </c>
      <c r="P17" s="98">
        <v>0</v>
      </c>
      <c r="Q17" s="99">
        <v>346.75400000000002</v>
      </c>
      <c r="R17" s="98">
        <v>0</v>
      </c>
      <c r="S17" s="99">
        <v>319.51900000000001</v>
      </c>
      <c r="T17" s="98">
        <v>0</v>
      </c>
      <c r="U17" s="99">
        <v>345.58100000000002</v>
      </c>
    </row>
    <row r="18" spans="1:21" ht="16.5" thickBot="1" x14ac:dyDescent="0.3">
      <c r="A18" s="134" t="s">
        <v>50</v>
      </c>
      <c r="B18" s="127">
        <v>194.124</v>
      </c>
      <c r="C18" s="128">
        <v>168.852</v>
      </c>
      <c r="D18" s="127">
        <v>264.79899999999998</v>
      </c>
      <c r="E18" s="128">
        <v>170.989</v>
      </c>
      <c r="F18" s="127">
        <v>219.19800000000001</v>
      </c>
      <c r="G18" s="128">
        <v>169.43299999999999</v>
      </c>
      <c r="H18" s="127">
        <v>337.58199999999999</v>
      </c>
      <c r="I18" s="128">
        <v>176.57599999999999</v>
      </c>
      <c r="J18" s="127">
        <v>249.506</v>
      </c>
      <c r="K18" s="128">
        <v>170.26900000000001</v>
      </c>
      <c r="L18" s="127">
        <v>199.21</v>
      </c>
      <c r="M18" s="128">
        <v>168.82400000000001</v>
      </c>
      <c r="N18" s="127">
        <v>258.85399999999998</v>
      </c>
      <c r="O18" s="128">
        <v>170.26599999999999</v>
      </c>
      <c r="P18" s="127">
        <v>221.768</v>
      </c>
      <c r="Q18" s="128">
        <v>169.24100000000001</v>
      </c>
      <c r="R18" s="127">
        <v>319.27199999999999</v>
      </c>
      <c r="S18" s="128">
        <v>178.14400000000001</v>
      </c>
      <c r="T18" s="127">
        <v>245.75200000000001</v>
      </c>
      <c r="U18" s="128">
        <v>170.47300000000001</v>
      </c>
    </row>
    <row r="19" spans="1:21" ht="18.75" x14ac:dyDescent="0.25">
      <c r="A19" s="168" t="s">
        <v>34</v>
      </c>
      <c r="K19" s="206"/>
      <c r="L19" s="6"/>
      <c r="M19" s="6"/>
      <c r="N19" s="6"/>
      <c r="O19" s="6"/>
      <c r="P19" s="6"/>
      <c r="Q19" s="6"/>
      <c r="R19" s="6"/>
      <c r="S19" s="6"/>
      <c r="T19" s="6"/>
      <c r="U19" s="171"/>
    </row>
    <row r="20" spans="1:21" ht="16.5" thickBot="1" x14ac:dyDescent="0.3">
      <c r="A20" s="83" t="s">
        <v>35</v>
      </c>
      <c r="B20" s="100">
        <v>189.69200000000001</v>
      </c>
      <c r="C20" s="101">
        <v>175.88499999999999</v>
      </c>
      <c r="D20" s="100">
        <v>169.90100000000001</v>
      </c>
      <c r="E20" s="101">
        <v>177.25200000000001</v>
      </c>
      <c r="F20" s="100">
        <v>183.47800000000001</v>
      </c>
      <c r="G20" s="101">
        <v>176.31899999999999</v>
      </c>
      <c r="H20" s="100">
        <v>186.226</v>
      </c>
      <c r="I20" s="101">
        <v>184.762</v>
      </c>
      <c r="J20" s="100">
        <v>183.852</v>
      </c>
      <c r="K20" s="101">
        <v>177.578</v>
      </c>
      <c r="L20" s="100">
        <v>188.911</v>
      </c>
      <c r="M20" s="101">
        <v>177.37200000000001</v>
      </c>
      <c r="N20" s="100">
        <v>210.05799999999999</v>
      </c>
      <c r="O20" s="101">
        <v>179.61</v>
      </c>
      <c r="P20" s="100">
        <v>195.822</v>
      </c>
      <c r="Q20" s="101">
        <v>178.15</v>
      </c>
      <c r="R20" s="100">
        <v>181.03800000000001</v>
      </c>
      <c r="S20" s="101">
        <v>183.26900000000001</v>
      </c>
      <c r="T20" s="100">
        <v>193.964</v>
      </c>
      <c r="U20" s="101">
        <v>179.01900000000001</v>
      </c>
    </row>
    <row r="21" spans="1:21" ht="16.5" thickBot="1" x14ac:dyDescent="0.3">
      <c r="A21" s="80" t="s">
        <v>51</v>
      </c>
      <c r="B21" s="129">
        <v>189.69200000000001</v>
      </c>
      <c r="C21" s="130">
        <v>175.88499999999999</v>
      </c>
      <c r="D21" s="129">
        <v>169.90100000000001</v>
      </c>
      <c r="E21" s="130">
        <v>177.25200000000001</v>
      </c>
      <c r="F21" s="129">
        <v>183.47800000000001</v>
      </c>
      <c r="G21" s="130">
        <v>176.31899999999999</v>
      </c>
      <c r="H21" s="129">
        <v>186.226</v>
      </c>
      <c r="I21" s="130">
        <v>184.762</v>
      </c>
      <c r="J21" s="129">
        <v>183.852</v>
      </c>
      <c r="K21" s="130">
        <v>177.578</v>
      </c>
      <c r="L21" s="129">
        <v>188.911</v>
      </c>
      <c r="M21" s="130">
        <v>177.37200000000001</v>
      </c>
      <c r="N21" s="129">
        <v>210.05799999999999</v>
      </c>
      <c r="O21" s="130">
        <v>179.61</v>
      </c>
      <c r="P21" s="129">
        <v>195.822</v>
      </c>
      <c r="Q21" s="130">
        <v>178.15</v>
      </c>
      <c r="R21" s="129">
        <v>181.03800000000001</v>
      </c>
      <c r="S21" s="130">
        <v>183.26900000000001</v>
      </c>
      <c r="T21" s="129">
        <v>193.964</v>
      </c>
      <c r="U21" s="130">
        <v>179.01900000000001</v>
      </c>
    </row>
    <row r="22" spans="1:21" ht="16.5" thickBot="1" x14ac:dyDescent="0.3">
      <c r="A22" s="135" t="s">
        <v>79</v>
      </c>
      <c r="B22" s="131">
        <v>192.828</v>
      </c>
      <c r="C22" s="132">
        <v>166.184</v>
      </c>
      <c r="D22" s="131">
        <v>224.958</v>
      </c>
      <c r="E22" s="132">
        <v>170.684</v>
      </c>
      <c r="F22" s="131">
        <v>205.267</v>
      </c>
      <c r="G22" s="132">
        <v>167.42599999999999</v>
      </c>
      <c r="H22" s="131">
        <v>268.45100000000002</v>
      </c>
      <c r="I22" s="132">
        <v>177.197</v>
      </c>
      <c r="J22" s="131">
        <v>219.571</v>
      </c>
      <c r="K22" s="132">
        <v>168.55</v>
      </c>
      <c r="L22" s="131">
        <v>199.226</v>
      </c>
      <c r="M22" s="132">
        <v>167.863</v>
      </c>
      <c r="N22" s="131">
        <v>248.989</v>
      </c>
      <c r="O22" s="132">
        <v>172.28299999999999</v>
      </c>
      <c r="P22" s="131">
        <v>218.339</v>
      </c>
      <c r="Q22" s="132">
        <v>169.119</v>
      </c>
      <c r="R22" s="131">
        <v>257.904</v>
      </c>
      <c r="S22" s="132">
        <v>173.86600000000001</v>
      </c>
      <c r="T22" s="131">
        <v>226.12</v>
      </c>
      <c r="U22" s="132">
        <v>169.81</v>
      </c>
    </row>
    <row r="23" spans="1:21" ht="15.75" x14ac:dyDescent="0.25">
      <c r="A23" s="136" t="s">
        <v>85</v>
      </c>
      <c r="B23" s="102" t="s">
        <v>52</v>
      </c>
      <c r="C23" s="104">
        <v>174.4</v>
      </c>
      <c r="D23" s="102" t="s">
        <v>52</v>
      </c>
      <c r="E23" s="124">
        <v>173.16</v>
      </c>
      <c r="F23" s="102" t="s">
        <v>52</v>
      </c>
      <c r="G23" s="103">
        <v>173.97</v>
      </c>
      <c r="H23" s="102" t="s">
        <v>52</v>
      </c>
      <c r="I23" s="124">
        <v>172.14</v>
      </c>
      <c r="J23" s="102" t="s">
        <v>52</v>
      </c>
      <c r="K23" s="103">
        <v>173.98</v>
      </c>
      <c r="L23" s="102" t="s">
        <v>52</v>
      </c>
      <c r="M23" s="104">
        <v>174.34</v>
      </c>
      <c r="N23" s="102" t="s">
        <v>52</v>
      </c>
      <c r="O23" s="124">
        <v>173.26</v>
      </c>
      <c r="P23" s="102" t="s">
        <v>52</v>
      </c>
      <c r="Q23" s="103">
        <v>173.95</v>
      </c>
      <c r="R23" s="102" t="s">
        <v>52</v>
      </c>
      <c r="S23" s="124">
        <v>173.54</v>
      </c>
      <c r="T23" s="102" t="s">
        <v>52</v>
      </c>
      <c r="U23" s="103">
        <v>173.9</v>
      </c>
    </row>
  </sheetData>
  <mergeCells count="14">
    <mergeCell ref="A1:U1"/>
    <mergeCell ref="L2:U2"/>
    <mergeCell ref="L3:M3"/>
    <mergeCell ref="N3:O3"/>
    <mergeCell ref="P3:Q3"/>
    <mergeCell ref="R3:S3"/>
    <mergeCell ref="T3:U3"/>
    <mergeCell ref="A2:A4"/>
    <mergeCell ref="B3:C3"/>
    <mergeCell ref="B2:K2"/>
    <mergeCell ref="D3:E3"/>
    <mergeCell ref="F3:G3"/>
    <mergeCell ref="H3:I3"/>
    <mergeCell ref="J3:K3"/>
  </mergeCells>
  <pageMargins left="0.25" right="0.25" top="0.75" bottom="0.75" header="0.3" footer="0.3"/>
  <pageSetup paperSize="8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U16" sqref="U16"/>
    </sheetView>
  </sheetViews>
  <sheetFormatPr defaultRowHeight="15" x14ac:dyDescent="0.25"/>
  <cols>
    <col min="1" max="1" width="25.7109375" bestFit="1" customWidth="1"/>
    <col min="4" max="4" width="9.140625" customWidth="1"/>
    <col min="6" max="7" width="9.140625" customWidth="1"/>
    <col min="13" max="13" width="9.140625" customWidth="1"/>
    <col min="16" max="16" width="9.140625" customWidth="1"/>
    <col min="19" max="19" width="9.140625" customWidth="1"/>
    <col min="21" max="22" width="9.140625" customWidth="1"/>
    <col min="28" max="28" width="9.140625" customWidth="1"/>
    <col min="31" max="31" width="9.140625" customWidth="1"/>
    <col min="238" max="238" width="24.42578125" bestFit="1" customWidth="1"/>
    <col min="239" max="239" width="9.5703125" customWidth="1"/>
    <col min="240" max="247" width="8.7109375" customWidth="1"/>
    <col min="248" max="259" width="9.140625" customWidth="1"/>
    <col min="262" max="262" width="9.140625" customWidth="1"/>
    <col min="264" max="265" width="9.140625" customWidth="1"/>
    <col min="271" max="271" width="9.140625" customWidth="1"/>
    <col min="274" max="280" width="9.140625" customWidth="1"/>
    <col min="281" max="281" width="10.42578125" customWidth="1"/>
    <col min="282" max="282" width="10" customWidth="1"/>
    <col min="283" max="283" width="10.140625" customWidth="1"/>
    <col min="284" max="284" width="10.42578125" customWidth="1"/>
    <col min="285" max="285" width="10" customWidth="1"/>
    <col min="286" max="286" width="10.140625" customWidth="1"/>
    <col min="494" max="494" width="24.42578125" bestFit="1" customWidth="1"/>
    <col min="495" max="495" width="9.5703125" customWidth="1"/>
    <col min="496" max="503" width="8.7109375" customWidth="1"/>
    <col min="504" max="515" width="9.140625" customWidth="1"/>
    <col min="518" max="518" width="9.140625" customWidth="1"/>
    <col min="520" max="521" width="9.140625" customWidth="1"/>
    <col min="527" max="527" width="9.140625" customWidth="1"/>
    <col min="530" max="536" width="9.140625" customWidth="1"/>
    <col min="537" max="537" width="10.42578125" customWidth="1"/>
    <col min="538" max="538" width="10" customWidth="1"/>
    <col min="539" max="539" width="10.140625" customWidth="1"/>
    <col min="540" max="540" width="10.42578125" customWidth="1"/>
    <col min="541" max="541" width="10" customWidth="1"/>
    <col min="542" max="542" width="10.140625" customWidth="1"/>
    <col min="750" max="750" width="24.42578125" bestFit="1" customWidth="1"/>
    <col min="751" max="751" width="9.5703125" customWidth="1"/>
    <col min="752" max="759" width="8.7109375" customWidth="1"/>
    <col min="760" max="771" width="9.140625" customWidth="1"/>
    <col min="774" max="774" width="9.140625" customWidth="1"/>
    <col min="776" max="777" width="9.140625" customWidth="1"/>
    <col min="783" max="783" width="9.140625" customWidth="1"/>
    <col min="786" max="792" width="9.140625" customWidth="1"/>
    <col min="793" max="793" width="10.42578125" customWidth="1"/>
    <col min="794" max="794" width="10" customWidth="1"/>
    <col min="795" max="795" width="10.140625" customWidth="1"/>
    <col min="796" max="796" width="10.42578125" customWidth="1"/>
    <col min="797" max="797" width="10" customWidth="1"/>
    <col min="798" max="798" width="10.140625" customWidth="1"/>
    <col min="1006" max="1006" width="24.42578125" bestFit="1" customWidth="1"/>
    <col min="1007" max="1007" width="9.5703125" customWidth="1"/>
    <col min="1008" max="1015" width="8.7109375" customWidth="1"/>
    <col min="1016" max="1027" width="9.140625" customWidth="1"/>
    <col min="1030" max="1030" width="9.140625" customWidth="1"/>
    <col min="1032" max="1033" width="9.140625" customWidth="1"/>
    <col min="1039" max="1039" width="9.140625" customWidth="1"/>
    <col min="1042" max="1048" width="9.140625" customWidth="1"/>
    <col min="1049" max="1049" width="10.42578125" customWidth="1"/>
    <col min="1050" max="1050" width="10" customWidth="1"/>
    <col min="1051" max="1051" width="10.140625" customWidth="1"/>
    <col min="1052" max="1052" width="10.42578125" customWidth="1"/>
    <col min="1053" max="1053" width="10" customWidth="1"/>
    <col min="1054" max="1054" width="10.140625" customWidth="1"/>
    <col min="1262" max="1262" width="24.42578125" bestFit="1" customWidth="1"/>
    <col min="1263" max="1263" width="9.5703125" customWidth="1"/>
    <col min="1264" max="1271" width="8.7109375" customWidth="1"/>
    <col min="1272" max="1283" width="9.140625" customWidth="1"/>
    <col min="1286" max="1286" width="9.140625" customWidth="1"/>
    <col min="1288" max="1289" width="9.140625" customWidth="1"/>
    <col min="1295" max="1295" width="9.140625" customWidth="1"/>
    <col min="1298" max="1304" width="9.140625" customWidth="1"/>
    <col min="1305" max="1305" width="10.42578125" customWidth="1"/>
    <col min="1306" max="1306" width="10" customWidth="1"/>
    <col min="1307" max="1307" width="10.140625" customWidth="1"/>
    <col min="1308" max="1308" width="10.42578125" customWidth="1"/>
    <col min="1309" max="1309" width="10" customWidth="1"/>
    <col min="1310" max="1310" width="10.140625" customWidth="1"/>
    <col min="1518" max="1518" width="24.42578125" bestFit="1" customWidth="1"/>
    <col min="1519" max="1519" width="9.5703125" customWidth="1"/>
    <col min="1520" max="1527" width="8.7109375" customWidth="1"/>
    <col min="1528" max="1539" width="9.140625" customWidth="1"/>
    <col min="1542" max="1542" width="9.140625" customWidth="1"/>
    <col min="1544" max="1545" width="9.140625" customWidth="1"/>
    <col min="1551" max="1551" width="9.140625" customWidth="1"/>
    <col min="1554" max="1560" width="9.140625" customWidth="1"/>
    <col min="1561" max="1561" width="10.42578125" customWidth="1"/>
    <col min="1562" max="1562" width="10" customWidth="1"/>
    <col min="1563" max="1563" width="10.140625" customWidth="1"/>
    <col min="1564" max="1564" width="10.42578125" customWidth="1"/>
    <col min="1565" max="1565" width="10" customWidth="1"/>
    <col min="1566" max="1566" width="10.140625" customWidth="1"/>
    <col min="1774" max="1774" width="24.42578125" bestFit="1" customWidth="1"/>
    <col min="1775" max="1775" width="9.5703125" customWidth="1"/>
    <col min="1776" max="1783" width="8.7109375" customWidth="1"/>
    <col min="1784" max="1795" width="9.140625" customWidth="1"/>
    <col min="1798" max="1798" width="9.140625" customWidth="1"/>
    <col min="1800" max="1801" width="9.140625" customWidth="1"/>
    <col min="1807" max="1807" width="9.140625" customWidth="1"/>
    <col min="1810" max="1816" width="9.140625" customWidth="1"/>
    <col min="1817" max="1817" width="10.42578125" customWidth="1"/>
    <col min="1818" max="1818" width="10" customWidth="1"/>
    <col min="1819" max="1819" width="10.140625" customWidth="1"/>
    <col min="1820" max="1820" width="10.42578125" customWidth="1"/>
    <col min="1821" max="1821" width="10" customWidth="1"/>
    <col min="1822" max="1822" width="10.140625" customWidth="1"/>
    <col min="2030" max="2030" width="24.42578125" bestFit="1" customWidth="1"/>
    <col min="2031" max="2031" width="9.5703125" customWidth="1"/>
    <col min="2032" max="2039" width="8.7109375" customWidth="1"/>
    <col min="2040" max="2051" width="9.140625" customWidth="1"/>
    <col min="2054" max="2054" width="9.140625" customWidth="1"/>
    <col min="2056" max="2057" width="9.140625" customWidth="1"/>
    <col min="2063" max="2063" width="9.140625" customWidth="1"/>
    <col min="2066" max="2072" width="9.140625" customWidth="1"/>
    <col min="2073" max="2073" width="10.42578125" customWidth="1"/>
    <col min="2074" max="2074" width="10" customWidth="1"/>
    <col min="2075" max="2075" width="10.140625" customWidth="1"/>
    <col min="2076" max="2076" width="10.42578125" customWidth="1"/>
    <col min="2077" max="2077" width="10" customWidth="1"/>
    <col min="2078" max="2078" width="10.140625" customWidth="1"/>
    <col min="2286" max="2286" width="24.42578125" bestFit="1" customWidth="1"/>
    <col min="2287" max="2287" width="9.5703125" customWidth="1"/>
    <col min="2288" max="2295" width="8.7109375" customWidth="1"/>
    <col min="2296" max="2307" width="9.140625" customWidth="1"/>
    <col min="2310" max="2310" width="9.140625" customWidth="1"/>
    <col min="2312" max="2313" width="9.140625" customWidth="1"/>
    <col min="2319" max="2319" width="9.140625" customWidth="1"/>
    <col min="2322" max="2328" width="9.140625" customWidth="1"/>
    <col min="2329" max="2329" width="10.42578125" customWidth="1"/>
    <col min="2330" max="2330" width="10" customWidth="1"/>
    <col min="2331" max="2331" width="10.140625" customWidth="1"/>
    <col min="2332" max="2332" width="10.42578125" customWidth="1"/>
    <col min="2333" max="2333" width="10" customWidth="1"/>
    <col min="2334" max="2334" width="10.140625" customWidth="1"/>
    <col min="2542" max="2542" width="24.42578125" bestFit="1" customWidth="1"/>
    <col min="2543" max="2543" width="9.5703125" customWidth="1"/>
    <col min="2544" max="2551" width="8.7109375" customWidth="1"/>
    <col min="2552" max="2563" width="9.140625" customWidth="1"/>
    <col min="2566" max="2566" width="9.140625" customWidth="1"/>
    <col min="2568" max="2569" width="9.140625" customWidth="1"/>
    <col min="2575" max="2575" width="9.140625" customWidth="1"/>
    <col min="2578" max="2584" width="9.140625" customWidth="1"/>
    <col min="2585" max="2585" width="10.42578125" customWidth="1"/>
    <col min="2586" max="2586" width="10" customWidth="1"/>
    <col min="2587" max="2587" width="10.140625" customWidth="1"/>
    <col min="2588" max="2588" width="10.42578125" customWidth="1"/>
    <col min="2589" max="2589" width="10" customWidth="1"/>
    <col min="2590" max="2590" width="10.140625" customWidth="1"/>
    <col min="2798" max="2798" width="24.42578125" bestFit="1" customWidth="1"/>
    <col min="2799" max="2799" width="9.5703125" customWidth="1"/>
    <col min="2800" max="2807" width="8.7109375" customWidth="1"/>
    <col min="2808" max="2819" width="9.140625" customWidth="1"/>
    <col min="2822" max="2822" width="9.140625" customWidth="1"/>
    <col min="2824" max="2825" width="9.140625" customWidth="1"/>
    <col min="2831" max="2831" width="9.140625" customWidth="1"/>
    <col min="2834" max="2840" width="9.140625" customWidth="1"/>
    <col min="2841" max="2841" width="10.42578125" customWidth="1"/>
    <col min="2842" max="2842" width="10" customWidth="1"/>
    <col min="2843" max="2843" width="10.140625" customWidth="1"/>
    <col min="2844" max="2844" width="10.42578125" customWidth="1"/>
    <col min="2845" max="2845" width="10" customWidth="1"/>
    <col min="2846" max="2846" width="10.140625" customWidth="1"/>
    <col min="3054" max="3054" width="24.42578125" bestFit="1" customWidth="1"/>
    <col min="3055" max="3055" width="9.5703125" customWidth="1"/>
    <col min="3056" max="3063" width="8.7109375" customWidth="1"/>
    <col min="3064" max="3075" width="9.140625" customWidth="1"/>
    <col min="3078" max="3078" width="9.140625" customWidth="1"/>
    <col min="3080" max="3081" width="9.140625" customWidth="1"/>
    <col min="3087" max="3087" width="9.140625" customWidth="1"/>
    <col min="3090" max="3096" width="9.140625" customWidth="1"/>
    <col min="3097" max="3097" width="10.42578125" customWidth="1"/>
    <col min="3098" max="3098" width="10" customWidth="1"/>
    <col min="3099" max="3099" width="10.140625" customWidth="1"/>
    <col min="3100" max="3100" width="10.42578125" customWidth="1"/>
    <col min="3101" max="3101" width="10" customWidth="1"/>
    <col min="3102" max="3102" width="10.140625" customWidth="1"/>
    <col min="3310" max="3310" width="24.42578125" bestFit="1" customWidth="1"/>
    <col min="3311" max="3311" width="9.5703125" customWidth="1"/>
    <col min="3312" max="3319" width="8.7109375" customWidth="1"/>
    <col min="3320" max="3331" width="9.140625" customWidth="1"/>
    <col min="3334" max="3334" width="9.140625" customWidth="1"/>
    <col min="3336" max="3337" width="9.140625" customWidth="1"/>
    <col min="3343" max="3343" width="9.140625" customWidth="1"/>
    <col min="3346" max="3352" width="9.140625" customWidth="1"/>
    <col min="3353" max="3353" width="10.42578125" customWidth="1"/>
    <col min="3354" max="3354" width="10" customWidth="1"/>
    <col min="3355" max="3355" width="10.140625" customWidth="1"/>
    <col min="3356" max="3356" width="10.42578125" customWidth="1"/>
    <col min="3357" max="3357" width="10" customWidth="1"/>
    <col min="3358" max="3358" width="10.140625" customWidth="1"/>
    <col min="3566" max="3566" width="24.42578125" bestFit="1" customWidth="1"/>
    <col min="3567" max="3567" width="9.5703125" customWidth="1"/>
    <col min="3568" max="3575" width="8.7109375" customWidth="1"/>
    <col min="3576" max="3587" width="9.140625" customWidth="1"/>
    <col min="3590" max="3590" width="9.140625" customWidth="1"/>
    <col min="3592" max="3593" width="9.140625" customWidth="1"/>
    <col min="3599" max="3599" width="9.140625" customWidth="1"/>
    <col min="3602" max="3608" width="9.140625" customWidth="1"/>
    <col min="3609" max="3609" width="10.42578125" customWidth="1"/>
    <col min="3610" max="3610" width="10" customWidth="1"/>
    <col min="3611" max="3611" width="10.140625" customWidth="1"/>
    <col min="3612" max="3612" width="10.42578125" customWidth="1"/>
    <col min="3613" max="3613" width="10" customWidth="1"/>
    <col min="3614" max="3614" width="10.140625" customWidth="1"/>
    <col min="3822" max="3822" width="24.42578125" bestFit="1" customWidth="1"/>
    <col min="3823" max="3823" width="9.5703125" customWidth="1"/>
    <col min="3824" max="3831" width="8.7109375" customWidth="1"/>
    <col min="3832" max="3843" width="9.140625" customWidth="1"/>
    <col min="3846" max="3846" width="9.140625" customWidth="1"/>
    <col min="3848" max="3849" width="9.140625" customWidth="1"/>
    <col min="3855" max="3855" width="9.140625" customWidth="1"/>
    <col min="3858" max="3864" width="9.140625" customWidth="1"/>
    <col min="3865" max="3865" width="10.42578125" customWidth="1"/>
    <col min="3866" max="3866" width="10" customWidth="1"/>
    <col min="3867" max="3867" width="10.140625" customWidth="1"/>
    <col min="3868" max="3868" width="10.42578125" customWidth="1"/>
    <col min="3869" max="3869" width="10" customWidth="1"/>
    <col min="3870" max="3870" width="10.140625" customWidth="1"/>
    <col min="4078" max="4078" width="24.42578125" bestFit="1" customWidth="1"/>
    <col min="4079" max="4079" width="9.5703125" customWidth="1"/>
    <col min="4080" max="4087" width="8.7109375" customWidth="1"/>
    <col min="4088" max="4099" width="9.140625" customWidth="1"/>
    <col min="4102" max="4102" width="9.140625" customWidth="1"/>
    <col min="4104" max="4105" width="9.140625" customWidth="1"/>
    <col min="4111" max="4111" width="9.140625" customWidth="1"/>
    <col min="4114" max="4120" width="9.140625" customWidth="1"/>
    <col min="4121" max="4121" width="10.42578125" customWidth="1"/>
    <col min="4122" max="4122" width="10" customWidth="1"/>
    <col min="4123" max="4123" width="10.140625" customWidth="1"/>
    <col min="4124" max="4124" width="10.42578125" customWidth="1"/>
    <col min="4125" max="4125" width="10" customWidth="1"/>
    <col min="4126" max="4126" width="10.140625" customWidth="1"/>
    <col min="4334" max="4334" width="24.42578125" bestFit="1" customWidth="1"/>
    <col min="4335" max="4335" width="9.5703125" customWidth="1"/>
    <col min="4336" max="4343" width="8.7109375" customWidth="1"/>
    <col min="4344" max="4355" width="9.140625" customWidth="1"/>
    <col min="4358" max="4358" width="9.140625" customWidth="1"/>
    <col min="4360" max="4361" width="9.140625" customWidth="1"/>
    <col min="4367" max="4367" width="9.140625" customWidth="1"/>
    <col min="4370" max="4376" width="9.140625" customWidth="1"/>
    <col min="4377" max="4377" width="10.42578125" customWidth="1"/>
    <col min="4378" max="4378" width="10" customWidth="1"/>
    <col min="4379" max="4379" width="10.140625" customWidth="1"/>
    <col min="4380" max="4380" width="10.42578125" customWidth="1"/>
    <col min="4381" max="4381" width="10" customWidth="1"/>
    <col min="4382" max="4382" width="10.140625" customWidth="1"/>
    <col min="4590" max="4590" width="24.42578125" bestFit="1" customWidth="1"/>
    <col min="4591" max="4591" width="9.5703125" customWidth="1"/>
    <col min="4592" max="4599" width="8.7109375" customWidth="1"/>
    <col min="4600" max="4611" width="9.140625" customWidth="1"/>
    <col min="4614" max="4614" width="9.140625" customWidth="1"/>
    <col min="4616" max="4617" width="9.140625" customWidth="1"/>
    <col min="4623" max="4623" width="9.140625" customWidth="1"/>
    <col min="4626" max="4632" width="9.140625" customWidth="1"/>
    <col min="4633" max="4633" width="10.42578125" customWidth="1"/>
    <col min="4634" max="4634" width="10" customWidth="1"/>
    <col min="4635" max="4635" width="10.140625" customWidth="1"/>
    <col min="4636" max="4636" width="10.42578125" customWidth="1"/>
    <col min="4637" max="4637" width="10" customWidth="1"/>
    <col min="4638" max="4638" width="10.140625" customWidth="1"/>
    <col min="4846" max="4846" width="24.42578125" bestFit="1" customWidth="1"/>
    <col min="4847" max="4847" width="9.5703125" customWidth="1"/>
    <col min="4848" max="4855" width="8.7109375" customWidth="1"/>
    <col min="4856" max="4867" width="9.140625" customWidth="1"/>
    <col min="4870" max="4870" width="9.140625" customWidth="1"/>
    <col min="4872" max="4873" width="9.140625" customWidth="1"/>
    <col min="4879" max="4879" width="9.140625" customWidth="1"/>
    <col min="4882" max="4888" width="9.140625" customWidth="1"/>
    <col min="4889" max="4889" width="10.42578125" customWidth="1"/>
    <col min="4890" max="4890" width="10" customWidth="1"/>
    <col min="4891" max="4891" width="10.140625" customWidth="1"/>
    <col min="4892" max="4892" width="10.42578125" customWidth="1"/>
    <col min="4893" max="4893" width="10" customWidth="1"/>
    <col min="4894" max="4894" width="10.140625" customWidth="1"/>
    <col min="5102" max="5102" width="24.42578125" bestFit="1" customWidth="1"/>
    <col min="5103" max="5103" width="9.5703125" customWidth="1"/>
    <col min="5104" max="5111" width="8.7109375" customWidth="1"/>
    <col min="5112" max="5123" width="9.140625" customWidth="1"/>
    <col min="5126" max="5126" width="9.140625" customWidth="1"/>
    <col min="5128" max="5129" width="9.140625" customWidth="1"/>
    <col min="5135" max="5135" width="9.140625" customWidth="1"/>
    <col min="5138" max="5144" width="9.140625" customWidth="1"/>
    <col min="5145" max="5145" width="10.42578125" customWidth="1"/>
    <col min="5146" max="5146" width="10" customWidth="1"/>
    <col min="5147" max="5147" width="10.140625" customWidth="1"/>
    <col min="5148" max="5148" width="10.42578125" customWidth="1"/>
    <col min="5149" max="5149" width="10" customWidth="1"/>
    <col min="5150" max="5150" width="10.140625" customWidth="1"/>
    <col min="5358" max="5358" width="24.42578125" bestFit="1" customWidth="1"/>
    <col min="5359" max="5359" width="9.5703125" customWidth="1"/>
    <col min="5360" max="5367" width="8.7109375" customWidth="1"/>
    <col min="5368" max="5379" width="9.140625" customWidth="1"/>
    <col min="5382" max="5382" width="9.140625" customWidth="1"/>
    <col min="5384" max="5385" width="9.140625" customWidth="1"/>
    <col min="5391" max="5391" width="9.140625" customWidth="1"/>
    <col min="5394" max="5400" width="9.140625" customWidth="1"/>
    <col min="5401" max="5401" width="10.42578125" customWidth="1"/>
    <col min="5402" max="5402" width="10" customWidth="1"/>
    <col min="5403" max="5403" width="10.140625" customWidth="1"/>
    <col min="5404" max="5404" width="10.42578125" customWidth="1"/>
    <col min="5405" max="5405" width="10" customWidth="1"/>
    <col min="5406" max="5406" width="10.140625" customWidth="1"/>
    <col min="5614" max="5614" width="24.42578125" bestFit="1" customWidth="1"/>
    <col min="5615" max="5615" width="9.5703125" customWidth="1"/>
    <col min="5616" max="5623" width="8.7109375" customWidth="1"/>
    <col min="5624" max="5635" width="9.140625" customWidth="1"/>
    <col min="5638" max="5638" width="9.140625" customWidth="1"/>
    <col min="5640" max="5641" width="9.140625" customWidth="1"/>
    <col min="5647" max="5647" width="9.140625" customWidth="1"/>
    <col min="5650" max="5656" width="9.140625" customWidth="1"/>
    <col min="5657" max="5657" width="10.42578125" customWidth="1"/>
    <col min="5658" max="5658" width="10" customWidth="1"/>
    <col min="5659" max="5659" width="10.140625" customWidth="1"/>
    <col min="5660" max="5660" width="10.42578125" customWidth="1"/>
    <col min="5661" max="5661" width="10" customWidth="1"/>
    <col min="5662" max="5662" width="10.140625" customWidth="1"/>
    <col min="5870" max="5870" width="24.42578125" bestFit="1" customWidth="1"/>
    <col min="5871" max="5871" width="9.5703125" customWidth="1"/>
    <col min="5872" max="5879" width="8.7109375" customWidth="1"/>
    <col min="5880" max="5891" width="9.140625" customWidth="1"/>
    <col min="5894" max="5894" width="9.140625" customWidth="1"/>
    <col min="5896" max="5897" width="9.140625" customWidth="1"/>
    <col min="5903" max="5903" width="9.140625" customWidth="1"/>
    <col min="5906" max="5912" width="9.140625" customWidth="1"/>
    <col min="5913" max="5913" width="10.42578125" customWidth="1"/>
    <col min="5914" max="5914" width="10" customWidth="1"/>
    <col min="5915" max="5915" width="10.140625" customWidth="1"/>
    <col min="5916" max="5916" width="10.42578125" customWidth="1"/>
    <col min="5917" max="5917" width="10" customWidth="1"/>
    <col min="5918" max="5918" width="10.140625" customWidth="1"/>
    <col min="6126" max="6126" width="24.42578125" bestFit="1" customWidth="1"/>
    <col min="6127" max="6127" width="9.5703125" customWidth="1"/>
    <col min="6128" max="6135" width="8.7109375" customWidth="1"/>
    <col min="6136" max="6147" width="9.140625" customWidth="1"/>
    <col min="6150" max="6150" width="9.140625" customWidth="1"/>
    <col min="6152" max="6153" width="9.140625" customWidth="1"/>
    <col min="6159" max="6159" width="9.140625" customWidth="1"/>
    <col min="6162" max="6168" width="9.140625" customWidth="1"/>
    <col min="6169" max="6169" width="10.42578125" customWidth="1"/>
    <col min="6170" max="6170" width="10" customWidth="1"/>
    <col min="6171" max="6171" width="10.140625" customWidth="1"/>
    <col min="6172" max="6172" width="10.42578125" customWidth="1"/>
    <col min="6173" max="6173" width="10" customWidth="1"/>
    <col min="6174" max="6174" width="10.140625" customWidth="1"/>
    <col min="6382" max="6382" width="24.42578125" bestFit="1" customWidth="1"/>
    <col min="6383" max="6383" width="9.5703125" customWidth="1"/>
    <col min="6384" max="6391" width="8.7109375" customWidth="1"/>
    <col min="6392" max="6403" width="9.140625" customWidth="1"/>
    <col min="6406" max="6406" width="9.140625" customWidth="1"/>
    <col min="6408" max="6409" width="9.140625" customWidth="1"/>
    <col min="6415" max="6415" width="9.140625" customWidth="1"/>
    <col min="6418" max="6424" width="9.140625" customWidth="1"/>
    <col min="6425" max="6425" width="10.42578125" customWidth="1"/>
    <col min="6426" max="6426" width="10" customWidth="1"/>
    <col min="6427" max="6427" width="10.140625" customWidth="1"/>
    <col min="6428" max="6428" width="10.42578125" customWidth="1"/>
    <col min="6429" max="6429" width="10" customWidth="1"/>
    <col min="6430" max="6430" width="10.140625" customWidth="1"/>
    <col min="6638" max="6638" width="24.42578125" bestFit="1" customWidth="1"/>
    <col min="6639" max="6639" width="9.5703125" customWidth="1"/>
    <col min="6640" max="6647" width="8.7109375" customWidth="1"/>
    <col min="6648" max="6659" width="9.140625" customWidth="1"/>
    <col min="6662" max="6662" width="9.140625" customWidth="1"/>
    <col min="6664" max="6665" width="9.140625" customWidth="1"/>
    <col min="6671" max="6671" width="9.140625" customWidth="1"/>
    <col min="6674" max="6680" width="9.140625" customWidth="1"/>
    <col min="6681" max="6681" width="10.42578125" customWidth="1"/>
    <col min="6682" max="6682" width="10" customWidth="1"/>
    <col min="6683" max="6683" width="10.140625" customWidth="1"/>
    <col min="6684" max="6684" width="10.42578125" customWidth="1"/>
    <col min="6685" max="6685" width="10" customWidth="1"/>
    <col min="6686" max="6686" width="10.140625" customWidth="1"/>
    <col min="6894" max="6894" width="24.42578125" bestFit="1" customWidth="1"/>
    <col min="6895" max="6895" width="9.5703125" customWidth="1"/>
    <col min="6896" max="6903" width="8.7109375" customWidth="1"/>
    <col min="6904" max="6915" width="9.140625" customWidth="1"/>
    <col min="6918" max="6918" width="9.140625" customWidth="1"/>
    <col min="6920" max="6921" width="9.140625" customWidth="1"/>
    <col min="6927" max="6927" width="9.140625" customWidth="1"/>
    <col min="6930" max="6936" width="9.140625" customWidth="1"/>
    <col min="6937" max="6937" width="10.42578125" customWidth="1"/>
    <col min="6938" max="6938" width="10" customWidth="1"/>
    <col min="6939" max="6939" width="10.140625" customWidth="1"/>
    <col min="6940" max="6940" width="10.42578125" customWidth="1"/>
    <col min="6941" max="6941" width="10" customWidth="1"/>
    <col min="6942" max="6942" width="10.140625" customWidth="1"/>
    <col min="7150" max="7150" width="24.42578125" bestFit="1" customWidth="1"/>
    <col min="7151" max="7151" width="9.5703125" customWidth="1"/>
    <col min="7152" max="7159" width="8.7109375" customWidth="1"/>
    <col min="7160" max="7171" width="9.140625" customWidth="1"/>
    <col min="7174" max="7174" width="9.140625" customWidth="1"/>
    <col min="7176" max="7177" width="9.140625" customWidth="1"/>
    <col min="7183" max="7183" width="9.140625" customWidth="1"/>
    <col min="7186" max="7192" width="9.140625" customWidth="1"/>
    <col min="7193" max="7193" width="10.42578125" customWidth="1"/>
    <col min="7194" max="7194" width="10" customWidth="1"/>
    <col min="7195" max="7195" width="10.140625" customWidth="1"/>
    <col min="7196" max="7196" width="10.42578125" customWidth="1"/>
    <col min="7197" max="7197" width="10" customWidth="1"/>
    <col min="7198" max="7198" width="10.140625" customWidth="1"/>
    <col min="7406" max="7406" width="24.42578125" bestFit="1" customWidth="1"/>
    <col min="7407" max="7407" width="9.5703125" customWidth="1"/>
    <col min="7408" max="7415" width="8.7109375" customWidth="1"/>
    <col min="7416" max="7427" width="9.140625" customWidth="1"/>
    <col min="7430" max="7430" width="9.140625" customWidth="1"/>
    <col min="7432" max="7433" width="9.140625" customWidth="1"/>
    <col min="7439" max="7439" width="9.140625" customWidth="1"/>
    <col min="7442" max="7448" width="9.140625" customWidth="1"/>
    <col min="7449" max="7449" width="10.42578125" customWidth="1"/>
    <col min="7450" max="7450" width="10" customWidth="1"/>
    <col min="7451" max="7451" width="10.140625" customWidth="1"/>
    <col min="7452" max="7452" width="10.42578125" customWidth="1"/>
    <col min="7453" max="7453" width="10" customWidth="1"/>
    <col min="7454" max="7454" width="10.140625" customWidth="1"/>
    <col min="7662" max="7662" width="24.42578125" bestFit="1" customWidth="1"/>
    <col min="7663" max="7663" width="9.5703125" customWidth="1"/>
    <col min="7664" max="7671" width="8.7109375" customWidth="1"/>
    <col min="7672" max="7683" width="9.140625" customWidth="1"/>
    <col min="7686" max="7686" width="9.140625" customWidth="1"/>
    <col min="7688" max="7689" width="9.140625" customWidth="1"/>
    <col min="7695" max="7695" width="9.140625" customWidth="1"/>
    <col min="7698" max="7704" width="9.140625" customWidth="1"/>
    <col min="7705" max="7705" width="10.42578125" customWidth="1"/>
    <col min="7706" max="7706" width="10" customWidth="1"/>
    <col min="7707" max="7707" width="10.140625" customWidth="1"/>
    <col min="7708" max="7708" width="10.42578125" customWidth="1"/>
    <col min="7709" max="7709" width="10" customWidth="1"/>
    <col min="7710" max="7710" width="10.140625" customWidth="1"/>
    <col min="7918" max="7918" width="24.42578125" bestFit="1" customWidth="1"/>
    <col min="7919" max="7919" width="9.5703125" customWidth="1"/>
    <col min="7920" max="7927" width="8.7109375" customWidth="1"/>
    <col min="7928" max="7939" width="9.140625" customWidth="1"/>
    <col min="7942" max="7942" width="9.140625" customWidth="1"/>
    <col min="7944" max="7945" width="9.140625" customWidth="1"/>
    <col min="7951" max="7951" width="9.140625" customWidth="1"/>
    <col min="7954" max="7960" width="9.140625" customWidth="1"/>
    <col min="7961" max="7961" width="10.42578125" customWidth="1"/>
    <col min="7962" max="7962" width="10" customWidth="1"/>
    <col min="7963" max="7963" width="10.140625" customWidth="1"/>
    <col min="7964" max="7964" width="10.42578125" customWidth="1"/>
    <col min="7965" max="7965" width="10" customWidth="1"/>
    <col min="7966" max="7966" width="10.140625" customWidth="1"/>
    <col min="8174" max="8174" width="24.42578125" bestFit="1" customWidth="1"/>
    <col min="8175" max="8175" width="9.5703125" customWidth="1"/>
    <col min="8176" max="8183" width="8.7109375" customWidth="1"/>
    <col min="8184" max="8195" width="9.140625" customWidth="1"/>
    <col min="8198" max="8198" width="9.140625" customWidth="1"/>
    <col min="8200" max="8201" width="9.140625" customWidth="1"/>
    <col min="8207" max="8207" width="9.140625" customWidth="1"/>
    <col min="8210" max="8216" width="9.140625" customWidth="1"/>
    <col min="8217" max="8217" width="10.42578125" customWidth="1"/>
    <col min="8218" max="8218" width="10" customWidth="1"/>
    <col min="8219" max="8219" width="10.140625" customWidth="1"/>
    <col min="8220" max="8220" width="10.42578125" customWidth="1"/>
    <col min="8221" max="8221" width="10" customWidth="1"/>
    <col min="8222" max="8222" width="10.140625" customWidth="1"/>
    <col min="8430" max="8430" width="24.42578125" bestFit="1" customWidth="1"/>
    <col min="8431" max="8431" width="9.5703125" customWidth="1"/>
    <col min="8432" max="8439" width="8.7109375" customWidth="1"/>
    <col min="8440" max="8451" width="9.140625" customWidth="1"/>
    <col min="8454" max="8454" width="9.140625" customWidth="1"/>
    <col min="8456" max="8457" width="9.140625" customWidth="1"/>
    <col min="8463" max="8463" width="9.140625" customWidth="1"/>
    <col min="8466" max="8472" width="9.140625" customWidth="1"/>
    <col min="8473" max="8473" width="10.42578125" customWidth="1"/>
    <col min="8474" max="8474" width="10" customWidth="1"/>
    <col min="8475" max="8475" width="10.140625" customWidth="1"/>
    <col min="8476" max="8476" width="10.42578125" customWidth="1"/>
    <col min="8477" max="8477" width="10" customWidth="1"/>
    <col min="8478" max="8478" width="10.140625" customWidth="1"/>
    <col min="8686" max="8686" width="24.42578125" bestFit="1" customWidth="1"/>
    <col min="8687" max="8687" width="9.5703125" customWidth="1"/>
    <col min="8688" max="8695" width="8.7109375" customWidth="1"/>
    <col min="8696" max="8707" width="9.140625" customWidth="1"/>
    <col min="8710" max="8710" width="9.140625" customWidth="1"/>
    <col min="8712" max="8713" width="9.140625" customWidth="1"/>
    <col min="8719" max="8719" width="9.140625" customWidth="1"/>
    <col min="8722" max="8728" width="9.140625" customWidth="1"/>
    <col min="8729" max="8729" width="10.42578125" customWidth="1"/>
    <col min="8730" max="8730" width="10" customWidth="1"/>
    <col min="8731" max="8731" width="10.140625" customWidth="1"/>
    <col min="8732" max="8732" width="10.42578125" customWidth="1"/>
    <col min="8733" max="8733" width="10" customWidth="1"/>
    <col min="8734" max="8734" width="10.140625" customWidth="1"/>
    <col min="8942" max="8942" width="24.42578125" bestFit="1" customWidth="1"/>
    <col min="8943" max="8943" width="9.5703125" customWidth="1"/>
    <col min="8944" max="8951" width="8.7109375" customWidth="1"/>
    <col min="8952" max="8963" width="9.140625" customWidth="1"/>
    <col min="8966" max="8966" width="9.140625" customWidth="1"/>
    <col min="8968" max="8969" width="9.140625" customWidth="1"/>
    <col min="8975" max="8975" width="9.140625" customWidth="1"/>
    <col min="8978" max="8984" width="9.140625" customWidth="1"/>
    <col min="8985" max="8985" width="10.42578125" customWidth="1"/>
    <col min="8986" max="8986" width="10" customWidth="1"/>
    <col min="8987" max="8987" width="10.140625" customWidth="1"/>
    <col min="8988" max="8988" width="10.42578125" customWidth="1"/>
    <col min="8989" max="8989" width="10" customWidth="1"/>
    <col min="8990" max="8990" width="10.140625" customWidth="1"/>
    <col min="9198" max="9198" width="24.42578125" bestFit="1" customWidth="1"/>
    <col min="9199" max="9199" width="9.5703125" customWidth="1"/>
    <col min="9200" max="9207" width="8.7109375" customWidth="1"/>
    <col min="9208" max="9219" width="9.140625" customWidth="1"/>
    <col min="9222" max="9222" width="9.140625" customWidth="1"/>
    <col min="9224" max="9225" width="9.140625" customWidth="1"/>
    <col min="9231" max="9231" width="9.140625" customWidth="1"/>
    <col min="9234" max="9240" width="9.140625" customWidth="1"/>
    <col min="9241" max="9241" width="10.42578125" customWidth="1"/>
    <col min="9242" max="9242" width="10" customWidth="1"/>
    <col min="9243" max="9243" width="10.140625" customWidth="1"/>
    <col min="9244" max="9244" width="10.42578125" customWidth="1"/>
    <col min="9245" max="9245" width="10" customWidth="1"/>
    <col min="9246" max="9246" width="10.140625" customWidth="1"/>
    <col min="9454" max="9454" width="24.42578125" bestFit="1" customWidth="1"/>
    <col min="9455" max="9455" width="9.5703125" customWidth="1"/>
    <col min="9456" max="9463" width="8.7109375" customWidth="1"/>
    <col min="9464" max="9475" width="9.140625" customWidth="1"/>
    <col min="9478" max="9478" width="9.140625" customWidth="1"/>
    <col min="9480" max="9481" width="9.140625" customWidth="1"/>
    <col min="9487" max="9487" width="9.140625" customWidth="1"/>
    <col min="9490" max="9496" width="9.140625" customWidth="1"/>
    <col min="9497" max="9497" width="10.42578125" customWidth="1"/>
    <col min="9498" max="9498" width="10" customWidth="1"/>
    <col min="9499" max="9499" width="10.140625" customWidth="1"/>
    <col min="9500" max="9500" width="10.42578125" customWidth="1"/>
    <col min="9501" max="9501" width="10" customWidth="1"/>
    <col min="9502" max="9502" width="10.140625" customWidth="1"/>
    <col min="9710" max="9710" width="24.42578125" bestFit="1" customWidth="1"/>
    <col min="9711" max="9711" width="9.5703125" customWidth="1"/>
    <col min="9712" max="9719" width="8.7109375" customWidth="1"/>
    <col min="9720" max="9731" width="9.140625" customWidth="1"/>
    <col min="9734" max="9734" width="9.140625" customWidth="1"/>
    <col min="9736" max="9737" width="9.140625" customWidth="1"/>
    <col min="9743" max="9743" width="9.140625" customWidth="1"/>
    <col min="9746" max="9752" width="9.140625" customWidth="1"/>
    <col min="9753" max="9753" width="10.42578125" customWidth="1"/>
    <col min="9754" max="9754" width="10" customWidth="1"/>
    <col min="9755" max="9755" width="10.140625" customWidth="1"/>
    <col min="9756" max="9756" width="10.42578125" customWidth="1"/>
    <col min="9757" max="9757" width="10" customWidth="1"/>
    <col min="9758" max="9758" width="10.140625" customWidth="1"/>
    <col min="9966" max="9966" width="24.42578125" bestFit="1" customWidth="1"/>
    <col min="9967" max="9967" width="9.5703125" customWidth="1"/>
    <col min="9968" max="9975" width="8.7109375" customWidth="1"/>
    <col min="9976" max="9987" width="9.140625" customWidth="1"/>
    <col min="9990" max="9990" width="9.140625" customWidth="1"/>
    <col min="9992" max="9993" width="9.140625" customWidth="1"/>
    <col min="9999" max="9999" width="9.140625" customWidth="1"/>
    <col min="10002" max="10008" width="9.140625" customWidth="1"/>
    <col min="10009" max="10009" width="10.42578125" customWidth="1"/>
    <col min="10010" max="10010" width="10" customWidth="1"/>
    <col min="10011" max="10011" width="10.140625" customWidth="1"/>
    <col min="10012" max="10012" width="10.42578125" customWidth="1"/>
    <col min="10013" max="10013" width="10" customWidth="1"/>
    <col min="10014" max="10014" width="10.140625" customWidth="1"/>
    <col min="10222" max="10222" width="24.42578125" bestFit="1" customWidth="1"/>
    <col min="10223" max="10223" width="9.5703125" customWidth="1"/>
    <col min="10224" max="10231" width="8.7109375" customWidth="1"/>
    <col min="10232" max="10243" width="9.140625" customWidth="1"/>
    <col min="10246" max="10246" width="9.140625" customWidth="1"/>
    <col min="10248" max="10249" width="9.140625" customWidth="1"/>
    <col min="10255" max="10255" width="9.140625" customWidth="1"/>
    <col min="10258" max="10264" width="9.140625" customWidth="1"/>
    <col min="10265" max="10265" width="10.42578125" customWidth="1"/>
    <col min="10266" max="10266" width="10" customWidth="1"/>
    <col min="10267" max="10267" width="10.140625" customWidth="1"/>
    <col min="10268" max="10268" width="10.42578125" customWidth="1"/>
    <col min="10269" max="10269" width="10" customWidth="1"/>
    <col min="10270" max="10270" width="10.140625" customWidth="1"/>
    <col min="10478" max="10478" width="24.42578125" bestFit="1" customWidth="1"/>
    <col min="10479" max="10479" width="9.5703125" customWidth="1"/>
    <col min="10480" max="10487" width="8.7109375" customWidth="1"/>
    <col min="10488" max="10499" width="9.140625" customWidth="1"/>
    <col min="10502" max="10502" width="9.140625" customWidth="1"/>
    <col min="10504" max="10505" width="9.140625" customWidth="1"/>
    <col min="10511" max="10511" width="9.140625" customWidth="1"/>
    <col min="10514" max="10520" width="9.140625" customWidth="1"/>
    <col min="10521" max="10521" width="10.42578125" customWidth="1"/>
    <col min="10522" max="10522" width="10" customWidth="1"/>
    <col min="10523" max="10523" width="10.140625" customWidth="1"/>
    <col min="10524" max="10524" width="10.42578125" customWidth="1"/>
    <col min="10525" max="10525" width="10" customWidth="1"/>
    <col min="10526" max="10526" width="10.140625" customWidth="1"/>
    <col min="10734" max="10734" width="24.42578125" bestFit="1" customWidth="1"/>
    <col min="10735" max="10735" width="9.5703125" customWidth="1"/>
    <col min="10736" max="10743" width="8.7109375" customWidth="1"/>
    <col min="10744" max="10755" width="9.140625" customWidth="1"/>
    <col min="10758" max="10758" width="9.140625" customWidth="1"/>
    <col min="10760" max="10761" width="9.140625" customWidth="1"/>
    <col min="10767" max="10767" width="9.140625" customWidth="1"/>
    <col min="10770" max="10776" width="9.140625" customWidth="1"/>
    <col min="10777" max="10777" width="10.42578125" customWidth="1"/>
    <col min="10778" max="10778" width="10" customWidth="1"/>
    <col min="10779" max="10779" width="10.140625" customWidth="1"/>
    <col min="10780" max="10780" width="10.42578125" customWidth="1"/>
    <col min="10781" max="10781" width="10" customWidth="1"/>
    <col min="10782" max="10782" width="10.140625" customWidth="1"/>
    <col min="10990" max="10990" width="24.42578125" bestFit="1" customWidth="1"/>
    <col min="10991" max="10991" width="9.5703125" customWidth="1"/>
    <col min="10992" max="10999" width="8.7109375" customWidth="1"/>
    <col min="11000" max="11011" width="9.140625" customWidth="1"/>
    <col min="11014" max="11014" width="9.140625" customWidth="1"/>
    <col min="11016" max="11017" width="9.140625" customWidth="1"/>
    <col min="11023" max="11023" width="9.140625" customWidth="1"/>
    <col min="11026" max="11032" width="9.140625" customWidth="1"/>
    <col min="11033" max="11033" width="10.42578125" customWidth="1"/>
    <col min="11034" max="11034" width="10" customWidth="1"/>
    <col min="11035" max="11035" width="10.140625" customWidth="1"/>
    <col min="11036" max="11036" width="10.42578125" customWidth="1"/>
    <col min="11037" max="11037" width="10" customWidth="1"/>
    <col min="11038" max="11038" width="10.140625" customWidth="1"/>
    <col min="11246" max="11246" width="24.42578125" bestFit="1" customWidth="1"/>
    <col min="11247" max="11247" width="9.5703125" customWidth="1"/>
    <col min="11248" max="11255" width="8.7109375" customWidth="1"/>
    <col min="11256" max="11267" width="9.140625" customWidth="1"/>
    <col min="11270" max="11270" width="9.140625" customWidth="1"/>
    <col min="11272" max="11273" width="9.140625" customWidth="1"/>
    <col min="11279" max="11279" width="9.140625" customWidth="1"/>
    <col min="11282" max="11288" width="9.140625" customWidth="1"/>
    <col min="11289" max="11289" width="10.42578125" customWidth="1"/>
    <col min="11290" max="11290" width="10" customWidth="1"/>
    <col min="11291" max="11291" width="10.140625" customWidth="1"/>
    <col min="11292" max="11292" width="10.42578125" customWidth="1"/>
    <col min="11293" max="11293" width="10" customWidth="1"/>
    <col min="11294" max="11294" width="10.140625" customWidth="1"/>
    <col min="11502" max="11502" width="24.42578125" bestFit="1" customWidth="1"/>
    <col min="11503" max="11503" width="9.5703125" customWidth="1"/>
    <col min="11504" max="11511" width="8.7109375" customWidth="1"/>
    <col min="11512" max="11523" width="9.140625" customWidth="1"/>
    <col min="11526" max="11526" width="9.140625" customWidth="1"/>
    <col min="11528" max="11529" width="9.140625" customWidth="1"/>
    <col min="11535" max="11535" width="9.140625" customWidth="1"/>
    <col min="11538" max="11544" width="9.140625" customWidth="1"/>
    <col min="11545" max="11545" width="10.42578125" customWidth="1"/>
    <col min="11546" max="11546" width="10" customWidth="1"/>
    <col min="11547" max="11547" width="10.140625" customWidth="1"/>
    <col min="11548" max="11548" width="10.42578125" customWidth="1"/>
    <col min="11549" max="11549" width="10" customWidth="1"/>
    <col min="11550" max="11550" width="10.140625" customWidth="1"/>
    <col min="11758" max="11758" width="24.42578125" bestFit="1" customWidth="1"/>
    <col min="11759" max="11759" width="9.5703125" customWidth="1"/>
    <col min="11760" max="11767" width="8.7109375" customWidth="1"/>
    <col min="11768" max="11779" width="9.140625" customWidth="1"/>
    <col min="11782" max="11782" width="9.140625" customWidth="1"/>
    <col min="11784" max="11785" width="9.140625" customWidth="1"/>
    <col min="11791" max="11791" width="9.140625" customWidth="1"/>
    <col min="11794" max="11800" width="9.140625" customWidth="1"/>
    <col min="11801" max="11801" width="10.42578125" customWidth="1"/>
    <col min="11802" max="11802" width="10" customWidth="1"/>
    <col min="11803" max="11803" width="10.140625" customWidth="1"/>
    <col min="11804" max="11804" width="10.42578125" customWidth="1"/>
    <col min="11805" max="11805" width="10" customWidth="1"/>
    <col min="11806" max="11806" width="10.140625" customWidth="1"/>
    <col min="12014" max="12014" width="24.42578125" bestFit="1" customWidth="1"/>
    <col min="12015" max="12015" width="9.5703125" customWidth="1"/>
    <col min="12016" max="12023" width="8.7109375" customWidth="1"/>
    <col min="12024" max="12035" width="9.140625" customWidth="1"/>
    <col min="12038" max="12038" width="9.140625" customWidth="1"/>
    <col min="12040" max="12041" width="9.140625" customWidth="1"/>
    <col min="12047" max="12047" width="9.140625" customWidth="1"/>
    <col min="12050" max="12056" width="9.140625" customWidth="1"/>
    <col min="12057" max="12057" width="10.42578125" customWidth="1"/>
    <col min="12058" max="12058" width="10" customWidth="1"/>
    <col min="12059" max="12059" width="10.140625" customWidth="1"/>
    <col min="12060" max="12060" width="10.42578125" customWidth="1"/>
    <col min="12061" max="12061" width="10" customWidth="1"/>
    <col min="12062" max="12062" width="10.140625" customWidth="1"/>
    <col min="12270" max="12270" width="24.42578125" bestFit="1" customWidth="1"/>
    <col min="12271" max="12271" width="9.5703125" customWidth="1"/>
    <col min="12272" max="12279" width="8.7109375" customWidth="1"/>
    <col min="12280" max="12291" width="9.140625" customWidth="1"/>
    <col min="12294" max="12294" width="9.140625" customWidth="1"/>
    <col min="12296" max="12297" width="9.140625" customWidth="1"/>
    <col min="12303" max="12303" width="9.140625" customWidth="1"/>
    <col min="12306" max="12312" width="9.140625" customWidth="1"/>
    <col min="12313" max="12313" width="10.42578125" customWidth="1"/>
    <col min="12314" max="12314" width="10" customWidth="1"/>
    <col min="12315" max="12315" width="10.140625" customWidth="1"/>
    <col min="12316" max="12316" width="10.42578125" customWidth="1"/>
    <col min="12317" max="12317" width="10" customWidth="1"/>
    <col min="12318" max="12318" width="10.140625" customWidth="1"/>
    <col min="12526" max="12526" width="24.42578125" bestFit="1" customWidth="1"/>
    <col min="12527" max="12527" width="9.5703125" customWidth="1"/>
    <col min="12528" max="12535" width="8.7109375" customWidth="1"/>
    <col min="12536" max="12547" width="9.140625" customWidth="1"/>
    <col min="12550" max="12550" width="9.140625" customWidth="1"/>
    <col min="12552" max="12553" width="9.140625" customWidth="1"/>
    <col min="12559" max="12559" width="9.140625" customWidth="1"/>
    <col min="12562" max="12568" width="9.140625" customWidth="1"/>
    <col min="12569" max="12569" width="10.42578125" customWidth="1"/>
    <col min="12570" max="12570" width="10" customWidth="1"/>
    <col min="12571" max="12571" width="10.140625" customWidth="1"/>
    <col min="12572" max="12572" width="10.42578125" customWidth="1"/>
    <col min="12573" max="12573" width="10" customWidth="1"/>
    <col min="12574" max="12574" width="10.140625" customWidth="1"/>
    <col min="12782" max="12782" width="24.42578125" bestFit="1" customWidth="1"/>
    <col min="12783" max="12783" width="9.5703125" customWidth="1"/>
    <col min="12784" max="12791" width="8.7109375" customWidth="1"/>
    <col min="12792" max="12803" width="9.140625" customWidth="1"/>
    <col min="12806" max="12806" width="9.140625" customWidth="1"/>
    <col min="12808" max="12809" width="9.140625" customWidth="1"/>
    <col min="12815" max="12815" width="9.140625" customWidth="1"/>
    <col min="12818" max="12824" width="9.140625" customWidth="1"/>
    <col min="12825" max="12825" width="10.42578125" customWidth="1"/>
    <col min="12826" max="12826" width="10" customWidth="1"/>
    <col min="12827" max="12827" width="10.140625" customWidth="1"/>
    <col min="12828" max="12828" width="10.42578125" customWidth="1"/>
    <col min="12829" max="12829" width="10" customWidth="1"/>
    <col min="12830" max="12830" width="10.140625" customWidth="1"/>
    <col min="13038" max="13038" width="24.42578125" bestFit="1" customWidth="1"/>
    <col min="13039" max="13039" width="9.5703125" customWidth="1"/>
    <col min="13040" max="13047" width="8.7109375" customWidth="1"/>
    <col min="13048" max="13059" width="9.140625" customWidth="1"/>
    <col min="13062" max="13062" width="9.140625" customWidth="1"/>
    <col min="13064" max="13065" width="9.140625" customWidth="1"/>
    <col min="13071" max="13071" width="9.140625" customWidth="1"/>
    <col min="13074" max="13080" width="9.140625" customWidth="1"/>
    <col min="13081" max="13081" width="10.42578125" customWidth="1"/>
    <col min="13082" max="13082" width="10" customWidth="1"/>
    <col min="13083" max="13083" width="10.140625" customWidth="1"/>
    <col min="13084" max="13084" width="10.42578125" customWidth="1"/>
    <col min="13085" max="13085" width="10" customWidth="1"/>
    <col min="13086" max="13086" width="10.140625" customWidth="1"/>
    <col min="13294" max="13294" width="24.42578125" bestFit="1" customWidth="1"/>
    <col min="13295" max="13295" width="9.5703125" customWidth="1"/>
    <col min="13296" max="13303" width="8.7109375" customWidth="1"/>
    <col min="13304" max="13315" width="9.140625" customWidth="1"/>
    <col min="13318" max="13318" width="9.140625" customWidth="1"/>
    <col min="13320" max="13321" width="9.140625" customWidth="1"/>
    <col min="13327" max="13327" width="9.140625" customWidth="1"/>
    <col min="13330" max="13336" width="9.140625" customWidth="1"/>
    <col min="13337" max="13337" width="10.42578125" customWidth="1"/>
    <col min="13338" max="13338" width="10" customWidth="1"/>
    <col min="13339" max="13339" width="10.140625" customWidth="1"/>
    <col min="13340" max="13340" width="10.42578125" customWidth="1"/>
    <col min="13341" max="13341" width="10" customWidth="1"/>
    <col min="13342" max="13342" width="10.140625" customWidth="1"/>
    <col min="13550" max="13550" width="24.42578125" bestFit="1" customWidth="1"/>
    <col min="13551" max="13551" width="9.5703125" customWidth="1"/>
    <col min="13552" max="13559" width="8.7109375" customWidth="1"/>
    <col min="13560" max="13571" width="9.140625" customWidth="1"/>
    <col min="13574" max="13574" width="9.140625" customWidth="1"/>
    <col min="13576" max="13577" width="9.140625" customWidth="1"/>
    <col min="13583" max="13583" width="9.140625" customWidth="1"/>
    <col min="13586" max="13592" width="9.140625" customWidth="1"/>
    <col min="13593" max="13593" width="10.42578125" customWidth="1"/>
    <col min="13594" max="13594" width="10" customWidth="1"/>
    <col min="13595" max="13595" width="10.140625" customWidth="1"/>
    <col min="13596" max="13596" width="10.42578125" customWidth="1"/>
    <col min="13597" max="13597" width="10" customWidth="1"/>
    <col min="13598" max="13598" width="10.140625" customWidth="1"/>
    <col min="13806" max="13806" width="24.42578125" bestFit="1" customWidth="1"/>
    <col min="13807" max="13807" width="9.5703125" customWidth="1"/>
    <col min="13808" max="13815" width="8.7109375" customWidth="1"/>
    <col min="13816" max="13827" width="9.140625" customWidth="1"/>
    <col min="13830" max="13830" width="9.140625" customWidth="1"/>
    <col min="13832" max="13833" width="9.140625" customWidth="1"/>
    <col min="13839" max="13839" width="9.140625" customWidth="1"/>
    <col min="13842" max="13848" width="9.140625" customWidth="1"/>
    <col min="13849" max="13849" width="10.42578125" customWidth="1"/>
    <col min="13850" max="13850" width="10" customWidth="1"/>
    <col min="13851" max="13851" width="10.140625" customWidth="1"/>
    <col min="13852" max="13852" width="10.42578125" customWidth="1"/>
    <col min="13853" max="13853" width="10" customWidth="1"/>
    <col min="13854" max="13854" width="10.140625" customWidth="1"/>
    <col min="14062" max="14062" width="24.42578125" bestFit="1" customWidth="1"/>
    <col min="14063" max="14063" width="9.5703125" customWidth="1"/>
    <col min="14064" max="14071" width="8.7109375" customWidth="1"/>
    <col min="14072" max="14083" width="9.140625" customWidth="1"/>
    <col min="14086" max="14086" width="9.140625" customWidth="1"/>
    <col min="14088" max="14089" width="9.140625" customWidth="1"/>
    <col min="14095" max="14095" width="9.140625" customWidth="1"/>
    <col min="14098" max="14104" width="9.140625" customWidth="1"/>
    <col min="14105" max="14105" width="10.42578125" customWidth="1"/>
    <col min="14106" max="14106" width="10" customWidth="1"/>
    <col min="14107" max="14107" width="10.140625" customWidth="1"/>
    <col min="14108" max="14108" width="10.42578125" customWidth="1"/>
    <col min="14109" max="14109" width="10" customWidth="1"/>
    <col min="14110" max="14110" width="10.140625" customWidth="1"/>
    <col min="14318" max="14318" width="24.42578125" bestFit="1" customWidth="1"/>
    <col min="14319" max="14319" width="9.5703125" customWidth="1"/>
    <col min="14320" max="14327" width="8.7109375" customWidth="1"/>
    <col min="14328" max="14339" width="9.140625" customWidth="1"/>
    <col min="14342" max="14342" width="9.140625" customWidth="1"/>
    <col min="14344" max="14345" width="9.140625" customWidth="1"/>
    <col min="14351" max="14351" width="9.140625" customWidth="1"/>
    <col min="14354" max="14360" width="9.140625" customWidth="1"/>
    <col min="14361" max="14361" width="10.42578125" customWidth="1"/>
    <col min="14362" max="14362" width="10" customWidth="1"/>
    <col min="14363" max="14363" width="10.140625" customWidth="1"/>
    <col min="14364" max="14364" width="10.42578125" customWidth="1"/>
    <col min="14365" max="14365" width="10" customWidth="1"/>
    <col min="14366" max="14366" width="10.140625" customWidth="1"/>
    <col min="14574" max="14574" width="24.42578125" bestFit="1" customWidth="1"/>
    <col min="14575" max="14575" width="9.5703125" customWidth="1"/>
    <col min="14576" max="14583" width="8.7109375" customWidth="1"/>
    <col min="14584" max="14595" width="9.140625" customWidth="1"/>
    <col min="14598" max="14598" width="9.140625" customWidth="1"/>
    <col min="14600" max="14601" width="9.140625" customWidth="1"/>
    <col min="14607" max="14607" width="9.140625" customWidth="1"/>
    <col min="14610" max="14616" width="9.140625" customWidth="1"/>
    <col min="14617" max="14617" width="10.42578125" customWidth="1"/>
    <col min="14618" max="14618" width="10" customWidth="1"/>
    <col min="14619" max="14619" width="10.140625" customWidth="1"/>
    <col min="14620" max="14620" width="10.42578125" customWidth="1"/>
    <col min="14621" max="14621" width="10" customWidth="1"/>
    <col min="14622" max="14622" width="10.140625" customWidth="1"/>
    <col min="14830" max="14830" width="24.42578125" bestFit="1" customWidth="1"/>
    <col min="14831" max="14831" width="9.5703125" customWidth="1"/>
    <col min="14832" max="14839" width="8.7109375" customWidth="1"/>
    <col min="14840" max="14851" width="9.140625" customWidth="1"/>
    <col min="14854" max="14854" width="9.140625" customWidth="1"/>
    <col min="14856" max="14857" width="9.140625" customWidth="1"/>
    <col min="14863" max="14863" width="9.140625" customWidth="1"/>
    <col min="14866" max="14872" width="9.140625" customWidth="1"/>
    <col min="14873" max="14873" width="10.42578125" customWidth="1"/>
    <col min="14874" max="14874" width="10" customWidth="1"/>
    <col min="14875" max="14875" width="10.140625" customWidth="1"/>
    <col min="14876" max="14876" width="10.42578125" customWidth="1"/>
    <col min="14877" max="14877" width="10" customWidth="1"/>
    <col min="14878" max="14878" width="10.140625" customWidth="1"/>
    <col min="15086" max="15086" width="24.42578125" bestFit="1" customWidth="1"/>
    <col min="15087" max="15087" width="9.5703125" customWidth="1"/>
    <col min="15088" max="15095" width="8.7109375" customWidth="1"/>
    <col min="15096" max="15107" width="9.140625" customWidth="1"/>
    <col min="15110" max="15110" width="9.140625" customWidth="1"/>
    <col min="15112" max="15113" width="9.140625" customWidth="1"/>
    <col min="15119" max="15119" width="9.140625" customWidth="1"/>
    <col min="15122" max="15128" width="9.140625" customWidth="1"/>
    <col min="15129" max="15129" width="10.42578125" customWidth="1"/>
    <col min="15130" max="15130" width="10" customWidth="1"/>
    <col min="15131" max="15131" width="10.140625" customWidth="1"/>
    <col min="15132" max="15132" width="10.42578125" customWidth="1"/>
    <col min="15133" max="15133" width="10" customWidth="1"/>
    <col min="15134" max="15134" width="10.140625" customWidth="1"/>
    <col min="15342" max="15342" width="24.42578125" bestFit="1" customWidth="1"/>
    <col min="15343" max="15343" width="9.5703125" customWidth="1"/>
    <col min="15344" max="15351" width="8.7109375" customWidth="1"/>
    <col min="15352" max="15363" width="9.140625" customWidth="1"/>
    <col min="15366" max="15366" width="9.140625" customWidth="1"/>
    <col min="15368" max="15369" width="9.140625" customWidth="1"/>
    <col min="15375" max="15375" width="9.140625" customWidth="1"/>
    <col min="15378" max="15384" width="9.140625" customWidth="1"/>
    <col min="15385" max="15385" width="10.42578125" customWidth="1"/>
    <col min="15386" max="15386" width="10" customWidth="1"/>
    <col min="15387" max="15387" width="10.140625" customWidth="1"/>
    <col min="15388" max="15388" width="10.42578125" customWidth="1"/>
    <col min="15389" max="15389" width="10" customWidth="1"/>
    <col min="15390" max="15390" width="10.140625" customWidth="1"/>
    <col min="15598" max="15598" width="24.42578125" bestFit="1" customWidth="1"/>
    <col min="15599" max="15599" width="9.5703125" customWidth="1"/>
    <col min="15600" max="15607" width="8.7109375" customWidth="1"/>
    <col min="15608" max="15619" width="9.140625" customWidth="1"/>
    <col min="15622" max="15622" width="9.140625" customWidth="1"/>
    <col min="15624" max="15625" width="9.140625" customWidth="1"/>
    <col min="15631" max="15631" width="9.140625" customWidth="1"/>
    <col min="15634" max="15640" width="9.140625" customWidth="1"/>
    <col min="15641" max="15641" width="10.42578125" customWidth="1"/>
    <col min="15642" max="15642" width="10" customWidth="1"/>
    <col min="15643" max="15643" width="10.140625" customWidth="1"/>
    <col min="15644" max="15644" width="10.42578125" customWidth="1"/>
    <col min="15645" max="15645" width="10" customWidth="1"/>
    <col min="15646" max="15646" width="10.140625" customWidth="1"/>
    <col min="15854" max="15854" width="24.42578125" bestFit="1" customWidth="1"/>
    <col min="15855" max="15855" width="9.5703125" customWidth="1"/>
    <col min="15856" max="15863" width="8.7109375" customWidth="1"/>
    <col min="15864" max="15875" width="9.140625" customWidth="1"/>
    <col min="15878" max="15878" width="9.140625" customWidth="1"/>
    <col min="15880" max="15881" width="9.140625" customWidth="1"/>
    <col min="15887" max="15887" width="9.140625" customWidth="1"/>
    <col min="15890" max="15896" width="9.140625" customWidth="1"/>
    <col min="15897" max="15897" width="10.42578125" customWidth="1"/>
    <col min="15898" max="15898" width="10" customWidth="1"/>
    <col min="15899" max="15899" width="10.140625" customWidth="1"/>
    <col min="15900" max="15900" width="10.42578125" customWidth="1"/>
    <col min="15901" max="15901" width="10" customWidth="1"/>
    <col min="15902" max="15902" width="10.140625" customWidth="1"/>
    <col min="16110" max="16110" width="24.42578125" bestFit="1" customWidth="1"/>
    <col min="16111" max="16111" width="9.5703125" customWidth="1"/>
    <col min="16112" max="16119" width="8.7109375" customWidth="1"/>
    <col min="16120" max="16131" width="9.140625" customWidth="1"/>
    <col min="16134" max="16134" width="9.140625" customWidth="1"/>
    <col min="16136" max="16137" width="9.140625" customWidth="1"/>
    <col min="16143" max="16143" width="9.140625" customWidth="1"/>
    <col min="16146" max="16152" width="9.140625" customWidth="1"/>
    <col min="16153" max="16153" width="10.42578125" customWidth="1"/>
    <col min="16154" max="16154" width="10" customWidth="1"/>
    <col min="16155" max="16155" width="10.140625" customWidth="1"/>
    <col min="16156" max="16156" width="10.42578125" customWidth="1"/>
    <col min="16157" max="16157" width="10" customWidth="1"/>
    <col min="16158" max="16158" width="10.140625" customWidth="1"/>
  </cols>
  <sheetData>
    <row r="1" spans="1:31" ht="18.75" customHeight="1" x14ac:dyDescent="0.25">
      <c r="A1" s="236" t="s">
        <v>53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99"/>
    </row>
    <row r="2" spans="1:31" ht="15.75" customHeight="1" x14ac:dyDescent="0.25">
      <c r="A2" s="237"/>
      <c r="B2" s="231">
        <v>2018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1">
        <v>2019</v>
      </c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3"/>
    </row>
    <row r="3" spans="1:31" ht="15.75" customHeight="1" x14ac:dyDescent="0.25">
      <c r="A3" s="238"/>
      <c r="B3" s="234" t="s">
        <v>4</v>
      </c>
      <c r="C3" s="234"/>
      <c r="D3" s="234"/>
      <c r="E3" s="234" t="s">
        <v>8</v>
      </c>
      <c r="F3" s="234"/>
      <c r="G3" s="234"/>
      <c r="H3" s="234" t="s">
        <v>9</v>
      </c>
      <c r="I3" s="234"/>
      <c r="J3" s="234"/>
      <c r="K3" s="234" t="s">
        <v>13</v>
      </c>
      <c r="L3" s="234"/>
      <c r="M3" s="234"/>
      <c r="N3" s="234" t="s">
        <v>14</v>
      </c>
      <c r="O3" s="234"/>
      <c r="P3" s="234"/>
      <c r="Q3" s="234" t="s">
        <v>4</v>
      </c>
      <c r="R3" s="234"/>
      <c r="S3" s="234"/>
      <c r="T3" s="234" t="s">
        <v>8</v>
      </c>
      <c r="U3" s="234"/>
      <c r="V3" s="234"/>
      <c r="W3" s="234" t="s">
        <v>9</v>
      </c>
      <c r="X3" s="234"/>
      <c r="Y3" s="234"/>
      <c r="Z3" s="234" t="s">
        <v>13</v>
      </c>
      <c r="AA3" s="234"/>
      <c r="AB3" s="234"/>
      <c r="AC3" s="234" t="s">
        <v>14</v>
      </c>
      <c r="AD3" s="234"/>
      <c r="AE3" s="235"/>
    </row>
    <row r="4" spans="1:31" x14ac:dyDescent="0.25">
      <c r="A4" s="105"/>
      <c r="B4" s="106" t="s">
        <v>54</v>
      </c>
      <c r="C4" s="106" t="s">
        <v>55</v>
      </c>
      <c r="D4" s="107" t="s">
        <v>56</v>
      </c>
      <c r="E4" s="106" t="s">
        <v>54</v>
      </c>
      <c r="F4" s="106" t="s">
        <v>55</v>
      </c>
      <c r="G4" s="107" t="s">
        <v>56</v>
      </c>
      <c r="H4" s="106" t="s">
        <v>54</v>
      </c>
      <c r="I4" s="106" t="s">
        <v>55</v>
      </c>
      <c r="J4" s="107" t="s">
        <v>56</v>
      </c>
      <c r="K4" s="106" t="s">
        <v>54</v>
      </c>
      <c r="L4" s="106" t="s">
        <v>55</v>
      </c>
      <c r="M4" s="107" t="s">
        <v>56</v>
      </c>
      <c r="N4" s="106" t="s">
        <v>54</v>
      </c>
      <c r="O4" s="106" t="s">
        <v>55</v>
      </c>
      <c r="P4" s="107" t="s">
        <v>56</v>
      </c>
      <c r="Q4" s="106" t="s">
        <v>54</v>
      </c>
      <c r="R4" s="106" t="s">
        <v>55</v>
      </c>
      <c r="S4" s="107" t="s">
        <v>56</v>
      </c>
      <c r="T4" s="106" t="s">
        <v>54</v>
      </c>
      <c r="U4" s="106" t="s">
        <v>55</v>
      </c>
      <c r="V4" s="107" t="s">
        <v>56</v>
      </c>
      <c r="W4" s="106" t="s">
        <v>54</v>
      </c>
      <c r="X4" s="106" t="s">
        <v>55</v>
      </c>
      <c r="Y4" s="107" t="s">
        <v>56</v>
      </c>
      <c r="Z4" s="106" t="s">
        <v>54</v>
      </c>
      <c r="AA4" s="106" t="s">
        <v>55</v>
      </c>
      <c r="AB4" s="107" t="s">
        <v>56</v>
      </c>
      <c r="AC4" s="106" t="s">
        <v>54</v>
      </c>
      <c r="AD4" s="106" t="s">
        <v>55</v>
      </c>
      <c r="AE4" s="107" t="s">
        <v>56</v>
      </c>
    </row>
    <row r="5" spans="1:31" ht="15.75" x14ac:dyDescent="0.25">
      <c r="A5" s="139" t="s">
        <v>57</v>
      </c>
      <c r="B5" s="108">
        <v>62.285605554777355</v>
      </c>
      <c r="C5" s="108">
        <v>69.119756086743266</v>
      </c>
      <c r="D5" s="109">
        <v>63.41917414019774</v>
      </c>
      <c r="E5" s="108">
        <v>39.65691259177391</v>
      </c>
      <c r="F5" s="108">
        <v>72.314959161482832</v>
      </c>
      <c r="G5" s="109">
        <v>45.073845607729652</v>
      </c>
      <c r="H5" s="108">
        <v>50.9</v>
      </c>
      <c r="I5" s="108">
        <v>70.7</v>
      </c>
      <c r="J5" s="109">
        <v>54.2</v>
      </c>
      <c r="K5" s="108">
        <v>29.20254280427373</v>
      </c>
      <c r="L5" s="108">
        <v>55.425306896513007</v>
      </c>
      <c r="M5" s="109">
        <v>33.5520667807819</v>
      </c>
      <c r="N5" s="108">
        <v>43.593836936903188</v>
      </c>
      <c r="O5" s="108">
        <v>65.569844564033062</v>
      </c>
      <c r="P5" s="109">
        <v>47.238958852575571</v>
      </c>
      <c r="Q5" s="108">
        <v>65.682299925292995</v>
      </c>
      <c r="R5" s="108">
        <v>46.456275894096407</v>
      </c>
      <c r="S5" s="109">
        <v>62.493312974776941</v>
      </c>
      <c r="T5" s="108">
        <v>41.030001918984972</v>
      </c>
      <c r="U5" s="108">
        <v>55.48716303772305</v>
      </c>
      <c r="V5" s="109">
        <v>43.42798592620116</v>
      </c>
      <c r="W5" s="108">
        <v>53.288050651403331</v>
      </c>
      <c r="X5" s="108">
        <v>50.996666667963943</v>
      </c>
      <c r="Y5" s="109">
        <v>52.907982801183607</v>
      </c>
      <c r="Z5" s="108">
        <v>25.624106243512657</v>
      </c>
      <c r="AA5" s="108">
        <v>49.475367372315539</v>
      </c>
      <c r="AB5" s="109">
        <v>29.608203659375103</v>
      </c>
      <c r="AC5" s="108">
        <v>44.017498298967062</v>
      </c>
      <c r="AD5" s="108">
        <v>50.483994377855332</v>
      </c>
      <c r="AE5" s="109">
        <v>45.092624680938613</v>
      </c>
    </row>
    <row r="6" spans="1:31" ht="15.75" x14ac:dyDescent="0.25">
      <c r="A6" s="68" t="s">
        <v>58</v>
      </c>
      <c r="B6" s="108">
        <v>69.943501818783076</v>
      </c>
      <c r="C6" s="108">
        <v>54.025080769771037</v>
      </c>
      <c r="D6" s="109">
        <v>59.371317897902699</v>
      </c>
      <c r="E6" s="108">
        <v>38.5</v>
      </c>
      <c r="F6" s="108">
        <v>64.5</v>
      </c>
      <c r="G6" s="109">
        <v>55.8</v>
      </c>
      <c r="H6" s="108">
        <v>54.141645208497756</v>
      </c>
      <c r="I6" s="108">
        <v>59.31394746575107</v>
      </c>
      <c r="J6" s="109">
        <v>57.57681824417147</v>
      </c>
      <c r="K6" s="108">
        <v>36.543810170807447</v>
      </c>
      <c r="L6" s="108">
        <v>40.965994655846174</v>
      </c>
      <c r="M6" s="109">
        <v>39.48079415709261</v>
      </c>
      <c r="N6" s="108">
        <v>48.211239261730334</v>
      </c>
      <c r="O6" s="108">
        <v>53.130754577431475</v>
      </c>
      <c r="P6" s="109">
        <v>51.47852441262841</v>
      </c>
      <c r="Q6" s="108">
        <v>70.259780753968258</v>
      </c>
      <c r="R6" s="108">
        <v>40.766979461401078</v>
      </c>
      <c r="S6" s="109">
        <v>50.672202397611713</v>
      </c>
      <c r="T6" s="108">
        <v>42.480540293040292</v>
      </c>
      <c r="U6" s="108">
        <v>64.603297431001963</v>
      </c>
      <c r="V6" s="109">
        <v>57.173320222618528</v>
      </c>
      <c r="W6" s="108">
        <v>56.293422290186804</v>
      </c>
      <c r="X6" s="108">
        <v>52.538468567889673</v>
      </c>
      <c r="Y6" s="109">
        <v>53.799578130374023</v>
      </c>
      <c r="Z6" s="108">
        <v>36.217057938664595</v>
      </c>
      <c r="AA6" s="108">
        <v>45.310116659206976</v>
      </c>
      <c r="AB6" s="109">
        <v>42.25619265566629</v>
      </c>
      <c r="AC6" s="108">
        <v>49.527761043519973</v>
      </c>
      <c r="AD6" s="108">
        <v>50.102540452143117</v>
      </c>
      <c r="AE6" s="109">
        <v>49.909499508860797</v>
      </c>
    </row>
    <row r="7" spans="1:31" ht="15.75" x14ac:dyDescent="0.25">
      <c r="A7" s="68" t="s">
        <v>59</v>
      </c>
      <c r="B7" s="110">
        <v>33.749933373590977</v>
      </c>
      <c r="C7" s="110">
        <v>49.692887424455684</v>
      </c>
      <c r="D7" s="111">
        <v>47.683197940898268</v>
      </c>
      <c r="E7" s="110">
        <v>15.9</v>
      </c>
      <c r="F7" s="110">
        <v>51.1</v>
      </c>
      <c r="G7" s="111">
        <v>46.7</v>
      </c>
      <c r="H7" s="110">
        <v>24.780393746496916</v>
      </c>
      <c r="I7" s="110">
        <v>50.4</v>
      </c>
      <c r="J7" s="111">
        <v>47.168397488266045</v>
      </c>
      <c r="K7" s="110">
        <v>8.3421215343415263</v>
      </c>
      <c r="L7" s="110">
        <v>48.665886832507177</v>
      </c>
      <c r="M7" s="111">
        <v>43.58287355914419</v>
      </c>
      <c r="N7" s="110">
        <v>19.240756224451879</v>
      </c>
      <c r="O7" s="110">
        <v>49.81400010252856</v>
      </c>
      <c r="P7" s="111">
        <v>45.960089057939271</v>
      </c>
      <c r="Q7" s="110">
        <v>35.311407809983898</v>
      </c>
      <c r="R7" s="110">
        <v>43.648055764594389</v>
      </c>
      <c r="S7" s="111">
        <v>42.597179391931668</v>
      </c>
      <c r="T7" s="110">
        <v>18.038040293040293</v>
      </c>
      <c r="U7" s="110">
        <v>43.497791613775256</v>
      </c>
      <c r="V7" s="111">
        <v>40.288462005220474</v>
      </c>
      <c r="W7" s="110">
        <v>26.627007566658655</v>
      </c>
      <c r="X7" s="110">
        <v>43.572508594845537</v>
      </c>
      <c r="Y7" s="111">
        <v>41.436443026237086</v>
      </c>
      <c r="Z7" s="110">
        <v>8.4690036231884047</v>
      </c>
      <c r="AA7" s="110">
        <v>47.912203886259249</v>
      </c>
      <c r="AB7" s="111">
        <v>42.940190261077674</v>
      </c>
      <c r="AC7" s="110">
        <v>20.50782675054414</v>
      </c>
      <c r="AD7" s="110">
        <v>45.034970011732199</v>
      </c>
      <c r="AE7" s="111">
        <v>41.943200336146731</v>
      </c>
    </row>
    <row r="8" spans="1:31" ht="15.75" x14ac:dyDescent="0.25">
      <c r="A8" s="140" t="s">
        <v>80</v>
      </c>
      <c r="B8" s="142">
        <v>61.202386128928289</v>
      </c>
      <c r="C8" s="142">
        <v>55.356764416790746</v>
      </c>
      <c r="D8" s="143">
        <v>58.794151088646295</v>
      </c>
      <c r="E8" s="142">
        <v>38.200000000000003</v>
      </c>
      <c r="F8" s="142">
        <v>59</v>
      </c>
      <c r="G8" s="143">
        <v>46.8</v>
      </c>
      <c r="H8" s="142">
        <v>49.657538991954794</v>
      </c>
      <c r="I8" s="142">
        <v>57.173487882940435</v>
      </c>
      <c r="J8" s="143">
        <v>52.75390279576677</v>
      </c>
      <c r="K8" s="142">
        <v>28.530317769476582</v>
      </c>
      <c r="L8" s="142">
        <v>48.852866316504986</v>
      </c>
      <c r="M8" s="143">
        <v>36.902647682164229</v>
      </c>
      <c r="N8" s="142">
        <v>42.537742829068371</v>
      </c>
      <c r="O8" s="142">
        <v>54.369468893518956</v>
      </c>
      <c r="P8" s="143">
        <v>47.412087885688258</v>
      </c>
      <c r="Q8" s="142">
        <v>64.284184824302173</v>
      </c>
      <c r="R8" s="142">
        <v>43.787317056656391</v>
      </c>
      <c r="S8" s="143">
        <v>55.840040196951449</v>
      </c>
      <c r="T8" s="142">
        <v>39.833286530032453</v>
      </c>
      <c r="U8" s="142">
        <v>50.564085448041581</v>
      </c>
      <c r="V8" s="143">
        <v>44.25407994383</v>
      </c>
      <c r="W8" s="142">
        <v>51.991191759227341</v>
      </c>
      <c r="X8" s="142">
        <v>47.153250849271203</v>
      </c>
      <c r="Y8" s="143">
        <v>49.998093437798374</v>
      </c>
      <c r="Z8" s="142">
        <v>25.382188197326201</v>
      </c>
      <c r="AA8" s="142">
        <v>47.796307922081603</v>
      </c>
      <c r="AB8" s="143">
        <v>34.656291443797251</v>
      </c>
      <c r="AC8" s="142">
        <v>43.067884036556912</v>
      </c>
      <c r="AD8" s="142">
        <v>47.369958727287894</v>
      </c>
      <c r="AE8" s="143">
        <v>44.84280676882095</v>
      </c>
    </row>
    <row r="9" spans="1:31" ht="15.75" x14ac:dyDescent="0.25">
      <c r="A9" s="141" t="s">
        <v>86</v>
      </c>
      <c r="B9" s="112">
        <v>28.522187499999998</v>
      </c>
      <c r="C9" s="138" t="s">
        <v>52</v>
      </c>
      <c r="D9" s="113" t="s">
        <v>52</v>
      </c>
      <c r="E9" s="138">
        <v>8.6999999999999993</v>
      </c>
      <c r="F9" s="138" t="s">
        <v>52</v>
      </c>
      <c r="G9" s="113" t="s">
        <v>52</v>
      </c>
      <c r="H9" s="112">
        <v>18.559999999999999</v>
      </c>
      <c r="I9" s="138" t="s">
        <v>52</v>
      </c>
      <c r="J9" s="113" t="s">
        <v>52</v>
      </c>
      <c r="K9" s="112">
        <v>0</v>
      </c>
      <c r="L9" s="138" t="s">
        <v>52</v>
      </c>
      <c r="M9" s="113" t="s">
        <v>52</v>
      </c>
      <c r="N9" s="112">
        <v>12.3</v>
      </c>
      <c r="O9" s="138" t="s">
        <v>52</v>
      </c>
      <c r="P9" s="113" t="s">
        <v>52</v>
      </c>
      <c r="Q9" s="112">
        <v>29.270929783950617</v>
      </c>
      <c r="R9" s="138" t="s">
        <v>52</v>
      </c>
      <c r="S9" s="113" t="s">
        <v>52</v>
      </c>
      <c r="T9" s="112">
        <v>8.3642708642708641</v>
      </c>
      <c r="U9" s="138" t="s">
        <v>52</v>
      </c>
      <c r="V9" s="113" t="s">
        <v>52</v>
      </c>
      <c r="W9" s="112">
        <v>17.369717784082425</v>
      </c>
      <c r="X9" s="138" t="s">
        <v>52</v>
      </c>
      <c r="Y9" s="113" t="s">
        <v>52</v>
      </c>
      <c r="Z9" s="112">
        <v>0</v>
      </c>
      <c r="AA9" s="138" t="s">
        <v>52</v>
      </c>
      <c r="AB9" s="113" t="s">
        <v>52</v>
      </c>
      <c r="AC9" s="112">
        <v>9.41</v>
      </c>
      <c r="AD9" s="138" t="s">
        <v>52</v>
      </c>
      <c r="AE9" s="113" t="s">
        <v>52</v>
      </c>
    </row>
    <row r="11" spans="1:31" x14ac:dyDescent="0.25">
      <c r="B11" s="114"/>
      <c r="C11" s="114"/>
      <c r="K11" s="114"/>
      <c r="L11" s="114"/>
      <c r="N11" s="114"/>
      <c r="O11" s="114"/>
      <c r="Q11" s="114"/>
      <c r="R11" s="114"/>
      <c r="Z11" s="114"/>
      <c r="AA11" s="114"/>
      <c r="AC11" s="114"/>
      <c r="AD11" s="114"/>
    </row>
  </sheetData>
  <mergeCells count="14">
    <mergeCell ref="A1:P1"/>
    <mergeCell ref="A2:A3"/>
    <mergeCell ref="B2:P2"/>
    <mergeCell ref="B3:D3"/>
    <mergeCell ref="E3:G3"/>
    <mergeCell ref="H3:J3"/>
    <mergeCell ref="K3:M3"/>
    <mergeCell ref="N3:P3"/>
    <mergeCell ref="Q2:AE2"/>
    <mergeCell ref="Q3:S3"/>
    <mergeCell ref="T3:V3"/>
    <mergeCell ref="W3:Y3"/>
    <mergeCell ref="Z3:AB3"/>
    <mergeCell ref="AC3:AE3"/>
  </mergeCells>
  <pageMargins left="0.25" right="0.25" top="0.75" bottom="0.75" header="0.3" footer="0.3"/>
  <pageSetup paperSize="8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F24" sqref="F24"/>
    </sheetView>
  </sheetViews>
  <sheetFormatPr defaultRowHeight="15" x14ac:dyDescent="0.25"/>
  <cols>
    <col min="1" max="1" width="27" customWidth="1"/>
    <col min="2" max="11" width="11.7109375" customWidth="1"/>
    <col min="248" max="248" width="27" customWidth="1"/>
    <col min="249" max="261" width="11.7109375" customWidth="1"/>
    <col min="262" max="262" width="11.85546875" customWidth="1"/>
    <col min="263" max="264" width="12.7109375" customWidth="1"/>
    <col min="265" max="265" width="11.42578125" customWidth="1"/>
    <col min="266" max="266" width="11.85546875" customWidth="1"/>
    <col min="504" max="504" width="27" customWidth="1"/>
    <col min="505" max="517" width="11.7109375" customWidth="1"/>
    <col min="518" max="518" width="11.85546875" customWidth="1"/>
    <col min="519" max="520" width="12.7109375" customWidth="1"/>
    <col min="521" max="521" width="11.42578125" customWidth="1"/>
    <col min="522" max="522" width="11.85546875" customWidth="1"/>
    <col min="760" max="760" width="27" customWidth="1"/>
    <col min="761" max="773" width="11.7109375" customWidth="1"/>
    <col min="774" max="774" width="11.85546875" customWidth="1"/>
    <col min="775" max="776" width="12.7109375" customWidth="1"/>
    <col min="777" max="777" width="11.42578125" customWidth="1"/>
    <col min="778" max="778" width="11.85546875" customWidth="1"/>
    <col min="1016" max="1016" width="27" customWidth="1"/>
    <col min="1017" max="1029" width="11.7109375" customWidth="1"/>
    <col min="1030" max="1030" width="11.85546875" customWidth="1"/>
    <col min="1031" max="1032" width="12.7109375" customWidth="1"/>
    <col min="1033" max="1033" width="11.42578125" customWidth="1"/>
    <col min="1034" max="1034" width="11.85546875" customWidth="1"/>
    <col min="1272" max="1272" width="27" customWidth="1"/>
    <col min="1273" max="1285" width="11.7109375" customWidth="1"/>
    <col min="1286" max="1286" width="11.85546875" customWidth="1"/>
    <col min="1287" max="1288" width="12.7109375" customWidth="1"/>
    <col min="1289" max="1289" width="11.42578125" customWidth="1"/>
    <col min="1290" max="1290" width="11.85546875" customWidth="1"/>
    <col min="1528" max="1528" width="27" customWidth="1"/>
    <col min="1529" max="1541" width="11.7109375" customWidth="1"/>
    <col min="1542" max="1542" width="11.85546875" customWidth="1"/>
    <col min="1543" max="1544" width="12.7109375" customWidth="1"/>
    <col min="1545" max="1545" width="11.42578125" customWidth="1"/>
    <col min="1546" max="1546" width="11.85546875" customWidth="1"/>
    <col min="1784" max="1784" width="27" customWidth="1"/>
    <col min="1785" max="1797" width="11.7109375" customWidth="1"/>
    <col min="1798" max="1798" width="11.85546875" customWidth="1"/>
    <col min="1799" max="1800" width="12.7109375" customWidth="1"/>
    <col min="1801" max="1801" width="11.42578125" customWidth="1"/>
    <col min="1802" max="1802" width="11.85546875" customWidth="1"/>
    <col min="2040" max="2040" width="27" customWidth="1"/>
    <col min="2041" max="2053" width="11.7109375" customWidth="1"/>
    <col min="2054" max="2054" width="11.85546875" customWidth="1"/>
    <col min="2055" max="2056" width="12.7109375" customWidth="1"/>
    <col min="2057" max="2057" width="11.42578125" customWidth="1"/>
    <col min="2058" max="2058" width="11.85546875" customWidth="1"/>
    <col min="2296" max="2296" width="27" customWidth="1"/>
    <col min="2297" max="2309" width="11.7109375" customWidth="1"/>
    <col min="2310" max="2310" width="11.85546875" customWidth="1"/>
    <col min="2311" max="2312" width="12.7109375" customWidth="1"/>
    <col min="2313" max="2313" width="11.42578125" customWidth="1"/>
    <col min="2314" max="2314" width="11.85546875" customWidth="1"/>
    <col min="2552" max="2552" width="27" customWidth="1"/>
    <col min="2553" max="2565" width="11.7109375" customWidth="1"/>
    <col min="2566" max="2566" width="11.85546875" customWidth="1"/>
    <col min="2567" max="2568" width="12.7109375" customWidth="1"/>
    <col min="2569" max="2569" width="11.42578125" customWidth="1"/>
    <col min="2570" max="2570" width="11.85546875" customWidth="1"/>
    <col min="2808" max="2808" width="27" customWidth="1"/>
    <col min="2809" max="2821" width="11.7109375" customWidth="1"/>
    <col min="2822" max="2822" width="11.85546875" customWidth="1"/>
    <col min="2823" max="2824" width="12.7109375" customWidth="1"/>
    <col min="2825" max="2825" width="11.42578125" customWidth="1"/>
    <col min="2826" max="2826" width="11.85546875" customWidth="1"/>
    <col min="3064" max="3064" width="27" customWidth="1"/>
    <col min="3065" max="3077" width="11.7109375" customWidth="1"/>
    <col min="3078" max="3078" width="11.85546875" customWidth="1"/>
    <col min="3079" max="3080" width="12.7109375" customWidth="1"/>
    <col min="3081" max="3081" width="11.42578125" customWidth="1"/>
    <col min="3082" max="3082" width="11.85546875" customWidth="1"/>
    <col min="3320" max="3320" width="27" customWidth="1"/>
    <col min="3321" max="3333" width="11.7109375" customWidth="1"/>
    <col min="3334" max="3334" width="11.85546875" customWidth="1"/>
    <col min="3335" max="3336" width="12.7109375" customWidth="1"/>
    <col min="3337" max="3337" width="11.42578125" customWidth="1"/>
    <col min="3338" max="3338" width="11.85546875" customWidth="1"/>
    <col min="3576" max="3576" width="27" customWidth="1"/>
    <col min="3577" max="3589" width="11.7109375" customWidth="1"/>
    <col min="3590" max="3590" width="11.85546875" customWidth="1"/>
    <col min="3591" max="3592" width="12.7109375" customWidth="1"/>
    <col min="3593" max="3593" width="11.42578125" customWidth="1"/>
    <col min="3594" max="3594" width="11.85546875" customWidth="1"/>
    <col min="3832" max="3832" width="27" customWidth="1"/>
    <col min="3833" max="3845" width="11.7109375" customWidth="1"/>
    <col min="3846" max="3846" width="11.85546875" customWidth="1"/>
    <col min="3847" max="3848" width="12.7109375" customWidth="1"/>
    <col min="3849" max="3849" width="11.42578125" customWidth="1"/>
    <col min="3850" max="3850" width="11.85546875" customWidth="1"/>
    <col min="4088" max="4088" width="27" customWidth="1"/>
    <col min="4089" max="4101" width="11.7109375" customWidth="1"/>
    <col min="4102" max="4102" width="11.85546875" customWidth="1"/>
    <col min="4103" max="4104" width="12.7109375" customWidth="1"/>
    <col min="4105" max="4105" width="11.42578125" customWidth="1"/>
    <col min="4106" max="4106" width="11.85546875" customWidth="1"/>
    <col min="4344" max="4344" width="27" customWidth="1"/>
    <col min="4345" max="4357" width="11.7109375" customWidth="1"/>
    <col min="4358" max="4358" width="11.85546875" customWidth="1"/>
    <col min="4359" max="4360" width="12.7109375" customWidth="1"/>
    <col min="4361" max="4361" width="11.42578125" customWidth="1"/>
    <col min="4362" max="4362" width="11.85546875" customWidth="1"/>
    <col min="4600" max="4600" width="27" customWidth="1"/>
    <col min="4601" max="4613" width="11.7109375" customWidth="1"/>
    <col min="4614" max="4614" width="11.85546875" customWidth="1"/>
    <col min="4615" max="4616" width="12.7109375" customWidth="1"/>
    <col min="4617" max="4617" width="11.42578125" customWidth="1"/>
    <col min="4618" max="4618" width="11.85546875" customWidth="1"/>
    <col min="4856" max="4856" width="27" customWidth="1"/>
    <col min="4857" max="4869" width="11.7109375" customWidth="1"/>
    <col min="4870" max="4870" width="11.85546875" customWidth="1"/>
    <col min="4871" max="4872" width="12.7109375" customWidth="1"/>
    <col min="4873" max="4873" width="11.42578125" customWidth="1"/>
    <col min="4874" max="4874" width="11.85546875" customWidth="1"/>
    <col min="5112" max="5112" width="27" customWidth="1"/>
    <col min="5113" max="5125" width="11.7109375" customWidth="1"/>
    <col min="5126" max="5126" width="11.85546875" customWidth="1"/>
    <col min="5127" max="5128" width="12.7109375" customWidth="1"/>
    <col min="5129" max="5129" width="11.42578125" customWidth="1"/>
    <col min="5130" max="5130" width="11.85546875" customWidth="1"/>
    <col min="5368" max="5368" width="27" customWidth="1"/>
    <col min="5369" max="5381" width="11.7109375" customWidth="1"/>
    <col min="5382" max="5382" width="11.85546875" customWidth="1"/>
    <col min="5383" max="5384" width="12.7109375" customWidth="1"/>
    <col min="5385" max="5385" width="11.42578125" customWidth="1"/>
    <col min="5386" max="5386" width="11.85546875" customWidth="1"/>
    <col min="5624" max="5624" width="27" customWidth="1"/>
    <col min="5625" max="5637" width="11.7109375" customWidth="1"/>
    <col min="5638" max="5638" width="11.85546875" customWidth="1"/>
    <col min="5639" max="5640" width="12.7109375" customWidth="1"/>
    <col min="5641" max="5641" width="11.42578125" customWidth="1"/>
    <col min="5642" max="5642" width="11.85546875" customWidth="1"/>
    <col min="5880" max="5880" width="27" customWidth="1"/>
    <col min="5881" max="5893" width="11.7109375" customWidth="1"/>
    <col min="5894" max="5894" width="11.85546875" customWidth="1"/>
    <col min="5895" max="5896" width="12.7109375" customWidth="1"/>
    <col min="5897" max="5897" width="11.42578125" customWidth="1"/>
    <col min="5898" max="5898" width="11.85546875" customWidth="1"/>
    <col min="6136" max="6136" width="27" customWidth="1"/>
    <col min="6137" max="6149" width="11.7109375" customWidth="1"/>
    <col min="6150" max="6150" width="11.85546875" customWidth="1"/>
    <col min="6151" max="6152" width="12.7109375" customWidth="1"/>
    <col min="6153" max="6153" width="11.42578125" customWidth="1"/>
    <col min="6154" max="6154" width="11.85546875" customWidth="1"/>
    <col min="6392" max="6392" width="27" customWidth="1"/>
    <col min="6393" max="6405" width="11.7109375" customWidth="1"/>
    <col min="6406" max="6406" width="11.85546875" customWidth="1"/>
    <col min="6407" max="6408" width="12.7109375" customWidth="1"/>
    <col min="6409" max="6409" width="11.42578125" customWidth="1"/>
    <col min="6410" max="6410" width="11.85546875" customWidth="1"/>
    <col min="6648" max="6648" width="27" customWidth="1"/>
    <col min="6649" max="6661" width="11.7109375" customWidth="1"/>
    <col min="6662" max="6662" width="11.85546875" customWidth="1"/>
    <col min="6663" max="6664" width="12.7109375" customWidth="1"/>
    <col min="6665" max="6665" width="11.42578125" customWidth="1"/>
    <col min="6666" max="6666" width="11.85546875" customWidth="1"/>
    <col min="6904" max="6904" width="27" customWidth="1"/>
    <col min="6905" max="6917" width="11.7109375" customWidth="1"/>
    <col min="6918" max="6918" width="11.85546875" customWidth="1"/>
    <col min="6919" max="6920" width="12.7109375" customWidth="1"/>
    <col min="6921" max="6921" width="11.42578125" customWidth="1"/>
    <col min="6922" max="6922" width="11.85546875" customWidth="1"/>
    <col min="7160" max="7160" width="27" customWidth="1"/>
    <col min="7161" max="7173" width="11.7109375" customWidth="1"/>
    <col min="7174" max="7174" width="11.85546875" customWidth="1"/>
    <col min="7175" max="7176" width="12.7109375" customWidth="1"/>
    <col min="7177" max="7177" width="11.42578125" customWidth="1"/>
    <col min="7178" max="7178" width="11.85546875" customWidth="1"/>
    <col min="7416" max="7416" width="27" customWidth="1"/>
    <col min="7417" max="7429" width="11.7109375" customWidth="1"/>
    <col min="7430" max="7430" width="11.85546875" customWidth="1"/>
    <col min="7431" max="7432" width="12.7109375" customWidth="1"/>
    <col min="7433" max="7433" width="11.42578125" customWidth="1"/>
    <col min="7434" max="7434" width="11.85546875" customWidth="1"/>
    <col min="7672" max="7672" width="27" customWidth="1"/>
    <col min="7673" max="7685" width="11.7109375" customWidth="1"/>
    <col min="7686" max="7686" width="11.85546875" customWidth="1"/>
    <col min="7687" max="7688" width="12.7109375" customWidth="1"/>
    <col min="7689" max="7689" width="11.42578125" customWidth="1"/>
    <col min="7690" max="7690" width="11.85546875" customWidth="1"/>
    <col min="7928" max="7928" width="27" customWidth="1"/>
    <col min="7929" max="7941" width="11.7109375" customWidth="1"/>
    <col min="7942" max="7942" width="11.85546875" customWidth="1"/>
    <col min="7943" max="7944" width="12.7109375" customWidth="1"/>
    <col min="7945" max="7945" width="11.42578125" customWidth="1"/>
    <col min="7946" max="7946" width="11.85546875" customWidth="1"/>
    <col min="8184" max="8184" width="27" customWidth="1"/>
    <col min="8185" max="8197" width="11.7109375" customWidth="1"/>
    <col min="8198" max="8198" width="11.85546875" customWidth="1"/>
    <col min="8199" max="8200" width="12.7109375" customWidth="1"/>
    <col min="8201" max="8201" width="11.42578125" customWidth="1"/>
    <col min="8202" max="8202" width="11.85546875" customWidth="1"/>
    <col min="8440" max="8440" width="27" customWidth="1"/>
    <col min="8441" max="8453" width="11.7109375" customWidth="1"/>
    <col min="8454" max="8454" width="11.85546875" customWidth="1"/>
    <col min="8455" max="8456" width="12.7109375" customWidth="1"/>
    <col min="8457" max="8457" width="11.42578125" customWidth="1"/>
    <col min="8458" max="8458" width="11.85546875" customWidth="1"/>
    <col min="8696" max="8696" width="27" customWidth="1"/>
    <col min="8697" max="8709" width="11.7109375" customWidth="1"/>
    <col min="8710" max="8710" width="11.85546875" customWidth="1"/>
    <col min="8711" max="8712" width="12.7109375" customWidth="1"/>
    <col min="8713" max="8713" width="11.42578125" customWidth="1"/>
    <col min="8714" max="8714" width="11.85546875" customWidth="1"/>
    <col min="8952" max="8952" width="27" customWidth="1"/>
    <col min="8953" max="8965" width="11.7109375" customWidth="1"/>
    <col min="8966" max="8966" width="11.85546875" customWidth="1"/>
    <col min="8967" max="8968" width="12.7109375" customWidth="1"/>
    <col min="8969" max="8969" width="11.42578125" customWidth="1"/>
    <col min="8970" max="8970" width="11.85546875" customWidth="1"/>
    <col min="9208" max="9208" width="27" customWidth="1"/>
    <col min="9209" max="9221" width="11.7109375" customWidth="1"/>
    <col min="9222" max="9222" width="11.85546875" customWidth="1"/>
    <col min="9223" max="9224" width="12.7109375" customWidth="1"/>
    <col min="9225" max="9225" width="11.42578125" customWidth="1"/>
    <col min="9226" max="9226" width="11.85546875" customWidth="1"/>
    <col min="9464" max="9464" width="27" customWidth="1"/>
    <col min="9465" max="9477" width="11.7109375" customWidth="1"/>
    <col min="9478" max="9478" width="11.85546875" customWidth="1"/>
    <col min="9479" max="9480" width="12.7109375" customWidth="1"/>
    <col min="9481" max="9481" width="11.42578125" customWidth="1"/>
    <col min="9482" max="9482" width="11.85546875" customWidth="1"/>
    <col min="9720" max="9720" width="27" customWidth="1"/>
    <col min="9721" max="9733" width="11.7109375" customWidth="1"/>
    <col min="9734" max="9734" width="11.85546875" customWidth="1"/>
    <col min="9735" max="9736" width="12.7109375" customWidth="1"/>
    <col min="9737" max="9737" width="11.42578125" customWidth="1"/>
    <col min="9738" max="9738" width="11.85546875" customWidth="1"/>
    <col min="9976" max="9976" width="27" customWidth="1"/>
    <col min="9977" max="9989" width="11.7109375" customWidth="1"/>
    <col min="9990" max="9990" width="11.85546875" customWidth="1"/>
    <col min="9991" max="9992" width="12.7109375" customWidth="1"/>
    <col min="9993" max="9993" width="11.42578125" customWidth="1"/>
    <col min="9994" max="9994" width="11.85546875" customWidth="1"/>
    <col min="10232" max="10232" width="27" customWidth="1"/>
    <col min="10233" max="10245" width="11.7109375" customWidth="1"/>
    <col min="10246" max="10246" width="11.85546875" customWidth="1"/>
    <col min="10247" max="10248" width="12.7109375" customWidth="1"/>
    <col min="10249" max="10249" width="11.42578125" customWidth="1"/>
    <col min="10250" max="10250" width="11.85546875" customWidth="1"/>
    <col min="10488" max="10488" width="27" customWidth="1"/>
    <col min="10489" max="10501" width="11.7109375" customWidth="1"/>
    <col min="10502" max="10502" width="11.85546875" customWidth="1"/>
    <col min="10503" max="10504" width="12.7109375" customWidth="1"/>
    <col min="10505" max="10505" width="11.42578125" customWidth="1"/>
    <col min="10506" max="10506" width="11.85546875" customWidth="1"/>
    <col min="10744" max="10744" width="27" customWidth="1"/>
    <col min="10745" max="10757" width="11.7109375" customWidth="1"/>
    <col min="10758" max="10758" width="11.85546875" customWidth="1"/>
    <col min="10759" max="10760" width="12.7109375" customWidth="1"/>
    <col min="10761" max="10761" width="11.42578125" customWidth="1"/>
    <col min="10762" max="10762" width="11.85546875" customWidth="1"/>
    <col min="11000" max="11000" width="27" customWidth="1"/>
    <col min="11001" max="11013" width="11.7109375" customWidth="1"/>
    <col min="11014" max="11014" width="11.85546875" customWidth="1"/>
    <col min="11015" max="11016" width="12.7109375" customWidth="1"/>
    <col min="11017" max="11017" width="11.42578125" customWidth="1"/>
    <col min="11018" max="11018" width="11.85546875" customWidth="1"/>
    <col min="11256" max="11256" width="27" customWidth="1"/>
    <col min="11257" max="11269" width="11.7109375" customWidth="1"/>
    <col min="11270" max="11270" width="11.85546875" customWidth="1"/>
    <col min="11271" max="11272" width="12.7109375" customWidth="1"/>
    <col min="11273" max="11273" width="11.42578125" customWidth="1"/>
    <col min="11274" max="11274" width="11.85546875" customWidth="1"/>
    <col min="11512" max="11512" width="27" customWidth="1"/>
    <col min="11513" max="11525" width="11.7109375" customWidth="1"/>
    <col min="11526" max="11526" width="11.85546875" customWidth="1"/>
    <col min="11527" max="11528" width="12.7109375" customWidth="1"/>
    <col min="11529" max="11529" width="11.42578125" customWidth="1"/>
    <col min="11530" max="11530" width="11.85546875" customWidth="1"/>
    <col min="11768" max="11768" width="27" customWidth="1"/>
    <col min="11769" max="11781" width="11.7109375" customWidth="1"/>
    <col min="11782" max="11782" width="11.85546875" customWidth="1"/>
    <col min="11783" max="11784" width="12.7109375" customWidth="1"/>
    <col min="11785" max="11785" width="11.42578125" customWidth="1"/>
    <col min="11786" max="11786" width="11.85546875" customWidth="1"/>
    <col min="12024" max="12024" width="27" customWidth="1"/>
    <col min="12025" max="12037" width="11.7109375" customWidth="1"/>
    <col min="12038" max="12038" width="11.85546875" customWidth="1"/>
    <col min="12039" max="12040" width="12.7109375" customWidth="1"/>
    <col min="12041" max="12041" width="11.42578125" customWidth="1"/>
    <col min="12042" max="12042" width="11.85546875" customWidth="1"/>
    <col min="12280" max="12280" width="27" customWidth="1"/>
    <col min="12281" max="12293" width="11.7109375" customWidth="1"/>
    <col min="12294" max="12294" width="11.85546875" customWidth="1"/>
    <col min="12295" max="12296" width="12.7109375" customWidth="1"/>
    <col min="12297" max="12297" width="11.42578125" customWidth="1"/>
    <col min="12298" max="12298" width="11.85546875" customWidth="1"/>
    <col min="12536" max="12536" width="27" customWidth="1"/>
    <col min="12537" max="12549" width="11.7109375" customWidth="1"/>
    <col min="12550" max="12550" width="11.85546875" customWidth="1"/>
    <col min="12551" max="12552" width="12.7109375" customWidth="1"/>
    <col min="12553" max="12553" width="11.42578125" customWidth="1"/>
    <col min="12554" max="12554" width="11.85546875" customWidth="1"/>
    <col min="12792" max="12792" width="27" customWidth="1"/>
    <col min="12793" max="12805" width="11.7109375" customWidth="1"/>
    <col min="12806" max="12806" width="11.85546875" customWidth="1"/>
    <col min="12807" max="12808" width="12.7109375" customWidth="1"/>
    <col min="12809" max="12809" width="11.42578125" customWidth="1"/>
    <col min="12810" max="12810" width="11.85546875" customWidth="1"/>
    <col min="13048" max="13048" width="27" customWidth="1"/>
    <col min="13049" max="13061" width="11.7109375" customWidth="1"/>
    <col min="13062" max="13062" width="11.85546875" customWidth="1"/>
    <col min="13063" max="13064" width="12.7109375" customWidth="1"/>
    <col min="13065" max="13065" width="11.42578125" customWidth="1"/>
    <col min="13066" max="13066" width="11.85546875" customWidth="1"/>
    <col min="13304" max="13304" width="27" customWidth="1"/>
    <col min="13305" max="13317" width="11.7109375" customWidth="1"/>
    <col min="13318" max="13318" width="11.85546875" customWidth="1"/>
    <col min="13319" max="13320" width="12.7109375" customWidth="1"/>
    <col min="13321" max="13321" width="11.42578125" customWidth="1"/>
    <col min="13322" max="13322" width="11.85546875" customWidth="1"/>
    <col min="13560" max="13560" width="27" customWidth="1"/>
    <col min="13561" max="13573" width="11.7109375" customWidth="1"/>
    <col min="13574" max="13574" width="11.85546875" customWidth="1"/>
    <col min="13575" max="13576" width="12.7109375" customWidth="1"/>
    <col min="13577" max="13577" width="11.42578125" customWidth="1"/>
    <col min="13578" max="13578" width="11.85546875" customWidth="1"/>
    <col min="13816" max="13816" width="27" customWidth="1"/>
    <col min="13817" max="13829" width="11.7109375" customWidth="1"/>
    <col min="13830" max="13830" width="11.85546875" customWidth="1"/>
    <col min="13831" max="13832" width="12.7109375" customWidth="1"/>
    <col min="13833" max="13833" width="11.42578125" customWidth="1"/>
    <col min="13834" max="13834" width="11.85546875" customWidth="1"/>
    <col min="14072" max="14072" width="27" customWidth="1"/>
    <col min="14073" max="14085" width="11.7109375" customWidth="1"/>
    <col min="14086" max="14086" width="11.85546875" customWidth="1"/>
    <col min="14087" max="14088" width="12.7109375" customWidth="1"/>
    <col min="14089" max="14089" width="11.42578125" customWidth="1"/>
    <col min="14090" max="14090" width="11.85546875" customWidth="1"/>
    <col min="14328" max="14328" width="27" customWidth="1"/>
    <col min="14329" max="14341" width="11.7109375" customWidth="1"/>
    <col min="14342" max="14342" width="11.85546875" customWidth="1"/>
    <col min="14343" max="14344" width="12.7109375" customWidth="1"/>
    <col min="14345" max="14345" width="11.42578125" customWidth="1"/>
    <col min="14346" max="14346" width="11.85546875" customWidth="1"/>
    <col min="14584" max="14584" width="27" customWidth="1"/>
    <col min="14585" max="14597" width="11.7109375" customWidth="1"/>
    <col min="14598" max="14598" width="11.85546875" customWidth="1"/>
    <col min="14599" max="14600" width="12.7109375" customWidth="1"/>
    <col min="14601" max="14601" width="11.42578125" customWidth="1"/>
    <col min="14602" max="14602" width="11.85546875" customWidth="1"/>
    <col min="14840" max="14840" width="27" customWidth="1"/>
    <col min="14841" max="14853" width="11.7109375" customWidth="1"/>
    <col min="14854" max="14854" width="11.85546875" customWidth="1"/>
    <col min="14855" max="14856" width="12.7109375" customWidth="1"/>
    <col min="14857" max="14857" width="11.42578125" customWidth="1"/>
    <col min="14858" max="14858" width="11.85546875" customWidth="1"/>
    <col min="15096" max="15096" width="27" customWidth="1"/>
    <col min="15097" max="15109" width="11.7109375" customWidth="1"/>
    <col min="15110" max="15110" width="11.85546875" customWidth="1"/>
    <col min="15111" max="15112" width="12.7109375" customWidth="1"/>
    <col min="15113" max="15113" width="11.42578125" customWidth="1"/>
    <col min="15114" max="15114" width="11.85546875" customWidth="1"/>
    <col min="15352" max="15352" width="27" customWidth="1"/>
    <col min="15353" max="15365" width="11.7109375" customWidth="1"/>
    <col min="15366" max="15366" width="11.85546875" customWidth="1"/>
    <col min="15367" max="15368" width="12.7109375" customWidth="1"/>
    <col min="15369" max="15369" width="11.42578125" customWidth="1"/>
    <col min="15370" max="15370" width="11.85546875" customWidth="1"/>
    <col min="15608" max="15608" width="27" customWidth="1"/>
    <col min="15609" max="15621" width="11.7109375" customWidth="1"/>
    <col min="15622" max="15622" width="11.85546875" customWidth="1"/>
    <col min="15623" max="15624" width="12.7109375" customWidth="1"/>
    <col min="15625" max="15625" width="11.42578125" customWidth="1"/>
    <col min="15626" max="15626" width="11.85546875" customWidth="1"/>
    <col min="15864" max="15864" width="27" customWidth="1"/>
    <col min="15865" max="15877" width="11.7109375" customWidth="1"/>
    <col min="15878" max="15878" width="11.85546875" customWidth="1"/>
    <col min="15879" max="15880" width="12.7109375" customWidth="1"/>
    <col min="15881" max="15881" width="11.42578125" customWidth="1"/>
    <col min="15882" max="15882" width="11.85546875" customWidth="1"/>
    <col min="16120" max="16120" width="27" customWidth="1"/>
    <col min="16121" max="16133" width="11.7109375" customWidth="1"/>
    <col min="16134" max="16134" width="11.85546875" customWidth="1"/>
    <col min="16135" max="16136" width="12.7109375" customWidth="1"/>
    <col min="16137" max="16137" width="11.42578125" customWidth="1"/>
    <col min="16138" max="16138" width="11.85546875" customWidth="1"/>
  </cols>
  <sheetData>
    <row r="1" spans="1:11" ht="18.75" customHeight="1" x14ac:dyDescent="0.25">
      <c r="A1" s="221" t="s">
        <v>60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2" spans="1:11" ht="18.75" customHeight="1" x14ac:dyDescent="0.25">
      <c r="A2" s="230"/>
      <c r="B2" s="239">
        <v>2018</v>
      </c>
      <c r="C2" s="240"/>
      <c r="D2" s="240"/>
      <c r="E2" s="240"/>
      <c r="F2" s="240"/>
      <c r="G2" s="239">
        <v>2019</v>
      </c>
      <c r="H2" s="240"/>
      <c r="I2" s="240"/>
      <c r="J2" s="240"/>
      <c r="K2" s="241"/>
    </row>
    <row r="3" spans="1:11" ht="18.75" customHeight="1" x14ac:dyDescent="0.25">
      <c r="A3" s="242"/>
      <c r="B3" s="79" t="s">
        <v>4</v>
      </c>
      <c r="C3" s="79" t="s">
        <v>8</v>
      </c>
      <c r="D3" s="79" t="s">
        <v>9</v>
      </c>
      <c r="E3" s="79" t="s">
        <v>13</v>
      </c>
      <c r="F3" s="79" t="s">
        <v>14</v>
      </c>
      <c r="G3" s="170" t="s">
        <v>4</v>
      </c>
      <c r="H3" s="170" t="s">
        <v>8</v>
      </c>
      <c r="I3" s="170" t="s">
        <v>9</v>
      </c>
      <c r="J3" s="170" t="s">
        <v>13</v>
      </c>
      <c r="K3" s="194" t="s">
        <v>14</v>
      </c>
    </row>
    <row r="4" spans="1:11" ht="15.75" x14ac:dyDescent="0.25">
      <c r="A4" s="169" t="s">
        <v>61</v>
      </c>
      <c r="D4" s="144"/>
      <c r="F4" s="144"/>
      <c r="G4" s="6"/>
      <c r="H4" s="6"/>
      <c r="I4" s="144"/>
      <c r="J4" s="6"/>
      <c r="K4" s="201"/>
    </row>
    <row r="5" spans="1:11" ht="15.75" x14ac:dyDescent="0.25">
      <c r="A5" s="162" t="s">
        <v>62</v>
      </c>
      <c r="B5" s="115">
        <v>1479845.3459999999</v>
      </c>
      <c r="C5" s="115">
        <v>1409063.689</v>
      </c>
      <c r="D5" s="115">
        <v>2888909.0350000001</v>
      </c>
      <c r="E5" s="115">
        <v>1101399.8020000001</v>
      </c>
      <c r="F5" s="115">
        <v>3990308.8369999994</v>
      </c>
      <c r="G5" s="115">
        <v>1645400.3640000001</v>
      </c>
      <c r="H5" s="115">
        <v>1385116.361</v>
      </c>
      <c r="I5" s="115">
        <f>G5+H5</f>
        <v>3030516.7250000001</v>
      </c>
      <c r="J5" s="115">
        <v>1080505.9240000001</v>
      </c>
      <c r="K5" s="115">
        <f>G5+H5+J5</f>
        <v>4111022.6490000002</v>
      </c>
    </row>
    <row r="6" spans="1:11" ht="15.75" x14ac:dyDescent="0.25">
      <c r="A6" s="139" t="s">
        <v>63</v>
      </c>
      <c r="B6" s="116">
        <v>7530156.9810000006</v>
      </c>
      <c r="C6" s="116">
        <v>5938215.3669999996</v>
      </c>
      <c r="D6" s="116">
        <v>13468372.348000001</v>
      </c>
      <c r="E6" s="116">
        <v>4972751.0830000006</v>
      </c>
      <c r="F6" s="116">
        <v>18441123.431000002</v>
      </c>
      <c r="G6" s="116">
        <v>7006049.8530000001</v>
      </c>
      <c r="H6" s="116">
        <v>5668402.5779999997</v>
      </c>
      <c r="I6" s="116">
        <f t="shared" ref="I6:I9" si="0">G6+H6</f>
        <v>12674452.431</v>
      </c>
      <c r="J6" s="116">
        <v>4542658.483</v>
      </c>
      <c r="K6" s="116">
        <f t="shared" ref="K6:K10" si="1">G6+H6+J6</f>
        <v>17217110.914000001</v>
      </c>
    </row>
    <row r="7" spans="1:11" ht="15.75" x14ac:dyDescent="0.25">
      <c r="A7" s="139" t="s">
        <v>64</v>
      </c>
      <c r="B7" s="116">
        <v>283396.67200000002</v>
      </c>
      <c r="C7" s="116">
        <v>271974.44500000001</v>
      </c>
      <c r="D7" s="116">
        <v>555371.11699999997</v>
      </c>
      <c r="E7" s="116">
        <v>188841.89</v>
      </c>
      <c r="F7" s="116">
        <v>744213.00699999987</v>
      </c>
      <c r="G7" s="116">
        <v>172327.76499999998</v>
      </c>
      <c r="H7" s="116">
        <v>196980.883</v>
      </c>
      <c r="I7" s="116">
        <f t="shared" si="0"/>
        <v>369308.64799999999</v>
      </c>
      <c r="J7" s="116">
        <v>132788.541</v>
      </c>
      <c r="K7" s="116">
        <f t="shared" si="1"/>
        <v>502097.18900000001</v>
      </c>
    </row>
    <row r="8" spans="1:11" ht="15.75" x14ac:dyDescent="0.25">
      <c r="A8" s="139" t="s">
        <v>65</v>
      </c>
      <c r="B8" s="116">
        <v>215823.60599999997</v>
      </c>
      <c r="C8" s="116">
        <v>172547.48499999999</v>
      </c>
      <c r="D8" s="116">
        <v>388371.09100000001</v>
      </c>
      <c r="E8" s="116">
        <v>319109.91200000001</v>
      </c>
      <c r="F8" s="116">
        <v>707481.00300000014</v>
      </c>
      <c r="G8" s="116">
        <v>277841.29399999999</v>
      </c>
      <c r="H8" s="116">
        <v>95734.318999999989</v>
      </c>
      <c r="I8" s="116">
        <f t="shared" si="0"/>
        <v>373575.61300000001</v>
      </c>
      <c r="J8" s="116">
        <v>169922.29</v>
      </c>
      <c r="K8" s="116">
        <f t="shared" si="1"/>
        <v>543497.90300000005</v>
      </c>
    </row>
    <row r="9" spans="1:11" ht="15.75" x14ac:dyDescent="0.25">
      <c r="A9" s="139" t="s">
        <v>66</v>
      </c>
      <c r="B9" s="117">
        <v>42022.86</v>
      </c>
      <c r="C9" s="117">
        <v>34262.781999999999</v>
      </c>
      <c r="D9" s="117">
        <v>76285.642000000007</v>
      </c>
      <c r="E9" s="117">
        <v>29471.508000000002</v>
      </c>
      <c r="F9" s="117">
        <v>105757.15000000001</v>
      </c>
      <c r="G9" s="117">
        <v>30916.66</v>
      </c>
      <c r="H9" s="117">
        <v>36880.825000000004</v>
      </c>
      <c r="I9" s="117">
        <f t="shared" si="0"/>
        <v>67797.485000000001</v>
      </c>
      <c r="J9" s="117">
        <v>32705.926000000003</v>
      </c>
      <c r="K9" s="117">
        <f t="shared" si="1"/>
        <v>100503.41100000001</v>
      </c>
    </row>
    <row r="10" spans="1:11" ht="15.75" x14ac:dyDescent="0.25">
      <c r="A10" s="163" t="s">
        <v>67</v>
      </c>
      <c r="B10" s="164">
        <f>SUM(B5:B9)</f>
        <v>9551245.4649999999</v>
      </c>
      <c r="C10" s="164">
        <v>7826063.7680000002</v>
      </c>
      <c r="D10" s="164">
        <v>17377309.232999999</v>
      </c>
      <c r="E10" s="164">
        <v>6611574.1950000012</v>
      </c>
      <c r="F10" s="164">
        <v>23988883.427999999</v>
      </c>
      <c r="G10" s="164">
        <f>SUM(G5:G9)</f>
        <v>9132535.9360000007</v>
      </c>
      <c r="H10" s="164">
        <f t="shared" ref="H10:J10" si="2">SUM(H5:H9)</f>
        <v>7383114.966</v>
      </c>
      <c r="I10" s="164">
        <f t="shared" si="2"/>
        <v>16515650.901999999</v>
      </c>
      <c r="J10" s="164">
        <f t="shared" si="2"/>
        <v>5958581.1639999999</v>
      </c>
      <c r="K10" s="164">
        <f t="shared" si="1"/>
        <v>22474232.066</v>
      </c>
    </row>
    <row r="11" spans="1:11" ht="15.75" customHeight="1" x14ac:dyDescent="0.25">
      <c r="A11" s="169" t="s">
        <v>68</v>
      </c>
      <c r="D11" s="145"/>
      <c r="F11" s="145"/>
      <c r="G11" s="6"/>
      <c r="H11" s="6"/>
      <c r="I11" s="145"/>
      <c r="J11" s="6"/>
      <c r="K11" s="202"/>
    </row>
    <row r="12" spans="1:11" ht="15.75" x14ac:dyDescent="0.25">
      <c r="A12" s="162" t="s">
        <v>69</v>
      </c>
      <c r="B12" s="118">
        <v>1427.5440000000001</v>
      </c>
      <c r="C12" s="118">
        <v>1349.4146666666668</v>
      </c>
      <c r="D12" s="118">
        <v>1388.4793333333332</v>
      </c>
      <c r="E12" s="118">
        <v>1105.6329999999998</v>
      </c>
      <c r="F12" s="118">
        <v>1294.1972222222221</v>
      </c>
      <c r="G12" s="118">
        <v>1504.5796666666665</v>
      </c>
      <c r="H12" s="118">
        <v>1272.0456666666664</v>
      </c>
      <c r="I12" s="118">
        <v>1388.3126666666667</v>
      </c>
      <c r="J12" s="118">
        <v>1073.3486666666668</v>
      </c>
      <c r="K12" s="118">
        <v>1283.3246666666666</v>
      </c>
    </row>
    <row r="13" spans="1:11" ht="15.75" x14ac:dyDescent="0.25">
      <c r="A13" s="139" t="s">
        <v>70</v>
      </c>
      <c r="B13" s="119">
        <v>1293.7819999999981</v>
      </c>
      <c r="C13" s="119">
        <v>1299.1639999999963</v>
      </c>
      <c r="D13" s="119">
        <v>1296.4729999999972</v>
      </c>
      <c r="E13" s="119">
        <v>1287.5493333333293</v>
      </c>
      <c r="F13" s="119">
        <v>1293.4984444444412</v>
      </c>
      <c r="G13" s="119">
        <v>1342.9243333333313</v>
      </c>
      <c r="H13" s="119">
        <v>1214.3169999999968</v>
      </c>
      <c r="I13" s="119">
        <v>1278.620666666664</v>
      </c>
      <c r="J13" s="119">
        <v>1285.2046666666627</v>
      </c>
      <c r="K13" s="119">
        <v>1280.8153333333303</v>
      </c>
    </row>
    <row r="14" spans="1:11" ht="15.75" x14ac:dyDescent="0.25">
      <c r="A14" s="139" t="s">
        <v>87</v>
      </c>
      <c r="B14" s="119">
        <v>832.84400000000005</v>
      </c>
      <c r="C14" s="119">
        <v>497.65566666666666</v>
      </c>
      <c r="D14" s="119">
        <v>665.2498333333333</v>
      </c>
      <c r="E14" s="119">
        <v>469.29133333333323</v>
      </c>
      <c r="F14" s="119">
        <v>599.93033333333324</v>
      </c>
      <c r="G14" s="119">
        <v>1068.5363333333335</v>
      </c>
      <c r="H14" s="119">
        <v>649.971</v>
      </c>
      <c r="I14" s="119">
        <v>859.25366666666673</v>
      </c>
      <c r="J14" s="119">
        <v>627.77633333333335</v>
      </c>
      <c r="K14" s="119">
        <v>782.09455555555553</v>
      </c>
    </row>
    <row r="15" spans="1:11" ht="15.75" x14ac:dyDescent="0.25">
      <c r="A15" s="139" t="s">
        <v>71</v>
      </c>
      <c r="B15" s="119">
        <v>862.64133333333371</v>
      </c>
      <c r="C15" s="119">
        <v>742.08633333333341</v>
      </c>
      <c r="D15" s="119">
        <v>802.36383333333356</v>
      </c>
      <c r="E15" s="119">
        <v>590.89633333333359</v>
      </c>
      <c r="F15" s="119">
        <v>731.87466666666694</v>
      </c>
      <c r="G15" s="119">
        <v>794.14600000000041</v>
      </c>
      <c r="H15" s="119">
        <v>722.05233333333342</v>
      </c>
      <c r="I15" s="119">
        <v>758.09916666666686</v>
      </c>
      <c r="J15" s="119">
        <v>607.00766666666664</v>
      </c>
      <c r="K15" s="119">
        <v>707.73533333333353</v>
      </c>
    </row>
    <row r="16" spans="1:11" ht="15.75" x14ac:dyDescent="0.25">
      <c r="A16" s="139" t="s">
        <v>72</v>
      </c>
      <c r="B16" s="120">
        <v>1267.4393333333333</v>
      </c>
      <c r="C16" s="120">
        <v>1664.532666666667</v>
      </c>
      <c r="D16" s="120">
        <v>1465.9860000000001</v>
      </c>
      <c r="E16" s="120">
        <v>1691.384</v>
      </c>
      <c r="F16" s="120">
        <v>1541.1186666666667</v>
      </c>
      <c r="G16" s="120">
        <v>1002.9290000000001</v>
      </c>
      <c r="H16" s="120">
        <v>1418.5006666666668</v>
      </c>
      <c r="I16" s="120">
        <v>1210.7148333333334</v>
      </c>
      <c r="J16" s="120">
        <v>1470.6089999999999</v>
      </c>
      <c r="K16" s="120">
        <v>1297.3462222222224</v>
      </c>
    </row>
    <row r="17" spans="1:15" ht="15.75" x14ac:dyDescent="0.25">
      <c r="A17" s="163" t="s">
        <v>67</v>
      </c>
      <c r="B17" s="165">
        <f>SUM(B12:B16)</f>
        <v>5684.250666666665</v>
      </c>
      <c r="C17" s="165">
        <v>5552.8533333333289</v>
      </c>
      <c r="D17" s="165">
        <v>5618.5519999999979</v>
      </c>
      <c r="E17" s="165">
        <v>5144.7539999999954</v>
      </c>
      <c r="F17" s="165">
        <v>5460.6193333333304</v>
      </c>
      <c r="G17" s="165">
        <f>SUM(G12:G16)</f>
        <v>5713.1153333333323</v>
      </c>
      <c r="H17" s="165">
        <f t="shared" ref="H17:J17" si="3">SUM(H12:H16)</f>
        <v>5276.8866666666636</v>
      </c>
      <c r="I17" s="165">
        <f t="shared" si="3"/>
        <v>5495.0009999999975</v>
      </c>
      <c r="J17" s="165">
        <f t="shared" si="3"/>
        <v>5063.9463333333297</v>
      </c>
      <c r="K17" s="165">
        <f>SUM(K12:K16)</f>
        <v>5351.3161111111076</v>
      </c>
    </row>
    <row r="18" spans="1:15" x14ac:dyDescent="0.25">
      <c r="A18" s="121"/>
      <c r="B18" s="122"/>
      <c r="G18" s="122"/>
      <c r="O18" s="123"/>
    </row>
    <row r="19" spans="1:15" x14ac:dyDescent="0.25">
      <c r="D19" s="8"/>
      <c r="I19" s="8"/>
    </row>
    <row r="30" spans="1:15" x14ac:dyDescent="0.25">
      <c r="B30" s="8"/>
      <c r="G30" s="8"/>
    </row>
  </sheetData>
  <mergeCells count="4">
    <mergeCell ref="G2:K2"/>
    <mergeCell ref="A2:A3"/>
    <mergeCell ref="B2:F2"/>
    <mergeCell ref="A1:K1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zoomScale="85" zoomScaleNormal="85" workbookViewId="0">
      <selection activeCell="P21" sqref="P21"/>
    </sheetView>
  </sheetViews>
  <sheetFormatPr defaultRowHeight="15" x14ac:dyDescent="0.25"/>
  <cols>
    <col min="1" max="1" width="18.42578125" customWidth="1"/>
    <col min="2" max="11" width="10.7109375" customWidth="1"/>
    <col min="249" max="249" width="18.42578125" customWidth="1"/>
    <col min="250" max="263" width="10.7109375" customWidth="1"/>
    <col min="264" max="264" width="12.85546875" customWidth="1"/>
    <col min="265" max="265" width="12.140625" customWidth="1"/>
    <col min="266" max="266" width="12.85546875" customWidth="1"/>
    <col min="267" max="267" width="12.140625" customWidth="1"/>
    <col min="505" max="505" width="18.42578125" customWidth="1"/>
    <col min="506" max="519" width="10.7109375" customWidth="1"/>
    <col min="520" max="520" width="12.85546875" customWidth="1"/>
    <col min="521" max="521" width="12.140625" customWidth="1"/>
    <col min="522" max="522" width="12.85546875" customWidth="1"/>
    <col min="523" max="523" width="12.140625" customWidth="1"/>
    <col min="761" max="761" width="18.42578125" customWidth="1"/>
    <col min="762" max="775" width="10.7109375" customWidth="1"/>
    <col min="776" max="776" width="12.85546875" customWidth="1"/>
    <col min="777" max="777" width="12.140625" customWidth="1"/>
    <col min="778" max="778" width="12.85546875" customWidth="1"/>
    <col min="779" max="779" width="12.140625" customWidth="1"/>
    <col min="1017" max="1017" width="18.42578125" customWidth="1"/>
    <col min="1018" max="1031" width="10.7109375" customWidth="1"/>
    <col min="1032" max="1032" width="12.85546875" customWidth="1"/>
    <col min="1033" max="1033" width="12.140625" customWidth="1"/>
    <col min="1034" max="1034" width="12.85546875" customWidth="1"/>
    <col min="1035" max="1035" width="12.140625" customWidth="1"/>
    <col min="1273" max="1273" width="18.42578125" customWidth="1"/>
    <col min="1274" max="1287" width="10.7109375" customWidth="1"/>
    <col min="1288" max="1288" width="12.85546875" customWidth="1"/>
    <col min="1289" max="1289" width="12.140625" customWidth="1"/>
    <col min="1290" max="1290" width="12.85546875" customWidth="1"/>
    <col min="1291" max="1291" width="12.140625" customWidth="1"/>
    <col min="1529" max="1529" width="18.42578125" customWidth="1"/>
    <col min="1530" max="1543" width="10.7109375" customWidth="1"/>
    <col min="1544" max="1544" width="12.85546875" customWidth="1"/>
    <col min="1545" max="1545" width="12.140625" customWidth="1"/>
    <col min="1546" max="1546" width="12.85546875" customWidth="1"/>
    <col min="1547" max="1547" width="12.140625" customWidth="1"/>
    <col min="1785" max="1785" width="18.42578125" customWidth="1"/>
    <col min="1786" max="1799" width="10.7109375" customWidth="1"/>
    <col min="1800" max="1800" width="12.85546875" customWidth="1"/>
    <col min="1801" max="1801" width="12.140625" customWidth="1"/>
    <col min="1802" max="1802" width="12.85546875" customWidth="1"/>
    <col min="1803" max="1803" width="12.140625" customWidth="1"/>
    <col min="2041" max="2041" width="18.42578125" customWidth="1"/>
    <col min="2042" max="2055" width="10.7109375" customWidth="1"/>
    <col min="2056" max="2056" width="12.85546875" customWidth="1"/>
    <col min="2057" max="2057" width="12.140625" customWidth="1"/>
    <col min="2058" max="2058" width="12.85546875" customWidth="1"/>
    <col min="2059" max="2059" width="12.140625" customWidth="1"/>
    <col min="2297" max="2297" width="18.42578125" customWidth="1"/>
    <col min="2298" max="2311" width="10.7109375" customWidth="1"/>
    <col min="2312" max="2312" width="12.85546875" customWidth="1"/>
    <col min="2313" max="2313" width="12.140625" customWidth="1"/>
    <col min="2314" max="2314" width="12.85546875" customWidth="1"/>
    <col min="2315" max="2315" width="12.140625" customWidth="1"/>
    <col min="2553" max="2553" width="18.42578125" customWidth="1"/>
    <col min="2554" max="2567" width="10.7109375" customWidth="1"/>
    <col min="2568" max="2568" width="12.85546875" customWidth="1"/>
    <col min="2569" max="2569" width="12.140625" customWidth="1"/>
    <col min="2570" max="2570" width="12.85546875" customWidth="1"/>
    <col min="2571" max="2571" width="12.140625" customWidth="1"/>
    <col min="2809" max="2809" width="18.42578125" customWidth="1"/>
    <col min="2810" max="2823" width="10.7109375" customWidth="1"/>
    <col min="2824" max="2824" width="12.85546875" customWidth="1"/>
    <col min="2825" max="2825" width="12.140625" customWidth="1"/>
    <col min="2826" max="2826" width="12.85546875" customWidth="1"/>
    <col min="2827" max="2827" width="12.140625" customWidth="1"/>
    <col min="3065" max="3065" width="18.42578125" customWidth="1"/>
    <col min="3066" max="3079" width="10.7109375" customWidth="1"/>
    <col min="3080" max="3080" width="12.85546875" customWidth="1"/>
    <col min="3081" max="3081" width="12.140625" customWidth="1"/>
    <col min="3082" max="3082" width="12.85546875" customWidth="1"/>
    <col min="3083" max="3083" width="12.140625" customWidth="1"/>
    <col min="3321" max="3321" width="18.42578125" customWidth="1"/>
    <col min="3322" max="3335" width="10.7109375" customWidth="1"/>
    <col min="3336" max="3336" width="12.85546875" customWidth="1"/>
    <col min="3337" max="3337" width="12.140625" customWidth="1"/>
    <col min="3338" max="3338" width="12.85546875" customWidth="1"/>
    <col min="3339" max="3339" width="12.140625" customWidth="1"/>
    <col min="3577" max="3577" width="18.42578125" customWidth="1"/>
    <col min="3578" max="3591" width="10.7109375" customWidth="1"/>
    <col min="3592" max="3592" width="12.85546875" customWidth="1"/>
    <col min="3593" max="3593" width="12.140625" customWidth="1"/>
    <col min="3594" max="3594" width="12.85546875" customWidth="1"/>
    <col min="3595" max="3595" width="12.140625" customWidth="1"/>
    <col min="3833" max="3833" width="18.42578125" customWidth="1"/>
    <col min="3834" max="3847" width="10.7109375" customWidth="1"/>
    <col min="3848" max="3848" width="12.85546875" customWidth="1"/>
    <col min="3849" max="3849" width="12.140625" customWidth="1"/>
    <col min="3850" max="3850" width="12.85546875" customWidth="1"/>
    <col min="3851" max="3851" width="12.140625" customWidth="1"/>
    <col min="4089" max="4089" width="18.42578125" customWidth="1"/>
    <col min="4090" max="4103" width="10.7109375" customWidth="1"/>
    <col min="4104" max="4104" width="12.85546875" customWidth="1"/>
    <col min="4105" max="4105" width="12.140625" customWidth="1"/>
    <col min="4106" max="4106" width="12.85546875" customWidth="1"/>
    <col min="4107" max="4107" width="12.140625" customWidth="1"/>
    <col min="4345" max="4345" width="18.42578125" customWidth="1"/>
    <col min="4346" max="4359" width="10.7109375" customWidth="1"/>
    <col min="4360" max="4360" width="12.85546875" customWidth="1"/>
    <col min="4361" max="4361" width="12.140625" customWidth="1"/>
    <col min="4362" max="4362" width="12.85546875" customWidth="1"/>
    <col min="4363" max="4363" width="12.140625" customWidth="1"/>
    <col min="4601" max="4601" width="18.42578125" customWidth="1"/>
    <col min="4602" max="4615" width="10.7109375" customWidth="1"/>
    <col min="4616" max="4616" width="12.85546875" customWidth="1"/>
    <col min="4617" max="4617" width="12.140625" customWidth="1"/>
    <col min="4618" max="4618" width="12.85546875" customWidth="1"/>
    <col min="4619" max="4619" width="12.140625" customWidth="1"/>
    <col min="4857" max="4857" width="18.42578125" customWidth="1"/>
    <col min="4858" max="4871" width="10.7109375" customWidth="1"/>
    <col min="4872" max="4872" width="12.85546875" customWidth="1"/>
    <col min="4873" max="4873" width="12.140625" customWidth="1"/>
    <col min="4874" max="4874" width="12.85546875" customWidth="1"/>
    <col min="4875" max="4875" width="12.140625" customWidth="1"/>
    <col min="5113" max="5113" width="18.42578125" customWidth="1"/>
    <col min="5114" max="5127" width="10.7109375" customWidth="1"/>
    <col min="5128" max="5128" width="12.85546875" customWidth="1"/>
    <col min="5129" max="5129" width="12.140625" customWidth="1"/>
    <col min="5130" max="5130" width="12.85546875" customWidth="1"/>
    <col min="5131" max="5131" width="12.140625" customWidth="1"/>
    <col min="5369" max="5369" width="18.42578125" customWidth="1"/>
    <col min="5370" max="5383" width="10.7109375" customWidth="1"/>
    <col min="5384" max="5384" width="12.85546875" customWidth="1"/>
    <col min="5385" max="5385" width="12.140625" customWidth="1"/>
    <col min="5386" max="5386" width="12.85546875" customWidth="1"/>
    <col min="5387" max="5387" width="12.140625" customWidth="1"/>
    <col min="5625" max="5625" width="18.42578125" customWidth="1"/>
    <col min="5626" max="5639" width="10.7109375" customWidth="1"/>
    <col min="5640" max="5640" width="12.85546875" customWidth="1"/>
    <col min="5641" max="5641" width="12.140625" customWidth="1"/>
    <col min="5642" max="5642" width="12.85546875" customWidth="1"/>
    <col min="5643" max="5643" width="12.140625" customWidth="1"/>
    <col min="5881" max="5881" width="18.42578125" customWidth="1"/>
    <col min="5882" max="5895" width="10.7109375" customWidth="1"/>
    <col min="5896" max="5896" width="12.85546875" customWidth="1"/>
    <col min="5897" max="5897" width="12.140625" customWidth="1"/>
    <col min="5898" max="5898" width="12.85546875" customWidth="1"/>
    <col min="5899" max="5899" width="12.140625" customWidth="1"/>
    <col min="6137" max="6137" width="18.42578125" customWidth="1"/>
    <col min="6138" max="6151" width="10.7109375" customWidth="1"/>
    <col min="6152" max="6152" width="12.85546875" customWidth="1"/>
    <col min="6153" max="6153" width="12.140625" customWidth="1"/>
    <col min="6154" max="6154" width="12.85546875" customWidth="1"/>
    <col min="6155" max="6155" width="12.140625" customWidth="1"/>
    <col min="6393" max="6393" width="18.42578125" customWidth="1"/>
    <col min="6394" max="6407" width="10.7109375" customWidth="1"/>
    <col min="6408" max="6408" width="12.85546875" customWidth="1"/>
    <col min="6409" max="6409" width="12.140625" customWidth="1"/>
    <col min="6410" max="6410" width="12.85546875" customWidth="1"/>
    <col min="6411" max="6411" width="12.140625" customWidth="1"/>
    <col min="6649" max="6649" width="18.42578125" customWidth="1"/>
    <col min="6650" max="6663" width="10.7109375" customWidth="1"/>
    <col min="6664" max="6664" width="12.85546875" customWidth="1"/>
    <col min="6665" max="6665" width="12.140625" customWidth="1"/>
    <col min="6666" max="6666" width="12.85546875" customWidth="1"/>
    <col min="6667" max="6667" width="12.140625" customWidth="1"/>
    <col min="6905" max="6905" width="18.42578125" customWidth="1"/>
    <col min="6906" max="6919" width="10.7109375" customWidth="1"/>
    <col min="6920" max="6920" width="12.85546875" customWidth="1"/>
    <col min="6921" max="6921" width="12.140625" customWidth="1"/>
    <col min="6922" max="6922" width="12.85546875" customWidth="1"/>
    <col min="6923" max="6923" width="12.140625" customWidth="1"/>
    <col min="7161" max="7161" width="18.42578125" customWidth="1"/>
    <col min="7162" max="7175" width="10.7109375" customWidth="1"/>
    <col min="7176" max="7176" width="12.85546875" customWidth="1"/>
    <col min="7177" max="7177" width="12.140625" customWidth="1"/>
    <col min="7178" max="7178" width="12.85546875" customWidth="1"/>
    <col min="7179" max="7179" width="12.140625" customWidth="1"/>
    <col min="7417" max="7417" width="18.42578125" customWidth="1"/>
    <col min="7418" max="7431" width="10.7109375" customWidth="1"/>
    <col min="7432" max="7432" width="12.85546875" customWidth="1"/>
    <col min="7433" max="7433" width="12.140625" customWidth="1"/>
    <col min="7434" max="7434" width="12.85546875" customWidth="1"/>
    <col min="7435" max="7435" width="12.140625" customWidth="1"/>
    <col min="7673" max="7673" width="18.42578125" customWidth="1"/>
    <col min="7674" max="7687" width="10.7109375" customWidth="1"/>
    <col min="7688" max="7688" width="12.85546875" customWidth="1"/>
    <col min="7689" max="7689" width="12.140625" customWidth="1"/>
    <col min="7690" max="7690" width="12.85546875" customWidth="1"/>
    <col min="7691" max="7691" width="12.140625" customWidth="1"/>
    <col min="7929" max="7929" width="18.42578125" customWidth="1"/>
    <col min="7930" max="7943" width="10.7109375" customWidth="1"/>
    <col min="7944" max="7944" width="12.85546875" customWidth="1"/>
    <col min="7945" max="7945" width="12.140625" customWidth="1"/>
    <col min="7946" max="7946" width="12.85546875" customWidth="1"/>
    <col min="7947" max="7947" width="12.140625" customWidth="1"/>
    <col min="8185" max="8185" width="18.42578125" customWidth="1"/>
    <col min="8186" max="8199" width="10.7109375" customWidth="1"/>
    <col min="8200" max="8200" width="12.85546875" customWidth="1"/>
    <col min="8201" max="8201" width="12.140625" customWidth="1"/>
    <col min="8202" max="8202" width="12.85546875" customWidth="1"/>
    <col min="8203" max="8203" width="12.140625" customWidth="1"/>
    <col min="8441" max="8441" width="18.42578125" customWidth="1"/>
    <col min="8442" max="8455" width="10.7109375" customWidth="1"/>
    <col min="8456" max="8456" width="12.85546875" customWidth="1"/>
    <col min="8457" max="8457" width="12.140625" customWidth="1"/>
    <col min="8458" max="8458" width="12.85546875" customWidth="1"/>
    <col min="8459" max="8459" width="12.140625" customWidth="1"/>
    <col min="8697" max="8697" width="18.42578125" customWidth="1"/>
    <col min="8698" max="8711" width="10.7109375" customWidth="1"/>
    <col min="8712" max="8712" width="12.85546875" customWidth="1"/>
    <col min="8713" max="8713" width="12.140625" customWidth="1"/>
    <col min="8714" max="8714" width="12.85546875" customWidth="1"/>
    <col min="8715" max="8715" width="12.140625" customWidth="1"/>
    <col min="8953" max="8953" width="18.42578125" customWidth="1"/>
    <col min="8954" max="8967" width="10.7109375" customWidth="1"/>
    <col min="8968" max="8968" width="12.85546875" customWidth="1"/>
    <col min="8969" max="8969" width="12.140625" customWidth="1"/>
    <col min="8970" max="8970" width="12.85546875" customWidth="1"/>
    <col min="8971" max="8971" width="12.140625" customWidth="1"/>
    <col min="9209" max="9209" width="18.42578125" customWidth="1"/>
    <col min="9210" max="9223" width="10.7109375" customWidth="1"/>
    <col min="9224" max="9224" width="12.85546875" customWidth="1"/>
    <col min="9225" max="9225" width="12.140625" customWidth="1"/>
    <col min="9226" max="9226" width="12.85546875" customWidth="1"/>
    <col min="9227" max="9227" width="12.140625" customWidth="1"/>
    <col min="9465" max="9465" width="18.42578125" customWidth="1"/>
    <col min="9466" max="9479" width="10.7109375" customWidth="1"/>
    <col min="9480" max="9480" width="12.85546875" customWidth="1"/>
    <col min="9481" max="9481" width="12.140625" customWidth="1"/>
    <col min="9482" max="9482" width="12.85546875" customWidth="1"/>
    <col min="9483" max="9483" width="12.140625" customWidth="1"/>
    <col min="9721" max="9721" width="18.42578125" customWidth="1"/>
    <col min="9722" max="9735" width="10.7109375" customWidth="1"/>
    <col min="9736" max="9736" width="12.85546875" customWidth="1"/>
    <col min="9737" max="9737" width="12.140625" customWidth="1"/>
    <col min="9738" max="9738" width="12.85546875" customWidth="1"/>
    <col min="9739" max="9739" width="12.140625" customWidth="1"/>
    <col min="9977" max="9977" width="18.42578125" customWidth="1"/>
    <col min="9978" max="9991" width="10.7109375" customWidth="1"/>
    <col min="9992" max="9992" width="12.85546875" customWidth="1"/>
    <col min="9993" max="9993" width="12.140625" customWidth="1"/>
    <col min="9994" max="9994" width="12.85546875" customWidth="1"/>
    <col min="9995" max="9995" width="12.140625" customWidth="1"/>
    <col min="10233" max="10233" width="18.42578125" customWidth="1"/>
    <col min="10234" max="10247" width="10.7109375" customWidth="1"/>
    <col min="10248" max="10248" width="12.85546875" customWidth="1"/>
    <col min="10249" max="10249" width="12.140625" customWidth="1"/>
    <col min="10250" max="10250" width="12.85546875" customWidth="1"/>
    <col min="10251" max="10251" width="12.140625" customWidth="1"/>
    <col min="10489" max="10489" width="18.42578125" customWidth="1"/>
    <col min="10490" max="10503" width="10.7109375" customWidth="1"/>
    <col min="10504" max="10504" width="12.85546875" customWidth="1"/>
    <col min="10505" max="10505" width="12.140625" customWidth="1"/>
    <col min="10506" max="10506" width="12.85546875" customWidth="1"/>
    <col min="10507" max="10507" width="12.140625" customWidth="1"/>
    <col min="10745" max="10745" width="18.42578125" customWidth="1"/>
    <col min="10746" max="10759" width="10.7109375" customWidth="1"/>
    <col min="10760" max="10760" width="12.85546875" customWidth="1"/>
    <col min="10761" max="10761" width="12.140625" customWidth="1"/>
    <col min="10762" max="10762" width="12.85546875" customWidth="1"/>
    <col min="10763" max="10763" width="12.140625" customWidth="1"/>
    <col min="11001" max="11001" width="18.42578125" customWidth="1"/>
    <col min="11002" max="11015" width="10.7109375" customWidth="1"/>
    <col min="11016" max="11016" width="12.85546875" customWidth="1"/>
    <col min="11017" max="11017" width="12.140625" customWidth="1"/>
    <col min="11018" max="11018" width="12.85546875" customWidth="1"/>
    <col min="11019" max="11019" width="12.140625" customWidth="1"/>
    <col min="11257" max="11257" width="18.42578125" customWidth="1"/>
    <col min="11258" max="11271" width="10.7109375" customWidth="1"/>
    <col min="11272" max="11272" width="12.85546875" customWidth="1"/>
    <col min="11273" max="11273" width="12.140625" customWidth="1"/>
    <col min="11274" max="11274" width="12.85546875" customWidth="1"/>
    <col min="11275" max="11275" width="12.140625" customWidth="1"/>
    <col min="11513" max="11513" width="18.42578125" customWidth="1"/>
    <col min="11514" max="11527" width="10.7109375" customWidth="1"/>
    <col min="11528" max="11528" width="12.85546875" customWidth="1"/>
    <col min="11529" max="11529" width="12.140625" customWidth="1"/>
    <col min="11530" max="11530" width="12.85546875" customWidth="1"/>
    <col min="11531" max="11531" width="12.140625" customWidth="1"/>
    <col min="11769" max="11769" width="18.42578125" customWidth="1"/>
    <col min="11770" max="11783" width="10.7109375" customWidth="1"/>
    <col min="11784" max="11784" width="12.85546875" customWidth="1"/>
    <col min="11785" max="11785" width="12.140625" customWidth="1"/>
    <col min="11786" max="11786" width="12.85546875" customWidth="1"/>
    <col min="11787" max="11787" width="12.140625" customWidth="1"/>
    <col min="12025" max="12025" width="18.42578125" customWidth="1"/>
    <col min="12026" max="12039" width="10.7109375" customWidth="1"/>
    <col min="12040" max="12040" width="12.85546875" customWidth="1"/>
    <col min="12041" max="12041" width="12.140625" customWidth="1"/>
    <col min="12042" max="12042" width="12.85546875" customWidth="1"/>
    <col min="12043" max="12043" width="12.140625" customWidth="1"/>
    <col min="12281" max="12281" width="18.42578125" customWidth="1"/>
    <col min="12282" max="12295" width="10.7109375" customWidth="1"/>
    <col min="12296" max="12296" width="12.85546875" customWidth="1"/>
    <col min="12297" max="12297" width="12.140625" customWidth="1"/>
    <col min="12298" max="12298" width="12.85546875" customWidth="1"/>
    <col min="12299" max="12299" width="12.140625" customWidth="1"/>
    <col min="12537" max="12537" width="18.42578125" customWidth="1"/>
    <col min="12538" max="12551" width="10.7109375" customWidth="1"/>
    <col min="12552" max="12552" width="12.85546875" customWidth="1"/>
    <col min="12553" max="12553" width="12.140625" customWidth="1"/>
    <col min="12554" max="12554" width="12.85546875" customWidth="1"/>
    <col min="12555" max="12555" width="12.140625" customWidth="1"/>
    <col min="12793" max="12793" width="18.42578125" customWidth="1"/>
    <col min="12794" max="12807" width="10.7109375" customWidth="1"/>
    <col min="12808" max="12808" width="12.85546875" customWidth="1"/>
    <col min="12809" max="12809" width="12.140625" customWidth="1"/>
    <col min="12810" max="12810" width="12.85546875" customWidth="1"/>
    <col min="12811" max="12811" width="12.140625" customWidth="1"/>
    <col min="13049" max="13049" width="18.42578125" customWidth="1"/>
    <col min="13050" max="13063" width="10.7109375" customWidth="1"/>
    <col min="13064" max="13064" width="12.85546875" customWidth="1"/>
    <col min="13065" max="13065" width="12.140625" customWidth="1"/>
    <col min="13066" max="13066" width="12.85546875" customWidth="1"/>
    <col min="13067" max="13067" width="12.140625" customWidth="1"/>
    <col min="13305" max="13305" width="18.42578125" customWidth="1"/>
    <col min="13306" max="13319" width="10.7109375" customWidth="1"/>
    <col min="13320" max="13320" width="12.85546875" customWidth="1"/>
    <col min="13321" max="13321" width="12.140625" customWidth="1"/>
    <col min="13322" max="13322" width="12.85546875" customWidth="1"/>
    <col min="13323" max="13323" width="12.140625" customWidth="1"/>
    <col min="13561" max="13561" width="18.42578125" customWidth="1"/>
    <col min="13562" max="13575" width="10.7109375" customWidth="1"/>
    <col min="13576" max="13576" width="12.85546875" customWidth="1"/>
    <col min="13577" max="13577" width="12.140625" customWidth="1"/>
    <col min="13578" max="13578" width="12.85546875" customWidth="1"/>
    <col min="13579" max="13579" width="12.140625" customWidth="1"/>
    <col min="13817" max="13817" width="18.42578125" customWidth="1"/>
    <col min="13818" max="13831" width="10.7109375" customWidth="1"/>
    <col min="13832" max="13832" width="12.85546875" customWidth="1"/>
    <col min="13833" max="13833" width="12.140625" customWidth="1"/>
    <col min="13834" max="13834" width="12.85546875" customWidth="1"/>
    <col min="13835" max="13835" width="12.140625" customWidth="1"/>
    <col min="14073" max="14073" width="18.42578125" customWidth="1"/>
    <col min="14074" max="14087" width="10.7109375" customWidth="1"/>
    <col min="14088" max="14088" width="12.85546875" customWidth="1"/>
    <col min="14089" max="14089" width="12.140625" customWidth="1"/>
    <col min="14090" max="14090" width="12.85546875" customWidth="1"/>
    <col min="14091" max="14091" width="12.140625" customWidth="1"/>
    <col min="14329" max="14329" width="18.42578125" customWidth="1"/>
    <col min="14330" max="14343" width="10.7109375" customWidth="1"/>
    <col min="14344" max="14344" width="12.85546875" customWidth="1"/>
    <col min="14345" max="14345" width="12.140625" customWidth="1"/>
    <col min="14346" max="14346" width="12.85546875" customWidth="1"/>
    <col min="14347" max="14347" width="12.140625" customWidth="1"/>
    <col min="14585" max="14585" width="18.42578125" customWidth="1"/>
    <col min="14586" max="14599" width="10.7109375" customWidth="1"/>
    <col min="14600" max="14600" width="12.85546875" customWidth="1"/>
    <col min="14601" max="14601" width="12.140625" customWidth="1"/>
    <col min="14602" max="14602" width="12.85546875" customWidth="1"/>
    <col min="14603" max="14603" width="12.140625" customWidth="1"/>
    <col min="14841" max="14841" width="18.42578125" customWidth="1"/>
    <col min="14842" max="14855" width="10.7109375" customWidth="1"/>
    <col min="14856" max="14856" width="12.85546875" customWidth="1"/>
    <col min="14857" max="14857" width="12.140625" customWidth="1"/>
    <col min="14858" max="14858" width="12.85546875" customWidth="1"/>
    <col min="14859" max="14859" width="12.140625" customWidth="1"/>
    <col min="15097" max="15097" width="18.42578125" customWidth="1"/>
    <col min="15098" max="15111" width="10.7109375" customWidth="1"/>
    <col min="15112" max="15112" width="12.85546875" customWidth="1"/>
    <col min="15113" max="15113" width="12.140625" customWidth="1"/>
    <col min="15114" max="15114" width="12.85546875" customWidth="1"/>
    <col min="15115" max="15115" width="12.140625" customWidth="1"/>
    <col min="15353" max="15353" width="18.42578125" customWidth="1"/>
    <col min="15354" max="15367" width="10.7109375" customWidth="1"/>
    <col min="15368" max="15368" width="12.85546875" customWidth="1"/>
    <col min="15369" max="15369" width="12.140625" customWidth="1"/>
    <col min="15370" max="15370" width="12.85546875" customWidth="1"/>
    <col min="15371" max="15371" width="12.140625" customWidth="1"/>
    <col min="15609" max="15609" width="18.42578125" customWidth="1"/>
    <col min="15610" max="15623" width="10.7109375" customWidth="1"/>
    <col min="15624" max="15624" width="12.85546875" customWidth="1"/>
    <col min="15625" max="15625" width="12.140625" customWidth="1"/>
    <col min="15626" max="15626" width="12.85546875" customWidth="1"/>
    <col min="15627" max="15627" width="12.140625" customWidth="1"/>
    <col min="15865" max="15865" width="18.42578125" customWidth="1"/>
    <col min="15866" max="15879" width="10.7109375" customWidth="1"/>
    <col min="15880" max="15880" width="12.85546875" customWidth="1"/>
    <col min="15881" max="15881" width="12.140625" customWidth="1"/>
    <col min="15882" max="15882" width="12.85546875" customWidth="1"/>
    <col min="15883" max="15883" width="12.140625" customWidth="1"/>
    <col min="16121" max="16121" width="18.42578125" customWidth="1"/>
    <col min="16122" max="16135" width="10.7109375" customWidth="1"/>
    <col min="16136" max="16136" width="12.85546875" customWidth="1"/>
    <col min="16137" max="16137" width="12.140625" customWidth="1"/>
    <col min="16138" max="16138" width="12.85546875" customWidth="1"/>
    <col min="16139" max="16139" width="12.140625" customWidth="1"/>
  </cols>
  <sheetData>
    <row r="1" spans="1:11" ht="18.75" customHeight="1" x14ac:dyDescent="0.25">
      <c r="A1" s="248" t="s">
        <v>73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11" ht="18.75" customHeight="1" x14ac:dyDescent="0.25">
      <c r="A2" s="243"/>
      <c r="B2" s="245">
        <v>2018</v>
      </c>
      <c r="C2" s="246"/>
      <c r="D2" s="246"/>
      <c r="E2" s="246"/>
      <c r="F2" s="246"/>
      <c r="G2" s="245">
        <v>2019</v>
      </c>
      <c r="H2" s="246"/>
      <c r="I2" s="246"/>
      <c r="J2" s="246"/>
      <c r="K2" s="247"/>
    </row>
    <row r="3" spans="1:11" ht="18.75" customHeight="1" x14ac:dyDescent="0.25">
      <c r="A3" s="244"/>
      <c r="B3" s="161" t="s">
        <v>4</v>
      </c>
      <c r="C3" s="161" t="s">
        <v>8</v>
      </c>
      <c r="D3" s="161" t="s">
        <v>9</v>
      </c>
      <c r="E3" s="161" t="s">
        <v>13</v>
      </c>
      <c r="F3" s="161" t="s">
        <v>14</v>
      </c>
      <c r="G3" s="161" t="s">
        <v>4</v>
      </c>
      <c r="H3" s="161" t="s">
        <v>8</v>
      </c>
      <c r="I3" s="161" t="s">
        <v>9</v>
      </c>
      <c r="J3" s="161" t="s">
        <v>13</v>
      </c>
      <c r="K3" s="203" t="s">
        <v>14</v>
      </c>
    </row>
    <row r="4" spans="1:11" ht="15.75" x14ac:dyDescent="0.25">
      <c r="A4" s="146" t="s">
        <v>74</v>
      </c>
      <c r="D4" s="147"/>
      <c r="F4" s="147"/>
      <c r="G4" s="6"/>
      <c r="H4" s="6"/>
      <c r="I4" s="147"/>
      <c r="J4" s="6"/>
      <c r="K4" s="204"/>
    </row>
    <row r="5" spans="1:11" ht="15.75" x14ac:dyDescent="0.25">
      <c r="A5" s="157" t="s">
        <v>63</v>
      </c>
      <c r="B5" s="148">
        <v>1021869.5930000001</v>
      </c>
      <c r="C5" s="148">
        <v>774268.63800000004</v>
      </c>
      <c r="D5" s="148">
        <v>1796138.2310000001</v>
      </c>
      <c r="E5" s="148">
        <v>822096.85400000005</v>
      </c>
      <c r="F5" s="148">
        <v>2618235.085</v>
      </c>
      <c r="G5" s="148">
        <v>985121.15899999999</v>
      </c>
      <c r="H5" s="148">
        <v>684995.91500000004</v>
      </c>
      <c r="I5" s="148">
        <f>G5+H5</f>
        <v>1670117.074</v>
      </c>
      <c r="J5" s="148">
        <v>676281.51299999992</v>
      </c>
      <c r="K5" s="148">
        <f>G5+H5+J5</f>
        <v>2346398.5869999998</v>
      </c>
    </row>
    <row r="6" spans="1:11" ht="15.75" x14ac:dyDescent="0.25">
      <c r="A6" s="157" t="s">
        <v>64</v>
      </c>
      <c r="B6" s="149">
        <v>354403.09700000001</v>
      </c>
      <c r="C6" s="149">
        <v>391237.22400000005</v>
      </c>
      <c r="D6" s="149">
        <v>745640.321</v>
      </c>
      <c r="E6" s="149">
        <v>460453.93300000002</v>
      </c>
      <c r="F6" s="149">
        <v>1206094.2540000002</v>
      </c>
      <c r="G6" s="149">
        <v>417221.38400000002</v>
      </c>
      <c r="H6" s="149">
        <v>432830.30099999998</v>
      </c>
      <c r="I6" s="149">
        <f t="shared" ref="I6" si="0">G6+H6</f>
        <v>850051.68500000006</v>
      </c>
      <c r="J6" s="149">
        <v>316088.62800000003</v>
      </c>
      <c r="K6" s="149">
        <f>G6+H6+J6</f>
        <v>1166140.3130000001</v>
      </c>
    </row>
    <row r="7" spans="1:11" ht="15.75" x14ac:dyDescent="0.25">
      <c r="A7" s="158" t="s">
        <v>67</v>
      </c>
      <c r="B7" s="155">
        <f>SUM(B5:B6)</f>
        <v>1376272.6900000002</v>
      </c>
      <c r="C7" s="155">
        <v>1165505.862</v>
      </c>
      <c r="D7" s="155">
        <v>2541778.5520000001</v>
      </c>
      <c r="E7" s="155">
        <v>1282550.787</v>
      </c>
      <c r="F7" s="155">
        <v>3824329.3389999997</v>
      </c>
      <c r="G7" s="155">
        <f>SUM(G5:G6)</f>
        <v>1402342.5430000001</v>
      </c>
      <c r="H7" s="155">
        <f t="shared" ref="H7:K7" si="1">SUM(H5:H6)</f>
        <v>1117826.216</v>
      </c>
      <c r="I7" s="155">
        <f t="shared" si="1"/>
        <v>2520168.7590000001</v>
      </c>
      <c r="J7" s="155">
        <f t="shared" si="1"/>
        <v>992370.14099999995</v>
      </c>
      <c r="K7" s="155">
        <f t="shared" si="1"/>
        <v>3512538.9</v>
      </c>
    </row>
    <row r="8" spans="1:11" ht="15.75" x14ac:dyDescent="0.25">
      <c r="A8" s="150" t="s">
        <v>75</v>
      </c>
      <c r="D8" s="147"/>
      <c r="F8" s="147"/>
      <c r="G8" s="6"/>
      <c r="H8" s="6"/>
      <c r="I8" s="147"/>
      <c r="J8" s="6"/>
      <c r="K8" s="204"/>
    </row>
    <row r="9" spans="1:11" ht="15.75" x14ac:dyDescent="0.25">
      <c r="A9" s="159" t="s">
        <v>70</v>
      </c>
      <c r="B9" s="151">
        <v>31.326666666666664</v>
      </c>
      <c r="C9" s="151">
        <v>25.643000000000004</v>
      </c>
      <c r="D9" s="151">
        <v>28.484833333333341</v>
      </c>
      <c r="E9" s="151">
        <v>52.403000000000006</v>
      </c>
      <c r="F9" s="151">
        <v>36.457555555555558</v>
      </c>
      <c r="G9" s="151">
        <v>42.320999999999998</v>
      </c>
      <c r="H9" s="151">
        <v>13.461666666666666</v>
      </c>
      <c r="I9" s="151">
        <v>27.891333333333336</v>
      </c>
      <c r="J9" s="151">
        <f>90.394/3</f>
        <v>30.131333333333334</v>
      </c>
      <c r="K9" s="151">
        <f>(G9+H9+J9)/3</f>
        <v>28.638000000000002</v>
      </c>
    </row>
    <row r="10" spans="1:11" ht="15.75" x14ac:dyDescent="0.25">
      <c r="A10" s="159" t="s">
        <v>81</v>
      </c>
      <c r="B10" s="152">
        <v>0.33066666666666672</v>
      </c>
      <c r="C10" s="152">
        <v>0.30033333333333345</v>
      </c>
      <c r="D10" s="152">
        <v>0.31550000000000011</v>
      </c>
      <c r="E10" s="152">
        <v>0.71133333333333337</v>
      </c>
      <c r="F10" s="152">
        <v>0.44744444444444453</v>
      </c>
      <c r="G10" s="152">
        <v>1.2233333333333338</v>
      </c>
      <c r="H10" s="152">
        <v>0.4716666666666669</v>
      </c>
      <c r="I10" s="152">
        <v>0.84750000000000025</v>
      </c>
      <c r="J10" s="152">
        <f>3.567/3</f>
        <v>1.1890000000000001</v>
      </c>
      <c r="K10" s="152">
        <f>(G10+H10+J10)/3</f>
        <v>0.9613333333333336</v>
      </c>
    </row>
    <row r="11" spans="1:11" ht="15.75" x14ac:dyDescent="0.25">
      <c r="A11" s="159" t="s">
        <v>76</v>
      </c>
      <c r="B11" s="153">
        <v>2.9930000000000003</v>
      </c>
      <c r="C11" s="153">
        <v>2.0653333333333332</v>
      </c>
      <c r="D11" s="153">
        <v>2.5291666666666668</v>
      </c>
      <c r="E11" s="153">
        <v>3.0169999999999999</v>
      </c>
      <c r="F11" s="153">
        <v>2.6917777777777778</v>
      </c>
      <c r="G11" s="153">
        <v>3.0813333333333333</v>
      </c>
      <c r="H11" s="153">
        <v>1.7906666666666669</v>
      </c>
      <c r="I11" s="153">
        <v>2.4360000000000004</v>
      </c>
      <c r="J11" s="153">
        <f>4.421/3</f>
        <v>1.4736666666666667</v>
      </c>
      <c r="K11" s="153">
        <f>(G11+H11+J11)/3</f>
        <v>2.1152222222222221</v>
      </c>
    </row>
    <row r="12" spans="1:11" ht="15.75" x14ac:dyDescent="0.25">
      <c r="A12" s="159" t="s">
        <v>72</v>
      </c>
      <c r="B12" s="154">
        <v>108.03266666666667</v>
      </c>
      <c r="C12" s="154">
        <v>90.129333333333335</v>
      </c>
      <c r="D12" s="154">
        <v>99.081000000000003</v>
      </c>
      <c r="E12" s="154">
        <v>198.10266666666666</v>
      </c>
      <c r="F12" s="154">
        <v>132.08822222222221</v>
      </c>
      <c r="G12" s="154">
        <v>144.59833333333336</v>
      </c>
      <c r="H12" s="154">
        <v>49.372666666666667</v>
      </c>
      <c r="I12" s="154">
        <v>96.985500000000002</v>
      </c>
      <c r="J12" s="154">
        <f>373.374/3</f>
        <v>124.45800000000001</v>
      </c>
      <c r="K12" s="154">
        <f>(G12+H12+J12)/3</f>
        <v>106.14300000000001</v>
      </c>
    </row>
    <row r="13" spans="1:11" ht="15.75" x14ac:dyDescent="0.25">
      <c r="A13" s="159" t="s">
        <v>77</v>
      </c>
      <c r="B13" s="154">
        <v>7.6976666666666667</v>
      </c>
      <c r="C13" s="154">
        <v>6.354000000000001</v>
      </c>
      <c r="D13" s="154">
        <v>7.0258333333333347</v>
      </c>
      <c r="E13" s="154">
        <v>13.667666666666666</v>
      </c>
      <c r="F13" s="154">
        <v>9.2397777777777783</v>
      </c>
      <c r="G13" s="154">
        <v>14.637999999999998</v>
      </c>
      <c r="H13" s="154">
        <v>4.8826666666666672</v>
      </c>
      <c r="I13" s="154">
        <v>9.7603333333333318</v>
      </c>
      <c r="J13" s="154">
        <f>31.724/3</f>
        <v>10.574666666666667</v>
      </c>
      <c r="K13" s="154">
        <f>(G13+H13+J13)/3</f>
        <v>10.031777777777776</v>
      </c>
    </row>
    <row r="14" spans="1:11" ht="15.75" x14ac:dyDescent="0.25">
      <c r="A14" s="160" t="s">
        <v>67</v>
      </c>
      <c r="B14" s="156">
        <f>SUM(B9:B13)</f>
        <v>150.38066666666666</v>
      </c>
      <c r="C14" s="156">
        <v>124.49199999999999</v>
      </c>
      <c r="D14" s="156">
        <v>137.43633333333332</v>
      </c>
      <c r="E14" s="156">
        <v>267.90166666666664</v>
      </c>
      <c r="F14" s="156">
        <v>180.92477777777776</v>
      </c>
      <c r="G14" s="156">
        <f>SUM(G9:G13)</f>
        <v>205.86200000000002</v>
      </c>
      <c r="H14" s="156">
        <f t="shared" ref="H14:K14" si="2">SUM(H9:H13)</f>
        <v>69.979333333333329</v>
      </c>
      <c r="I14" s="156">
        <f t="shared" si="2"/>
        <v>137.92066666666668</v>
      </c>
      <c r="J14" s="156">
        <f t="shared" si="2"/>
        <v>167.82666666666668</v>
      </c>
      <c r="K14" s="156">
        <f t="shared" si="2"/>
        <v>147.88933333333335</v>
      </c>
    </row>
  </sheetData>
  <protectedRanges>
    <protectedRange password="CA04" sqref="A1:A4 B5:F7 B1:F4 A5:A14 G1:K7 B8:K14" name="Диапазон2"/>
  </protectedRanges>
  <mergeCells count="4">
    <mergeCell ref="A2:A3"/>
    <mergeCell ref="B2:F2"/>
    <mergeCell ref="G2:K2"/>
    <mergeCell ref="A1:K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Игнатова Елена Павловна</cp:lastModifiedBy>
  <cp:lastPrinted>2019-07-24T12:03:53Z</cp:lastPrinted>
  <dcterms:created xsi:type="dcterms:W3CDTF">2019-05-24T06:43:52Z</dcterms:created>
  <dcterms:modified xsi:type="dcterms:W3CDTF">2020-01-27T14:13:50Z</dcterms:modified>
</cp:coreProperties>
</file>