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gc1.local\MainFS\BDR\DKU\OAK\SCM\IR\IR материалы\Факты\2019\4 кв\Производство\"/>
    </mc:Choice>
  </mc:AlternateContent>
  <bookViews>
    <workbookView xWindow="0" yWindow="0" windowWidth="28800" windowHeight="11100"/>
  </bookViews>
  <sheets>
    <sheet name="1. Выработка электроэнергии" sheetId="1" r:id="rId1"/>
    <sheet name="2. Отпуск теплоэнергии" sheetId="3" r:id="rId2"/>
    <sheet name="3. УРУТ" sheetId="4" r:id="rId3"/>
    <sheet name="4. КИУМ" sheetId="5" r:id="rId4"/>
    <sheet name="5. Реализация э.э. и мощности" sheetId="6" r:id="rId5"/>
    <sheet name="6. Покупка э.э. и мощности" sheetId="7" r:id="rId6"/>
  </sheets>
  <definedNames>
    <definedName name="_xlnm.Print_Area" localSheetId="0">'1. Выработка электроэнергии'!$A$1:$T$36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2" i="1" l="1"/>
  <c r="AI36" i="1" l="1"/>
  <c r="AI35" i="1"/>
  <c r="O17" i="6" l="1"/>
  <c r="M6" i="6"/>
  <c r="O6" i="6"/>
  <c r="AG5" i="3" l="1"/>
  <c r="AG6" i="3"/>
  <c r="AG7" i="3"/>
  <c r="AG8" i="3"/>
  <c r="AG9" i="3"/>
  <c r="AG10" i="3"/>
  <c r="AG11" i="3"/>
  <c r="AG12" i="3"/>
  <c r="AG13" i="3"/>
  <c r="M17" i="6" l="1"/>
  <c r="L13" i="7"/>
  <c r="L12" i="7"/>
  <c r="L11" i="7"/>
  <c r="M11" i="7" s="1"/>
  <c r="L10" i="7"/>
  <c r="M10" i="7" s="1"/>
  <c r="L9" i="7"/>
  <c r="M12" i="7" l="1"/>
  <c r="M9" i="7"/>
  <c r="M13" i="7"/>
  <c r="AB14" i="1"/>
  <c r="O6" i="7" l="1"/>
  <c r="O5" i="7"/>
  <c r="M6" i="7"/>
  <c r="M5" i="7"/>
  <c r="N7" i="7"/>
  <c r="L7" i="7"/>
  <c r="J7" i="7"/>
  <c r="K6" i="7"/>
  <c r="N14" i="7"/>
  <c r="L14" i="7"/>
  <c r="J14" i="7"/>
  <c r="K5" i="7"/>
  <c r="K7" i="7" s="1"/>
  <c r="I14" i="7"/>
  <c r="I7" i="7"/>
  <c r="O9" i="6"/>
  <c r="O8" i="6"/>
  <c r="O7" i="6"/>
  <c r="M9" i="6"/>
  <c r="M8" i="6"/>
  <c r="M7" i="6"/>
  <c r="N17" i="6"/>
  <c r="L17" i="6"/>
  <c r="J17" i="6"/>
  <c r="N10" i="6"/>
  <c r="L10" i="6"/>
  <c r="J10" i="6"/>
  <c r="K9" i="6"/>
  <c r="K8" i="6"/>
  <c r="K7" i="6"/>
  <c r="K6" i="6"/>
  <c r="O5" i="6"/>
  <c r="M5" i="6"/>
  <c r="K5" i="6"/>
  <c r="I17" i="6"/>
  <c r="I10" i="6"/>
  <c r="AL25" i="3"/>
  <c r="AG25" i="3"/>
  <c r="AB25" i="3"/>
  <c r="X25" i="3"/>
  <c r="AK23" i="3"/>
  <c r="AJ23" i="3"/>
  <c r="AI23" i="3"/>
  <c r="AF23" i="3"/>
  <c r="AE23" i="3"/>
  <c r="AD23" i="3"/>
  <c r="AA23" i="3"/>
  <c r="Z23" i="3"/>
  <c r="Y23" i="3"/>
  <c r="AK19" i="3"/>
  <c r="AJ19" i="3"/>
  <c r="AI19" i="3"/>
  <c r="AF19" i="3"/>
  <c r="AE19" i="3"/>
  <c r="AD19" i="3"/>
  <c r="AA19" i="3"/>
  <c r="Z19" i="3"/>
  <c r="Y19" i="3"/>
  <c r="AK14" i="3"/>
  <c r="AJ14" i="3"/>
  <c r="AI14" i="3"/>
  <c r="AG14" i="3"/>
  <c r="AF14" i="3"/>
  <c r="AE14" i="3"/>
  <c r="AD14" i="3"/>
  <c r="AA14" i="3"/>
  <c r="Z14" i="3"/>
  <c r="Y14" i="3"/>
  <c r="AL22" i="3"/>
  <c r="AL21" i="3"/>
  <c r="AL18" i="3"/>
  <c r="AL17" i="3"/>
  <c r="AL16" i="3"/>
  <c r="AL13" i="3"/>
  <c r="AL12" i="3"/>
  <c r="AL11" i="3"/>
  <c r="AL10" i="3"/>
  <c r="AL9" i="3"/>
  <c r="AL8" i="3"/>
  <c r="AL7" i="3"/>
  <c r="AL6" i="3"/>
  <c r="AL5" i="3"/>
  <c r="AG22" i="3"/>
  <c r="AG21" i="3"/>
  <c r="AG18" i="3"/>
  <c r="AG17" i="3"/>
  <c r="AG16" i="3"/>
  <c r="AB22" i="3"/>
  <c r="AB21" i="3"/>
  <c r="AB18" i="3"/>
  <c r="AB17" i="3"/>
  <c r="AB16" i="3"/>
  <c r="AB13" i="3"/>
  <c r="AB12" i="3"/>
  <c r="AB11" i="3"/>
  <c r="AB10" i="3"/>
  <c r="AB9" i="3"/>
  <c r="AB8" i="3"/>
  <c r="AB7" i="3"/>
  <c r="AB6" i="3"/>
  <c r="AB5" i="3"/>
  <c r="X22" i="3"/>
  <c r="X21" i="3"/>
  <c r="X18" i="3"/>
  <c r="X17" i="3"/>
  <c r="X16" i="3"/>
  <c r="X13" i="3"/>
  <c r="X12" i="3"/>
  <c r="X11" i="3"/>
  <c r="X10" i="3"/>
  <c r="X9" i="3"/>
  <c r="X8" i="3"/>
  <c r="X7" i="3"/>
  <c r="X6" i="3"/>
  <c r="X5" i="3"/>
  <c r="U14" i="3"/>
  <c r="W19" i="3"/>
  <c r="V19" i="3"/>
  <c r="W23" i="3"/>
  <c r="V23" i="3"/>
  <c r="U23" i="3"/>
  <c r="U19" i="3"/>
  <c r="W14" i="3"/>
  <c r="V14" i="3"/>
  <c r="X23" i="3" l="1"/>
  <c r="O7" i="7"/>
  <c r="AC6" i="3"/>
  <c r="AM6" i="3"/>
  <c r="AL14" i="3"/>
  <c r="AL19" i="3"/>
  <c r="U27" i="3"/>
  <c r="U28" i="3" s="1"/>
  <c r="AM5" i="3"/>
  <c r="AM13" i="3"/>
  <c r="AB23" i="3"/>
  <c r="AC22" i="3"/>
  <c r="AL23" i="3"/>
  <c r="AJ27" i="3"/>
  <c r="AJ28" i="3" s="1"/>
  <c r="AI27" i="3"/>
  <c r="AI28" i="3" s="1"/>
  <c r="AK27" i="3"/>
  <c r="AK28" i="3" s="1"/>
  <c r="AM22" i="3"/>
  <c r="AH5" i="3"/>
  <c r="AH9" i="3"/>
  <c r="AH13" i="3"/>
  <c r="AH10" i="3"/>
  <c r="AG23" i="3"/>
  <c r="AH17" i="3"/>
  <c r="AG19" i="3"/>
  <c r="AF27" i="3"/>
  <c r="AF28" i="3" s="1"/>
  <c r="AE27" i="3"/>
  <c r="AE28" i="3" s="1"/>
  <c r="AH22" i="3"/>
  <c r="AD27" i="3"/>
  <c r="AD28" i="3" s="1"/>
  <c r="M14" i="7"/>
  <c r="AC25" i="3"/>
  <c r="AM21" i="3"/>
  <c r="AC18" i="3"/>
  <c r="AB19" i="3"/>
  <c r="AM17" i="3"/>
  <c r="AC17" i="3"/>
  <c r="Y27" i="3"/>
  <c r="Y28" i="3" s="1"/>
  <c r="AC16" i="3"/>
  <c r="AM16" i="3"/>
  <c r="Z27" i="3"/>
  <c r="Z28" i="3" s="1"/>
  <c r="AH16" i="3"/>
  <c r="AA27" i="3"/>
  <c r="AA28" i="3" s="1"/>
  <c r="AH12" i="3"/>
  <c r="AM11" i="3"/>
  <c r="AM10" i="3"/>
  <c r="AM9" i="3"/>
  <c r="AM8" i="3"/>
  <c r="AC7" i="3"/>
  <c r="AB14" i="3"/>
  <c r="AH6" i="3"/>
  <c r="M7" i="7"/>
  <c r="K17" i="6"/>
  <c r="M10" i="6"/>
  <c r="K10" i="6"/>
  <c r="O14" i="7"/>
  <c r="K14" i="7"/>
  <c r="O10" i="6"/>
  <c r="AH25" i="3"/>
  <c r="AM25" i="3"/>
  <c r="AC21" i="3"/>
  <c r="AC23" i="3" s="1"/>
  <c r="AH21" i="3"/>
  <c r="X19" i="3"/>
  <c r="AM18" i="3"/>
  <c r="AH18" i="3"/>
  <c r="AC11" i="3"/>
  <c r="AM7" i="3"/>
  <c r="AC12" i="3"/>
  <c r="AM12" i="3"/>
  <c r="AC5" i="3"/>
  <c r="AC9" i="3"/>
  <c r="AC13" i="3"/>
  <c r="AH7" i="3"/>
  <c r="AH11" i="3"/>
  <c r="X14" i="3"/>
  <c r="X27" i="3" s="1"/>
  <c r="X28" i="3" s="1"/>
  <c r="AC8" i="3"/>
  <c r="AC10" i="3"/>
  <c r="AH8" i="3"/>
  <c r="V27" i="3"/>
  <c r="V28" i="3" s="1"/>
  <c r="W27" i="3"/>
  <c r="W28" i="3" s="1"/>
  <c r="AM23" i="3" l="1"/>
  <c r="AM14" i="3"/>
  <c r="AL27" i="3"/>
  <c r="AM19" i="3"/>
  <c r="AC19" i="3"/>
  <c r="AH23" i="3"/>
  <c r="AG27" i="3"/>
  <c r="AB27" i="3"/>
  <c r="AB28" i="3" s="1"/>
  <c r="AH19" i="3"/>
  <c r="AH14" i="3"/>
  <c r="AC14" i="3"/>
  <c r="AM27" i="3" l="1"/>
  <c r="AC27" i="3"/>
  <c r="AC28" i="3" s="1"/>
  <c r="AL28" i="3"/>
  <c r="AG28" i="3"/>
  <c r="AH27" i="3"/>
  <c r="AL30" i="1"/>
  <c r="AL27" i="1"/>
  <c r="AL26" i="1"/>
  <c r="AL25" i="1"/>
  <c r="AL24" i="1"/>
  <c r="AB24" i="1"/>
  <c r="AL21" i="1"/>
  <c r="AL20" i="1"/>
  <c r="AL19" i="1"/>
  <c r="AB30" i="1"/>
  <c r="X30" i="1"/>
  <c r="AK28" i="1"/>
  <c r="AJ28" i="1"/>
  <c r="AI28" i="1"/>
  <c r="AF28" i="1"/>
  <c r="AE28" i="1"/>
  <c r="AD28" i="1"/>
  <c r="AA28" i="1"/>
  <c r="Z28" i="1"/>
  <c r="Y28" i="1"/>
  <c r="AK22" i="1"/>
  <c r="AJ22" i="1"/>
  <c r="AI22" i="1"/>
  <c r="AF22" i="1"/>
  <c r="AE22" i="1"/>
  <c r="AD22" i="1"/>
  <c r="AA22" i="1"/>
  <c r="Z22" i="1"/>
  <c r="Y22" i="1"/>
  <c r="AK16" i="1"/>
  <c r="AJ16" i="1"/>
  <c r="AI16" i="1"/>
  <c r="AF16" i="1"/>
  <c r="AE16" i="1"/>
  <c r="AD16" i="1"/>
  <c r="AA16" i="1"/>
  <c r="Z16" i="1"/>
  <c r="Y16" i="1"/>
  <c r="AG22" i="1"/>
  <c r="AB27" i="1"/>
  <c r="AB26" i="1"/>
  <c r="AB25" i="1"/>
  <c r="AB21" i="1"/>
  <c r="AB20" i="1"/>
  <c r="AB19" i="1"/>
  <c r="AB18" i="1"/>
  <c r="AL5" i="1"/>
  <c r="AB15" i="1"/>
  <c r="AB13" i="1"/>
  <c r="AB12" i="1"/>
  <c r="AB11" i="1"/>
  <c r="AB10" i="1"/>
  <c r="AB9" i="1"/>
  <c r="AB8" i="1"/>
  <c r="AB7" i="1"/>
  <c r="AB6" i="1"/>
  <c r="AB5" i="1"/>
  <c r="X27" i="1"/>
  <c r="X26" i="1"/>
  <c r="X25" i="1"/>
  <c r="X24" i="1"/>
  <c r="AH24" i="1" s="1"/>
  <c r="X21" i="1"/>
  <c r="X20" i="1"/>
  <c r="X19" i="1"/>
  <c r="X18" i="1"/>
  <c r="X15" i="1"/>
  <c r="X14" i="1"/>
  <c r="X13" i="1"/>
  <c r="X12" i="1"/>
  <c r="X11" i="1"/>
  <c r="X10" i="1"/>
  <c r="X9" i="1"/>
  <c r="X8" i="1"/>
  <c r="X7" i="1"/>
  <c r="X6" i="1"/>
  <c r="X5" i="1"/>
  <c r="AK36" i="1"/>
  <c r="AJ36" i="1"/>
  <c r="AF36" i="1"/>
  <c r="AE36" i="1"/>
  <c r="AD36" i="1"/>
  <c r="AA36" i="1"/>
  <c r="Z36" i="1"/>
  <c r="Y36" i="1"/>
  <c r="W36" i="1"/>
  <c r="V36" i="1"/>
  <c r="U36" i="1"/>
  <c r="AK35" i="1"/>
  <c r="AJ35" i="1"/>
  <c r="AF35" i="1"/>
  <c r="AE35" i="1"/>
  <c r="AD35" i="1"/>
  <c r="AA35" i="1"/>
  <c r="Z35" i="1"/>
  <c r="Y35" i="1"/>
  <c r="W35" i="1"/>
  <c r="V35" i="1"/>
  <c r="U35" i="1"/>
  <c r="W28" i="1"/>
  <c r="V28" i="1"/>
  <c r="U28" i="1"/>
  <c r="W22" i="1"/>
  <c r="V22" i="1"/>
  <c r="U22" i="1"/>
  <c r="AL18" i="1"/>
  <c r="W16" i="1"/>
  <c r="V16" i="1"/>
  <c r="U16" i="1"/>
  <c r="AL15" i="1"/>
  <c r="AL14" i="1"/>
  <c r="AL13" i="1"/>
  <c r="AL12" i="1"/>
  <c r="AL11" i="1"/>
  <c r="AL10" i="1"/>
  <c r="AL9" i="1"/>
  <c r="AL8" i="1"/>
  <c r="AL7" i="1"/>
  <c r="AL6" i="1"/>
  <c r="U32" i="1" l="1"/>
  <c r="AC19" i="1"/>
  <c r="AC18" i="1"/>
  <c r="AC25" i="1"/>
  <c r="AM28" i="3"/>
  <c r="AH20" i="1"/>
  <c r="AM20" i="1" s="1"/>
  <c r="AC21" i="1"/>
  <c r="AL16" i="1"/>
  <c r="AI32" i="1"/>
  <c r="AH28" i="3"/>
  <c r="AF32" i="1"/>
  <c r="AF33" i="1" s="1"/>
  <c r="AE32" i="1"/>
  <c r="AE33" i="1" s="1"/>
  <c r="AK32" i="1"/>
  <c r="AK33" i="1" s="1"/>
  <c r="AJ32" i="1"/>
  <c r="AJ33" i="1" s="1"/>
  <c r="AL28" i="1"/>
  <c r="AG28" i="1"/>
  <c r="AD32" i="1"/>
  <c r="AD33" i="1" s="1"/>
  <c r="AC5" i="1"/>
  <c r="AH5" i="1" s="1"/>
  <c r="AC9" i="1"/>
  <c r="AH30" i="1"/>
  <c r="AC6" i="1"/>
  <c r="AH25" i="1"/>
  <c r="AC7" i="1"/>
  <c r="AC11" i="1"/>
  <c r="AC20" i="1"/>
  <c r="AL22" i="1"/>
  <c r="AC24" i="1"/>
  <c r="AC10" i="1"/>
  <c r="AC30" i="1"/>
  <c r="AB28" i="1"/>
  <c r="AC27" i="1"/>
  <c r="AC26" i="1"/>
  <c r="AA32" i="1"/>
  <c r="AA33" i="1" s="1"/>
  <c r="AB22" i="1"/>
  <c r="AC15" i="1"/>
  <c r="AC14" i="1"/>
  <c r="AB36" i="1"/>
  <c r="AB16" i="1"/>
  <c r="Z32" i="1"/>
  <c r="Z33" i="1" s="1"/>
  <c r="X28" i="1"/>
  <c r="AH26" i="1"/>
  <c r="AH27" i="1"/>
  <c r="AM24" i="1"/>
  <c r="AH21" i="1"/>
  <c r="W32" i="1"/>
  <c r="W33" i="1" s="1"/>
  <c r="AH18" i="1"/>
  <c r="X22" i="1"/>
  <c r="AH19" i="1"/>
  <c r="AH6" i="1"/>
  <c r="AC13" i="1"/>
  <c r="X36" i="1"/>
  <c r="AL36" i="1"/>
  <c r="Y32" i="1"/>
  <c r="AB35" i="1"/>
  <c r="AC8" i="1"/>
  <c r="AC12" i="1"/>
  <c r="AH11" i="1"/>
  <c r="AH10" i="1"/>
  <c r="X16" i="1"/>
  <c r="X35" i="1"/>
  <c r="AH9" i="1"/>
  <c r="AL35" i="1"/>
  <c r="AG35" i="1"/>
  <c r="AG36" i="1"/>
  <c r="AG16" i="1"/>
  <c r="U33" i="1"/>
  <c r="V32" i="1"/>
  <c r="V33" i="1" s="1"/>
  <c r="B14" i="7"/>
  <c r="B7" i="7"/>
  <c r="B17" i="6"/>
  <c r="B10" i="6"/>
  <c r="AI33" i="1" l="1"/>
  <c r="AL32" i="1"/>
  <c r="AL33" i="1"/>
  <c r="AM30" i="1"/>
  <c r="AM25" i="1"/>
  <c r="AM27" i="1"/>
  <c r="AH28" i="1"/>
  <c r="AM28" i="1" s="1"/>
  <c r="AM19" i="1"/>
  <c r="AM21" i="1"/>
  <c r="AM11" i="1"/>
  <c r="AM10" i="1"/>
  <c r="AM5" i="1"/>
  <c r="AM6" i="1"/>
  <c r="AM9" i="1"/>
  <c r="AG32" i="1"/>
  <c r="X33" i="1"/>
  <c r="AH13" i="1"/>
  <c r="AH15" i="1"/>
  <c r="AC28" i="1"/>
  <c r="AH7" i="1"/>
  <c r="AH12" i="1"/>
  <c r="AC22" i="1"/>
  <c r="AC36" i="1"/>
  <c r="AH14" i="1"/>
  <c r="AC16" i="1"/>
  <c r="Y33" i="1"/>
  <c r="AB32" i="1"/>
  <c r="AM26" i="1"/>
  <c r="AH22" i="1"/>
  <c r="AM18" i="1"/>
  <c r="AH8" i="1"/>
  <c r="AC35" i="1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5" i="3"/>
  <c r="R23" i="3"/>
  <c r="Q23" i="3"/>
  <c r="P23" i="3"/>
  <c r="E23" i="3"/>
  <c r="D23" i="3"/>
  <c r="C23" i="3"/>
  <c r="B23" i="3"/>
  <c r="S22" i="3"/>
  <c r="S21" i="3"/>
  <c r="E19" i="3"/>
  <c r="D19" i="3"/>
  <c r="B19" i="3"/>
  <c r="R14" i="3"/>
  <c r="Q14" i="3"/>
  <c r="P14" i="3"/>
  <c r="E14" i="3"/>
  <c r="D14" i="3"/>
  <c r="C14" i="3"/>
  <c r="C27" i="3" s="1"/>
  <c r="C28" i="3" s="1"/>
  <c r="B14" i="3"/>
  <c r="S13" i="3"/>
  <c r="S12" i="3"/>
  <c r="S11" i="3"/>
  <c r="S10" i="3"/>
  <c r="S9" i="3"/>
  <c r="S8" i="3"/>
  <c r="S7" i="3"/>
  <c r="S6" i="3"/>
  <c r="S5" i="3"/>
  <c r="AH35" i="1" l="1"/>
  <c r="T13" i="3"/>
  <c r="T22" i="3"/>
  <c r="T21" i="3"/>
  <c r="D27" i="3"/>
  <c r="D28" i="3" s="1"/>
  <c r="S14" i="3"/>
  <c r="B27" i="3"/>
  <c r="B28" i="3" s="1"/>
  <c r="E27" i="3"/>
  <c r="E28" i="3" s="1"/>
  <c r="AM22" i="1"/>
  <c r="AM8" i="1"/>
  <c r="AM15" i="1"/>
  <c r="AM12" i="1"/>
  <c r="AG33" i="1"/>
  <c r="AM14" i="1"/>
  <c r="AM7" i="1"/>
  <c r="AM13" i="1"/>
  <c r="AH16" i="1"/>
  <c r="AB33" i="1"/>
  <c r="AH36" i="1"/>
  <c r="AC32" i="1"/>
  <c r="R36" i="1"/>
  <c r="Q36" i="1"/>
  <c r="P36" i="1"/>
  <c r="M36" i="1"/>
  <c r="L36" i="1"/>
  <c r="K36" i="1"/>
  <c r="I36" i="1"/>
  <c r="H36" i="1"/>
  <c r="G36" i="1"/>
  <c r="F36" i="1"/>
  <c r="E36" i="1"/>
  <c r="D36" i="1"/>
  <c r="C36" i="1"/>
  <c r="B36" i="1"/>
  <c r="R35" i="1"/>
  <c r="Q35" i="1"/>
  <c r="P35" i="1"/>
  <c r="M35" i="1"/>
  <c r="L35" i="1"/>
  <c r="K35" i="1"/>
  <c r="I35" i="1"/>
  <c r="H35" i="1"/>
  <c r="G35" i="1"/>
  <c r="F35" i="1"/>
  <c r="D35" i="1"/>
  <c r="C35" i="1"/>
  <c r="B35" i="1"/>
  <c r="T33" i="1"/>
  <c r="S33" i="1"/>
  <c r="R33" i="1"/>
  <c r="Q33" i="1"/>
  <c r="P33" i="1"/>
  <c r="O33" i="1"/>
  <c r="N33" i="1"/>
  <c r="M33" i="1"/>
  <c r="L33" i="1"/>
  <c r="K33" i="1"/>
  <c r="I33" i="1"/>
  <c r="H33" i="1"/>
  <c r="G33" i="1"/>
  <c r="F33" i="1"/>
  <c r="E30" i="1"/>
  <c r="E35" i="1" s="1"/>
  <c r="E28" i="1"/>
  <c r="J28" i="1" s="1"/>
  <c r="D28" i="1"/>
  <c r="C28" i="1"/>
  <c r="B28" i="1"/>
  <c r="J27" i="1"/>
  <c r="J26" i="1"/>
  <c r="J25" i="1"/>
  <c r="J24" i="1"/>
  <c r="R22" i="1"/>
  <c r="Q22" i="1"/>
  <c r="P22" i="1"/>
  <c r="E22" i="1"/>
  <c r="D22" i="1"/>
  <c r="C22" i="1"/>
  <c r="B22" i="1"/>
  <c r="J21" i="1"/>
  <c r="S20" i="1"/>
  <c r="J20" i="1"/>
  <c r="S19" i="1"/>
  <c r="J19" i="1"/>
  <c r="S18" i="1"/>
  <c r="J18" i="1"/>
  <c r="R16" i="1"/>
  <c r="Q16" i="1"/>
  <c r="P16" i="1"/>
  <c r="M16" i="1"/>
  <c r="L16" i="1"/>
  <c r="K16" i="1"/>
  <c r="E16" i="1"/>
  <c r="J16" i="1" s="1"/>
  <c r="D16" i="1"/>
  <c r="C16" i="1"/>
  <c r="B16" i="1"/>
  <c r="S15" i="1"/>
  <c r="N15" i="1"/>
  <c r="J15" i="1"/>
  <c r="S14" i="1"/>
  <c r="N14" i="1"/>
  <c r="J14" i="1"/>
  <c r="S13" i="1"/>
  <c r="N13" i="1"/>
  <c r="J13" i="1"/>
  <c r="S12" i="1"/>
  <c r="N12" i="1"/>
  <c r="J12" i="1"/>
  <c r="S11" i="1"/>
  <c r="N11" i="1"/>
  <c r="J11" i="1"/>
  <c r="S10" i="1"/>
  <c r="N10" i="1"/>
  <c r="J10" i="1"/>
  <c r="S9" i="1"/>
  <c r="N9" i="1"/>
  <c r="J9" i="1"/>
  <c r="S8" i="1"/>
  <c r="N8" i="1"/>
  <c r="J8" i="1"/>
  <c r="S7" i="1"/>
  <c r="N7" i="1"/>
  <c r="J7" i="1"/>
  <c r="S6" i="1"/>
  <c r="N6" i="1"/>
  <c r="J6" i="1"/>
  <c r="S5" i="1"/>
  <c r="N5" i="1"/>
  <c r="J5" i="1"/>
  <c r="T19" i="1" l="1"/>
  <c r="T18" i="1"/>
  <c r="T20" i="1"/>
  <c r="AM16" i="1"/>
  <c r="AM35" i="1"/>
  <c r="AM36" i="1"/>
  <c r="O6" i="1"/>
  <c r="O14" i="1"/>
  <c r="AH32" i="1"/>
  <c r="AM32" i="1" s="1"/>
  <c r="N16" i="1"/>
  <c r="AC33" i="1"/>
  <c r="J35" i="1"/>
  <c r="O8" i="1"/>
  <c r="O10" i="1"/>
  <c r="O12" i="1"/>
  <c r="J36" i="1"/>
  <c r="B32" i="1"/>
  <c r="B33" i="1" s="1"/>
  <c r="S16" i="1"/>
  <c r="E32" i="1"/>
  <c r="J32" i="1" s="1"/>
  <c r="J33" i="1" s="1"/>
  <c r="J22" i="1"/>
  <c r="C32" i="1"/>
  <c r="C33" i="1" s="1"/>
  <c r="D32" i="1"/>
  <c r="D33" i="1" s="1"/>
  <c r="N35" i="1"/>
  <c r="O5" i="1"/>
  <c r="O7" i="1"/>
  <c r="O9" i="1"/>
  <c r="O11" i="1"/>
  <c r="O13" i="1"/>
  <c r="N36" i="1"/>
  <c r="O15" i="1"/>
  <c r="S22" i="1"/>
  <c r="S36" i="1"/>
  <c r="S35" i="1"/>
  <c r="T14" i="1" l="1"/>
  <c r="T10" i="1"/>
  <c r="O16" i="1"/>
  <c r="T8" i="1"/>
  <c r="T15" i="1"/>
  <c r="T9" i="1"/>
  <c r="T7" i="1"/>
  <c r="T6" i="1"/>
  <c r="T22" i="1"/>
  <c r="T11" i="1"/>
  <c r="T12" i="1"/>
  <c r="AH33" i="1"/>
  <c r="AM33" i="1" s="1"/>
  <c r="E33" i="1"/>
  <c r="O36" i="1"/>
  <c r="T13" i="1"/>
  <c r="O35" i="1"/>
  <c r="T5" i="1"/>
  <c r="T36" i="1" l="1"/>
  <c r="T35" i="1"/>
  <c r="T16" i="1"/>
</calcChain>
</file>

<file path=xl/sharedStrings.xml><?xml version="1.0" encoding="utf-8"?>
<sst xmlns="http://schemas.openxmlformats.org/spreadsheetml/2006/main" count="355" uniqueCount="92">
  <si>
    <t>Выработка электрической энергии станциями ПАО "ТГК-1", тыс. кВт∙ч</t>
  </si>
  <si>
    <t>январь</t>
  </si>
  <si>
    <t>февраль</t>
  </si>
  <si>
    <t>март</t>
  </si>
  <si>
    <t>1 кв</t>
  </si>
  <si>
    <t>апрель</t>
  </si>
  <si>
    <t>май</t>
  </si>
  <si>
    <t>июнь</t>
  </si>
  <si>
    <t>2 кв</t>
  </si>
  <si>
    <t>1 П</t>
  </si>
  <si>
    <t>июль</t>
  </si>
  <si>
    <t>август</t>
  </si>
  <si>
    <t>сентябрь</t>
  </si>
  <si>
    <t>3 кв</t>
  </si>
  <si>
    <t>9 мес</t>
  </si>
  <si>
    <t>октябрь</t>
  </si>
  <si>
    <t>ноябрь</t>
  </si>
  <si>
    <t>декабрь</t>
  </si>
  <si>
    <t>4 кв</t>
  </si>
  <si>
    <t>Филиал "Невский"</t>
  </si>
  <si>
    <t>Центральная ТЭЦ</t>
  </si>
  <si>
    <t>Правобережная ТЭЦ</t>
  </si>
  <si>
    <t>Василеостровская ТЭЦ</t>
  </si>
  <si>
    <t>Первомайская ТЭЦ</t>
  </si>
  <si>
    <t>Автовская ТЭЦ</t>
  </si>
  <si>
    <t>Выборгская ТЭЦ</t>
  </si>
  <si>
    <t>Северная ТЭЦ</t>
  </si>
  <si>
    <t>Южная ТЭЦ</t>
  </si>
  <si>
    <t>Нарвская ГЭС</t>
  </si>
  <si>
    <t>Каскад Вуоксинских ГЭС</t>
  </si>
  <si>
    <t>Каскад Ладожских ГЭС</t>
  </si>
  <si>
    <t>Всего по филиалу "Невский"</t>
  </si>
  <si>
    <t>Филиал "Карельский"</t>
  </si>
  <si>
    <t>Петрозаводская ТЭЦ</t>
  </si>
  <si>
    <t>Каскад Выгских ГЭС</t>
  </si>
  <si>
    <t>Каскад Кемских ГЭС</t>
  </si>
  <si>
    <t>Каскад Сунских ГЭС (с учетом Малых ГЭС)</t>
  </si>
  <si>
    <t>Всего по филиалу "Карельский"</t>
  </si>
  <si>
    <t>Филиал "Кольский"</t>
  </si>
  <si>
    <t>Апатитская ТЭЦ</t>
  </si>
  <si>
    <t>Каскад Нивских ГЭС</t>
  </si>
  <si>
    <t>Каскад Пазских ГЭС</t>
  </si>
  <si>
    <t>Каскад Туломских и Серебрянских ГЭС</t>
  </si>
  <si>
    <t>Всего по филиалу "Кольский"</t>
  </si>
  <si>
    <t>Всего ТЭС</t>
  </si>
  <si>
    <t>Всего ГЭС</t>
  </si>
  <si>
    <t>Котельные</t>
  </si>
  <si>
    <t>Электрические бойлерные</t>
  </si>
  <si>
    <t>Отпуск тепловой энергии станциями ПАО "ТГК-1", Гкал</t>
  </si>
  <si>
    <t>1  П</t>
  </si>
  <si>
    <t>Удельный расход условного топлива на отпуск электрической и тепловой энергии</t>
  </si>
  <si>
    <t>на э/энергию, г/кВтч</t>
  </si>
  <si>
    <t>на тепло, кг/Гкал</t>
  </si>
  <si>
    <t>В среднем по филиалу "Невский"</t>
  </si>
  <si>
    <t>В среднем по филиалу "Карельский"</t>
  </si>
  <si>
    <t>В среднем по филиалу "Кольский"</t>
  </si>
  <si>
    <t>-</t>
  </si>
  <si>
    <t>Коэффициент использования установленной электрической мощности (КИУМ), %</t>
  </si>
  <si>
    <t>ТЭЦ</t>
  </si>
  <si>
    <t>ГЭС</t>
  </si>
  <si>
    <t>ГЭС+ТЭЦ</t>
  </si>
  <si>
    <t>Филиал «Невский»</t>
  </si>
  <si>
    <t>Филиал «Карельский»</t>
  </si>
  <si>
    <t>Филиал «Кольский»</t>
  </si>
  <si>
    <t xml:space="preserve">Реализация электроэнергии и мощности </t>
  </si>
  <si>
    <t>Реализация электроэнергии (тыс. кВт∙ч)</t>
  </si>
  <si>
    <t>РД</t>
  </si>
  <si>
    <t>РСВ</t>
  </si>
  <si>
    <t>БР</t>
  </si>
  <si>
    <t>Экспорт</t>
  </si>
  <si>
    <t>Розница</t>
  </si>
  <si>
    <t>ИТОГО</t>
  </si>
  <si>
    <t>Реализация мощности (МВт, среднемесячные значения)</t>
  </si>
  <si>
    <t xml:space="preserve">РД </t>
  </si>
  <si>
    <t>ДПМ</t>
  </si>
  <si>
    <t>Вынужденные</t>
  </si>
  <si>
    <t>КОМ</t>
  </si>
  <si>
    <t xml:space="preserve">Покупка электроэнергии и мощности </t>
  </si>
  <si>
    <t>Покупка электроэнергии (тыс. кВт∙ч)</t>
  </si>
  <si>
    <t>Покупка мощности (МВт, среднемесячные значения)</t>
  </si>
  <si>
    <t xml:space="preserve">Вынужденные </t>
  </si>
  <si>
    <t>ГЭС/АЭС</t>
  </si>
  <si>
    <t>на э/энергию, г/кВт∙ч</t>
  </si>
  <si>
    <t>В среднем по ПАО "ТГК-1"</t>
  </si>
  <si>
    <t>ПАО «ТГК-1»</t>
  </si>
  <si>
    <t>ВИЭ</t>
  </si>
  <si>
    <t>ПАО "Мурманская ТЭЦ"</t>
  </si>
  <si>
    <t>Всего "ТГК-1" без учета ПАО "Мурманская ТЭЦ"</t>
  </si>
  <si>
    <t>Всего "ТГК-1" с учетом ПАО "Мурманская ТЭЦ"</t>
  </si>
  <si>
    <t>ПАО "Мурманская ТЭЦ" (с учетом котельных)</t>
  </si>
  <si>
    <t>ПАО «Мурманская ТЭЦ»</t>
  </si>
  <si>
    <t>СДМ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</si>
</sst>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%"/>
    <numFmt numFmtId="167" formatCode="_-* #,##0.00_р_._-;\-* #,##0.00_р_._-;_-* &quot;-&quot;??_р_._-;_-@_-"/>
  </numFmts>
  <fonts count="2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indexed="9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9"/>
      <name val="Calibri"/>
      <family val="2"/>
      <charset val="204"/>
    </font>
    <font>
      <sz val="10"/>
      <name val="Helv"/>
    </font>
    <font>
      <sz val="11"/>
      <name val="Calibri"/>
      <family val="2"/>
      <charset val="204"/>
    </font>
    <font>
      <b/>
      <i/>
      <sz val="12"/>
      <color indexed="9"/>
      <name val="Calibri"/>
      <family val="2"/>
      <charset val="204"/>
    </font>
    <font>
      <b/>
      <sz val="11"/>
      <name val="Calibri"/>
      <family val="2"/>
      <charset val="204"/>
    </font>
    <font>
      <i/>
      <sz val="12"/>
      <color indexed="9"/>
      <name val="Calibri"/>
      <family val="2"/>
      <charset val="204"/>
    </font>
    <font>
      <b/>
      <sz val="14"/>
      <color indexed="9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Calibri"/>
      <family val="2"/>
      <charset val="204"/>
    </font>
    <font>
      <b/>
      <sz val="10"/>
      <color indexed="12"/>
      <name val="Arial"/>
      <family val="2"/>
      <charset val="204"/>
    </font>
    <font>
      <sz val="12"/>
      <color theme="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"/>
      <family val="3"/>
    </font>
    <font>
      <sz val="10"/>
      <name val="Times New Roman CYR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indexed="9"/>
        <bgColor indexed="64"/>
      </patternFill>
    </fill>
  </fills>
  <borders count="7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</borders>
  <cellStyleXfs count="13">
    <xf numFmtId="0" fontId="0" fillId="0" borderId="0"/>
    <xf numFmtId="0" fontId="2" fillId="2" borderId="0" applyNumberFormat="0" applyBorder="0" applyAlignment="0" applyProtection="0"/>
    <xf numFmtId="0" fontId="8" fillId="0" borderId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24" fillId="0" borderId="0"/>
    <xf numFmtId="0" fontId="23" fillId="0" borderId="0"/>
    <xf numFmtId="0" fontId="25" fillId="0" borderId="0"/>
    <xf numFmtId="0" fontId="21" fillId="0" borderId="0"/>
    <xf numFmtId="167" fontId="22" fillId="0" borderId="0" applyFont="0" applyFill="0" applyBorder="0" applyAlignment="0" applyProtection="0"/>
    <xf numFmtId="0" fontId="26" fillId="0" borderId="0"/>
    <xf numFmtId="0" fontId="21" fillId="0" borderId="0"/>
  </cellStyleXfs>
  <cellXfs count="244">
    <xf numFmtId="0" fontId="0" fillId="0" borderId="0" xfId="0"/>
    <xf numFmtId="3" fontId="9" fillId="0" borderId="13" xfId="2" applyNumberFormat="1" applyFont="1" applyFill="1" applyBorder="1" applyProtection="1"/>
    <xf numFmtId="3" fontId="9" fillId="0" borderId="13" xfId="0" applyNumberFormat="1" applyFont="1" applyFill="1" applyBorder="1" applyProtection="1"/>
    <xf numFmtId="3" fontId="9" fillId="0" borderId="0" xfId="2" applyNumberFormat="1" applyFont="1" applyFill="1" applyBorder="1" applyProtection="1"/>
    <xf numFmtId="3" fontId="9" fillId="0" borderId="0" xfId="0" applyNumberFormat="1" applyFont="1" applyFill="1" applyBorder="1" applyProtection="1"/>
    <xf numFmtId="3" fontId="11" fillId="0" borderId="21" xfId="0" applyNumberFormat="1" applyFont="1" applyFill="1" applyBorder="1" applyProtection="1"/>
    <xf numFmtId="3" fontId="9" fillId="3" borderId="21" xfId="0" applyNumberFormat="1" applyFont="1" applyFill="1" applyBorder="1" applyProtection="1"/>
    <xf numFmtId="3" fontId="0" fillId="0" borderId="0" xfId="0" applyNumberFormat="1"/>
    <xf numFmtId="0" fontId="7" fillId="4" borderId="12" xfId="1" applyFont="1" applyFill="1" applyBorder="1" applyAlignment="1" applyProtection="1">
      <alignment horizontal="left" vertical="center"/>
    </xf>
    <xf numFmtId="0" fontId="7" fillId="4" borderId="3" xfId="1" applyFont="1" applyFill="1" applyBorder="1" applyAlignment="1" applyProtection="1">
      <alignment horizontal="left" vertical="center"/>
    </xf>
    <xf numFmtId="0" fontId="7" fillId="4" borderId="18" xfId="1" applyFont="1" applyFill="1" applyBorder="1" applyAlignment="1" applyProtection="1">
      <alignment horizontal="left" vertical="center"/>
    </xf>
    <xf numFmtId="0" fontId="10" fillId="4" borderId="20" xfId="1" applyFont="1" applyFill="1" applyBorder="1" applyAlignment="1" applyProtection="1">
      <alignment horizontal="left" vertical="center"/>
    </xf>
    <xf numFmtId="0" fontId="7" fillId="4" borderId="20" xfId="1" applyFont="1" applyFill="1" applyBorder="1" applyAlignment="1" applyProtection="1">
      <alignment horizontal="left" vertical="center"/>
    </xf>
    <xf numFmtId="0" fontId="4" fillId="4" borderId="20" xfId="1" applyFont="1" applyFill="1" applyBorder="1" applyAlignment="1" applyProtection="1">
      <alignment horizontal="left" vertical="center" wrapText="1"/>
    </xf>
    <xf numFmtId="0" fontId="4" fillId="4" borderId="32" xfId="1" applyFont="1" applyFill="1" applyBorder="1" applyAlignment="1" applyProtection="1">
      <alignment horizontal="right"/>
    </xf>
    <xf numFmtId="3" fontId="4" fillId="4" borderId="13" xfId="1" applyNumberFormat="1" applyFont="1" applyFill="1" applyBorder="1" applyProtection="1"/>
    <xf numFmtId="3" fontId="9" fillId="3" borderId="13" xfId="2" applyNumberFormat="1" applyFont="1" applyFill="1" applyBorder="1" applyProtection="1"/>
    <xf numFmtId="3" fontId="9" fillId="3" borderId="13" xfId="0" applyNumberFormat="1" applyFont="1" applyFill="1" applyBorder="1" applyProtection="1"/>
    <xf numFmtId="3" fontId="9" fillId="3" borderId="0" xfId="2" applyNumberFormat="1" applyFont="1" applyFill="1" applyBorder="1" applyProtection="1"/>
    <xf numFmtId="3" fontId="9" fillId="3" borderId="0" xfId="0" applyNumberFormat="1" applyFont="1" applyFill="1" applyBorder="1" applyProtection="1"/>
    <xf numFmtId="3" fontId="9" fillId="3" borderId="19" xfId="2" applyNumberFormat="1" applyFont="1" applyFill="1" applyBorder="1" applyProtection="1"/>
    <xf numFmtId="3" fontId="9" fillId="3" borderId="19" xfId="0" applyNumberFormat="1" applyFont="1" applyFill="1" applyBorder="1" applyProtection="1"/>
    <xf numFmtId="3" fontId="11" fillId="3" borderId="21" xfId="0" applyNumberFormat="1" applyFont="1" applyFill="1" applyBorder="1" applyProtection="1"/>
    <xf numFmtId="3" fontId="9" fillId="5" borderId="14" xfId="0" applyNumberFormat="1" applyFont="1" applyFill="1" applyBorder="1" applyProtection="1"/>
    <xf numFmtId="3" fontId="9" fillId="5" borderId="16" xfId="0" applyNumberFormat="1" applyFont="1" applyFill="1" applyBorder="1" applyProtection="1"/>
    <xf numFmtId="3" fontId="11" fillId="5" borderId="22" xfId="0" applyNumberFormat="1" applyFont="1" applyFill="1" applyBorder="1" applyProtection="1"/>
    <xf numFmtId="3" fontId="9" fillId="5" borderId="22" xfId="0" applyNumberFormat="1" applyFont="1" applyFill="1" applyBorder="1" applyProtection="1"/>
    <xf numFmtId="3" fontId="11" fillId="5" borderId="22" xfId="0" applyNumberFormat="1" applyFont="1" applyFill="1" applyBorder="1" applyAlignment="1" applyProtection="1">
      <alignment vertical="center" wrapText="1"/>
    </xf>
    <xf numFmtId="0" fontId="5" fillId="3" borderId="9" xfId="0" applyFont="1" applyFill="1" applyBorder="1" applyAlignment="1" applyProtection="1">
      <alignment vertical="center"/>
    </xf>
    <xf numFmtId="0" fontId="6" fillId="3" borderId="10" xfId="0" applyFont="1" applyFill="1" applyBorder="1" applyAlignment="1" applyProtection="1">
      <alignment vertical="center"/>
    </xf>
    <xf numFmtId="0" fontId="6" fillId="3" borderId="11" xfId="0" applyFont="1" applyFill="1" applyBorder="1" applyAlignment="1" applyProtection="1">
      <alignment vertical="center"/>
    </xf>
    <xf numFmtId="3" fontId="6" fillId="3" borderId="11" xfId="0" applyNumberFormat="1" applyFont="1" applyFill="1" applyBorder="1" applyAlignment="1" applyProtection="1">
      <alignment vertical="center"/>
    </xf>
    <xf numFmtId="0" fontId="0" fillId="3" borderId="0" xfId="0" applyFill="1" applyBorder="1"/>
    <xf numFmtId="0" fontId="6" fillId="3" borderId="25" xfId="0" applyFont="1" applyFill="1" applyBorder="1" applyAlignment="1" applyProtection="1">
      <alignment vertical="center"/>
    </xf>
    <xf numFmtId="0" fontId="6" fillId="3" borderId="25" xfId="0" applyFont="1" applyFill="1" applyBorder="1" applyAlignment="1" applyProtection="1"/>
    <xf numFmtId="0" fontId="0" fillId="3" borderId="21" xfId="0" applyFill="1" applyBorder="1" applyAlignment="1" applyProtection="1"/>
    <xf numFmtId="3" fontId="11" fillId="3" borderId="21" xfId="0" applyNumberFormat="1" applyFont="1" applyFill="1" applyBorder="1" applyAlignment="1" applyProtection="1">
      <alignment vertical="center" wrapText="1"/>
    </xf>
    <xf numFmtId="3" fontId="11" fillId="3" borderId="19" xfId="0" applyNumberFormat="1" applyFont="1" applyFill="1" applyBorder="1" applyAlignment="1" applyProtection="1">
      <alignment vertical="center" wrapText="1"/>
    </xf>
    <xf numFmtId="0" fontId="4" fillId="3" borderId="27" xfId="1" applyFont="1" applyFill="1" applyBorder="1" applyAlignment="1" applyProtection="1"/>
    <xf numFmtId="0" fontId="6" fillId="3" borderId="27" xfId="0" applyFont="1" applyFill="1" applyBorder="1" applyAlignment="1" applyProtection="1"/>
    <xf numFmtId="0" fontId="5" fillId="3" borderId="24" xfId="0" applyFont="1" applyFill="1" applyBorder="1" applyAlignment="1" applyProtection="1">
      <alignment vertical="center"/>
    </xf>
    <xf numFmtId="0" fontId="6" fillId="3" borderId="26" xfId="0" applyFont="1" applyFill="1" applyBorder="1" applyAlignment="1" applyProtection="1">
      <alignment vertical="center"/>
    </xf>
    <xf numFmtId="164" fontId="0" fillId="3" borderId="0" xfId="0" applyNumberFormat="1" applyFill="1" applyBorder="1"/>
    <xf numFmtId="164" fontId="0" fillId="3" borderId="0" xfId="0" applyNumberFormat="1" applyFill="1"/>
    <xf numFmtId="0" fontId="0" fillId="3" borderId="0" xfId="0" applyFill="1"/>
    <xf numFmtId="0" fontId="5" fillId="3" borderId="24" xfId="0" applyFont="1" applyFill="1" applyBorder="1" applyAlignment="1" applyProtection="1"/>
    <xf numFmtId="0" fontId="6" fillId="3" borderId="26" xfId="0" applyFont="1" applyFill="1" applyBorder="1" applyAlignment="1" applyProtection="1"/>
    <xf numFmtId="0" fontId="0" fillId="3" borderId="20" xfId="0" applyFill="1" applyBorder="1" applyAlignment="1" applyProtection="1"/>
    <xf numFmtId="0" fontId="0" fillId="3" borderId="23" xfId="0" applyFill="1" applyBorder="1" applyAlignment="1" applyProtection="1"/>
    <xf numFmtId="0" fontId="4" fillId="3" borderId="31" xfId="1" applyFont="1" applyFill="1" applyBorder="1" applyAlignment="1" applyProtection="1"/>
    <xf numFmtId="3" fontId="0" fillId="3" borderId="0" xfId="0" applyNumberFormat="1" applyFill="1"/>
    <xf numFmtId="0" fontId="4" fillId="4" borderId="8" xfId="1" applyFont="1" applyFill="1" applyBorder="1" applyAlignment="1" applyProtection="1">
      <alignment horizontal="center" vertical="center"/>
    </xf>
    <xf numFmtId="0" fontId="4" fillId="4" borderId="8" xfId="1" applyFont="1" applyFill="1" applyBorder="1" applyAlignment="1">
      <alignment horizontal="center" vertical="center"/>
    </xf>
    <xf numFmtId="3" fontId="4" fillId="4" borderId="34" xfId="1" applyNumberFormat="1" applyFont="1" applyFill="1" applyBorder="1" applyProtection="1"/>
    <xf numFmtId="3" fontId="4" fillId="4" borderId="32" xfId="1" applyNumberFormat="1" applyFont="1" applyFill="1" applyBorder="1" applyProtection="1"/>
    <xf numFmtId="0" fontId="4" fillId="4" borderId="36" xfId="1" applyFont="1" applyFill="1" applyBorder="1" applyAlignment="1" applyProtection="1">
      <alignment horizontal="center" vertical="center"/>
    </xf>
    <xf numFmtId="0" fontId="6" fillId="3" borderId="37" xfId="0" applyFont="1" applyFill="1" applyBorder="1" applyAlignment="1" applyProtection="1">
      <alignment vertical="center"/>
    </xf>
    <xf numFmtId="0" fontId="4" fillId="3" borderId="38" xfId="1" applyFont="1" applyFill="1" applyBorder="1" applyAlignment="1" applyProtection="1"/>
    <xf numFmtId="3" fontId="4" fillId="4" borderId="39" xfId="1" applyNumberFormat="1" applyFont="1" applyFill="1" applyBorder="1" applyProtection="1"/>
    <xf numFmtId="0" fontId="4" fillId="4" borderId="42" xfId="1" applyFont="1" applyFill="1" applyBorder="1" applyAlignment="1" applyProtection="1">
      <alignment horizontal="right"/>
    </xf>
    <xf numFmtId="3" fontId="4" fillId="4" borderId="43" xfId="1" applyNumberFormat="1" applyFont="1" applyFill="1" applyBorder="1" applyProtection="1"/>
    <xf numFmtId="3" fontId="4" fillId="4" borderId="44" xfId="1" applyNumberFormat="1" applyFont="1" applyFill="1" applyBorder="1" applyProtection="1"/>
    <xf numFmtId="3" fontId="4" fillId="4" borderId="42" xfId="1" applyNumberFormat="1" applyFont="1" applyFill="1" applyBorder="1" applyProtection="1"/>
    <xf numFmtId="3" fontId="4" fillId="4" borderId="41" xfId="1" applyNumberFormat="1" applyFont="1" applyFill="1" applyBorder="1" applyProtection="1"/>
    <xf numFmtId="0" fontId="5" fillId="0" borderId="49" xfId="0" applyFont="1" applyFill="1" applyBorder="1" applyAlignment="1"/>
    <xf numFmtId="0" fontId="6" fillId="0" borderId="50" xfId="0" applyFont="1" applyFill="1" applyBorder="1" applyAlignment="1"/>
    <xf numFmtId="0" fontId="6" fillId="0" borderId="51" xfId="0" applyFont="1" applyFill="1" applyBorder="1" applyAlignment="1"/>
    <xf numFmtId="3" fontId="9" fillId="0" borderId="13" xfId="0" applyNumberFormat="1" applyFont="1" applyFill="1" applyBorder="1"/>
    <xf numFmtId="3" fontId="9" fillId="0" borderId="0" xfId="0" applyNumberFormat="1" applyFont="1" applyFill="1" applyBorder="1"/>
    <xf numFmtId="3" fontId="11" fillId="0" borderId="21" xfId="0" applyNumberFormat="1" applyFont="1" applyFill="1" applyBorder="1"/>
    <xf numFmtId="0" fontId="6" fillId="0" borderId="0" xfId="0" applyFont="1" applyFill="1" applyBorder="1" applyAlignment="1"/>
    <xf numFmtId="0" fontId="6" fillId="0" borderId="17" xfId="0" applyFont="1" applyFill="1" applyBorder="1" applyAlignment="1"/>
    <xf numFmtId="0" fontId="0" fillId="0" borderId="0" xfId="0" applyFill="1" applyBorder="1" applyAlignment="1"/>
    <xf numFmtId="0" fontId="0" fillId="0" borderId="17" xfId="0" applyFill="1" applyBorder="1" applyAlignment="1"/>
    <xf numFmtId="3" fontId="9" fillId="0" borderId="50" xfId="0" applyNumberFormat="1" applyFont="1" applyFill="1" applyBorder="1"/>
    <xf numFmtId="3" fontId="11" fillId="0" borderId="21" xfId="0" applyNumberFormat="1" applyFont="1" applyFill="1" applyBorder="1" applyAlignment="1">
      <alignment wrapText="1"/>
    </xf>
    <xf numFmtId="0" fontId="7" fillId="4" borderId="14" xfId="1" applyFont="1" applyFill="1" applyBorder="1" applyAlignment="1">
      <alignment horizontal="left" vertical="center"/>
    </xf>
    <xf numFmtId="0" fontId="7" fillId="4" borderId="16" xfId="1" applyFont="1" applyFill="1" applyBorder="1" applyAlignment="1">
      <alignment horizontal="left" vertical="center"/>
    </xf>
    <xf numFmtId="3" fontId="9" fillId="0" borderId="19" xfId="0" applyNumberFormat="1" applyFont="1" applyFill="1" applyBorder="1"/>
    <xf numFmtId="0" fontId="5" fillId="0" borderId="58" xfId="0" applyFont="1" applyFill="1" applyBorder="1" applyAlignment="1"/>
    <xf numFmtId="0" fontId="6" fillId="0" borderId="25" xfId="0" applyFont="1" applyFill="1" applyBorder="1" applyAlignment="1"/>
    <xf numFmtId="3" fontId="9" fillId="0" borderId="59" xfId="0" applyNumberFormat="1" applyFont="1" applyFill="1" applyBorder="1"/>
    <xf numFmtId="3" fontId="9" fillId="0" borderId="60" xfId="0" applyNumberFormat="1" applyFont="1" applyFill="1" applyBorder="1"/>
    <xf numFmtId="3" fontId="11" fillId="3" borderId="21" xfId="0" applyNumberFormat="1" applyFont="1" applyFill="1" applyBorder="1"/>
    <xf numFmtId="0" fontId="0" fillId="0" borderId="58" xfId="0" applyFill="1" applyBorder="1" applyAlignment="1"/>
    <xf numFmtId="0" fontId="0" fillId="0" borderId="25" xfId="0" applyFill="1" applyBorder="1" applyAlignment="1"/>
    <xf numFmtId="0" fontId="0" fillId="0" borderId="61" xfId="0" applyFill="1" applyBorder="1" applyAlignment="1"/>
    <xf numFmtId="0" fontId="0" fillId="0" borderId="62" xfId="0" applyFill="1" applyBorder="1" applyAlignment="1"/>
    <xf numFmtId="0" fontId="4" fillId="4" borderId="57" xfId="1" applyFont="1" applyFill="1" applyBorder="1" applyAlignment="1">
      <alignment horizontal="center" vertical="center"/>
    </xf>
    <xf numFmtId="0" fontId="12" fillId="4" borderId="22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/>
    </xf>
    <xf numFmtId="0" fontId="7" fillId="4" borderId="30" xfId="1" applyFont="1" applyFill="1" applyBorder="1" applyAlignment="1">
      <alignment horizontal="left" vertical="center"/>
    </xf>
    <xf numFmtId="0" fontId="7" fillId="4" borderId="54" xfId="1" applyFont="1" applyFill="1" applyBorder="1" applyAlignment="1">
      <alignment horizontal="left" vertical="center"/>
    </xf>
    <xf numFmtId="0" fontId="4" fillId="4" borderId="28" xfId="1" applyFont="1" applyFill="1" applyBorder="1" applyAlignment="1" applyProtection="1">
      <alignment horizontal="left" vertical="center" wrapText="1"/>
    </xf>
    <xf numFmtId="3" fontId="9" fillId="5" borderId="14" xfId="0" applyNumberFormat="1" applyFont="1" applyFill="1" applyBorder="1"/>
    <xf numFmtId="3" fontId="9" fillId="5" borderId="16" xfId="0" applyNumberFormat="1" applyFont="1" applyFill="1" applyBorder="1"/>
    <xf numFmtId="3" fontId="9" fillId="5" borderId="30" xfId="0" applyNumberFormat="1" applyFont="1" applyFill="1" applyBorder="1"/>
    <xf numFmtId="3" fontId="11" fillId="5" borderId="22" xfId="0" applyNumberFormat="1" applyFont="1" applyFill="1" applyBorder="1"/>
    <xf numFmtId="3" fontId="9" fillId="5" borderId="54" xfId="0" applyNumberFormat="1" applyFont="1" applyFill="1" applyBorder="1"/>
    <xf numFmtId="4" fontId="9" fillId="0" borderId="13" xfId="0" applyNumberFormat="1" applyFont="1" applyBorder="1" applyAlignment="1">
      <alignment horizontal="center"/>
    </xf>
    <xf numFmtId="4" fontId="9" fillId="0" borderId="15" xfId="0" applyNumberFormat="1" applyFont="1" applyBorder="1" applyAlignment="1">
      <alignment horizontal="center"/>
    </xf>
    <xf numFmtId="4" fontId="9" fillId="0" borderId="52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7" xfId="0" applyNumberFormat="1" applyFont="1" applyBorder="1" applyAlignment="1">
      <alignment horizontal="center"/>
    </xf>
    <xf numFmtId="4" fontId="9" fillId="0" borderId="19" xfId="0" applyNumberFormat="1" applyFont="1" applyBorder="1" applyAlignment="1">
      <alignment horizontal="center"/>
    </xf>
    <xf numFmtId="4" fontId="9" fillId="0" borderId="29" xfId="0" applyNumberFormat="1" applyFont="1" applyBorder="1" applyAlignment="1">
      <alignment horizontal="center"/>
    </xf>
    <xf numFmtId="4" fontId="9" fillId="0" borderId="13" xfId="0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4" fontId="9" fillId="0" borderId="50" xfId="0" applyNumberFormat="1" applyFont="1" applyBorder="1" applyAlignment="1">
      <alignment horizontal="center"/>
    </xf>
    <xf numFmtId="4" fontId="9" fillId="0" borderId="51" xfId="0" applyNumberFormat="1" applyFont="1" applyBorder="1" applyAlignment="1">
      <alignment horizontal="center"/>
    </xf>
    <xf numFmtId="4" fontId="0" fillId="0" borderId="25" xfId="0" applyNumberFormat="1" applyFont="1" applyFill="1" applyBorder="1" applyAlignment="1">
      <alignment horizontal="center"/>
    </xf>
    <xf numFmtId="4" fontId="0" fillId="0" borderId="26" xfId="0" applyNumberFormat="1" applyFont="1" applyFill="1" applyBorder="1" applyAlignment="1">
      <alignment horizontal="center"/>
    </xf>
    <xf numFmtId="4" fontId="0" fillId="3" borderId="26" xfId="0" applyNumberFormat="1" applyFont="1" applyFill="1" applyBorder="1" applyAlignment="1">
      <alignment horizontal="center"/>
    </xf>
    <xf numFmtId="0" fontId="16" fillId="0" borderId="68" xfId="0" applyFont="1" applyBorder="1" applyAlignment="1">
      <alignment horizontal="justify" wrapText="1"/>
    </xf>
    <xf numFmtId="0" fontId="11" fillId="0" borderId="43" xfId="0" applyFont="1" applyBorder="1" applyAlignment="1">
      <alignment horizontal="center" vertical="center" wrapText="1"/>
    </xf>
    <xf numFmtId="0" fontId="11" fillId="0" borderId="69" xfId="0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 wrapText="1"/>
    </xf>
    <xf numFmtId="165" fontId="9" fillId="0" borderId="17" xfId="0" applyNumberFormat="1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wrapText="1"/>
    </xf>
    <xf numFmtId="165" fontId="9" fillId="0" borderId="17" xfId="0" applyNumberFormat="1" applyFont="1" applyBorder="1" applyAlignment="1">
      <alignment horizontal="center" wrapText="1"/>
    </xf>
    <xf numFmtId="165" fontId="9" fillId="0" borderId="43" xfId="0" applyNumberFormat="1" applyFont="1" applyBorder="1" applyAlignment="1">
      <alignment horizontal="center" wrapText="1"/>
    </xf>
    <xf numFmtId="0" fontId="11" fillId="0" borderId="51" xfId="0" applyFont="1" applyBorder="1" applyAlignment="1">
      <alignment horizontal="center" vertical="center" wrapText="1"/>
    </xf>
    <xf numFmtId="165" fontId="0" fillId="0" borderId="0" xfId="0" applyNumberFormat="1"/>
    <xf numFmtId="3" fontId="9" fillId="0" borderId="15" xfId="0" applyNumberFormat="1" applyFont="1" applyBorder="1" applyAlignment="1">
      <alignment vertical="center"/>
    </xf>
    <xf numFmtId="3" fontId="9" fillId="0" borderId="17" xfId="0" applyNumberFormat="1" applyFont="1" applyBorder="1" applyAlignment="1">
      <alignment vertical="center"/>
    </xf>
    <xf numFmtId="3" fontId="9" fillId="0" borderId="69" xfId="0" applyNumberFormat="1" applyFont="1" applyBorder="1" applyAlignment="1">
      <alignment vertical="center"/>
    </xf>
    <xf numFmtId="164" fontId="0" fillId="0" borderId="15" xfId="0" applyNumberFormat="1" applyFont="1" applyBorder="1" applyAlignment="1">
      <alignment vertical="center"/>
    </xf>
    <xf numFmtId="164" fontId="9" fillId="0" borderId="17" xfId="0" applyNumberFormat="1" applyFont="1" applyBorder="1" applyAlignment="1">
      <alignment horizontal="right" vertical="center"/>
    </xf>
    <xf numFmtId="164" fontId="9" fillId="0" borderId="17" xfId="0" applyNumberFormat="1" applyFont="1" applyBorder="1" applyAlignment="1">
      <alignment vertical="center"/>
    </xf>
    <xf numFmtId="0" fontId="20" fillId="0" borderId="0" xfId="0" applyFont="1"/>
    <xf numFmtId="164" fontId="20" fillId="0" borderId="0" xfId="0" applyNumberFormat="1" applyFont="1"/>
    <xf numFmtId="0" fontId="15" fillId="6" borderId="0" xfId="1" applyFont="1" applyFill="1" applyBorder="1" applyAlignment="1">
      <alignment horizontal="left" vertical="center"/>
    </xf>
    <xf numFmtId="4" fontId="9" fillId="0" borderId="17" xfId="0" applyNumberFormat="1" applyFont="1" applyFill="1" applyBorder="1" applyAlignment="1">
      <alignment horizontal="center" vertical="center"/>
    </xf>
    <xf numFmtId="4" fontId="9" fillId="0" borderId="53" xfId="0" applyNumberFormat="1" applyFont="1" applyFill="1" applyBorder="1" applyAlignment="1">
      <alignment horizontal="center"/>
    </xf>
    <xf numFmtId="4" fontId="19" fillId="0" borderId="26" xfId="0" applyNumberFormat="1" applyFont="1" applyFill="1" applyBorder="1" applyAlignment="1">
      <alignment horizontal="center"/>
    </xf>
    <xf numFmtId="4" fontId="1" fillId="5" borderId="21" xfId="0" applyNumberFormat="1" applyFont="1" applyFill="1" applyBorder="1" applyAlignment="1">
      <alignment horizontal="center" vertical="center"/>
    </xf>
    <xf numFmtId="4" fontId="1" fillId="5" borderId="23" xfId="0" applyNumberFormat="1" applyFont="1" applyFill="1" applyBorder="1" applyAlignment="1">
      <alignment horizontal="center" vertical="center"/>
    </xf>
    <xf numFmtId="4" fontId="1" fillId="5" borderId="28" xfId="0" applyNumberFormat="1" applyFont="1" applyFill="1" applyBorder="1" applyAlignment="1">
      <alignment horizontal="center" vertical="center"/>
    </xf>
    <xf numFmtId="4" fontId="11" fillId="5" borderId="21" xfId="0" applyNumberFormat="1" applyFont="1" applyFill="1" applyBorder="1" applyAlignment="1">
      <alignment horizontal="center" vertical="center"/>
    </xf>
    <xf numFmtId="4" fontId="11" fillId="5" borderId="23" xfId="0" applyNumberFormat="1" applyFont="1" applyFill="1" applyBorder="1" applyAlignment="1">
      <alignment horizontal="center" vertical="center"/>
    </xf>
    <xf numFmtId="4" fontId="1" fillId="5" borderId="21" xfId="0" applyNumberFormat="1" applyFont="1" applyFill="1" applyBorder="1" applyAlignment="1">
      <alignment horizontal="center"/>
    </xf>
    <xf numFmtId="4" fontId="1" fillId="5" borderId="23" xfId="0" applyNumberFormat="1" applyFont="1" applyFill="1" applyBorder="1" applyAlignment="1">
      <alignment horizontal="center"/>
    </xf>
    <xf numFmtId="4" fontId="11" fillId="5" borderId="21" xfId="0" applyNumberFormat="1" applyFont="1" applyFill="1" applyBorder="1" applyAlignment="1">
      <alignment horizontal="center"/>
    </xf>
    <xf numFmtId="4" fontId="11" fillId="5" borderId="23" xfId="0" applyNumberFormat="1" applyFont="1" applyFill="1" applyBorder="1" applyAlignment="1">
      <alignment horizontal="center"/>
    </xf>
    <xf numFmtId="0" fontId="14" fillId="4" borderId="48" xfId="1" applyFont="1" applyFill="1" applyBorder="1" applyAlignment="1">
      <alignment horizontal="center" vertical="center" wrapText="1"/>
    </xf>
    <xf numFmtId="0" fontId="12" fillId="4" borderId="28" xfId="1" applyFont="1" applyFill="1" applyBorder="1" applyAlignment="1">
      <alignment horizontal="left" vertical="center"/>
    </xf>
    <xf numFmtId="0" fontId="4" fillId="4" borderId="22" xfId="1" applyFont="1" applyFill="1" applyBorder="1" applyAlignment="1">
      <alignment horizontal="left" vertical="center" wrapText="1"/>
    </xf>
    <xf numFmtId="0" fontId="12" fillId="4" borderId="55" xfId="1" applyFont="1" applyFill="1" applyBorder="1" applyAlignment="1">
      <alignment horizontal="left" vertical="center"/>
    </xf>
    <xf numFmtId="0" fontId="4" fillId="4" borderId="65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9" fillId="0" borderId="50" xfId="0" applyFont="1" applyBorder="1" applyAlignment="1">
      <alignment horizontal="center" vertical="center" wrapText="1"/>
    </xf>
    <xf numFmtId="0" fontId="4" fillId="4" borderId="57" xfId="1" applyFont="1" applyFill="1" applyBorder="1" applyAlignment="1">
      <alignment horizontal="center" vertical="center"/>
    </xf>
    <xf numFmtId="0" fontId="17" fillId="4" borderId="16" xfId="1" applyFont="1" applyFill="1" applyBorder="1" applyAlignment="1">
      <alignment vertical="center"/>
    </xf>
    <xf numFmtId="0" fontId="4" fillId="4" borderId="72" xfId="1" applyFont="1" applyFill="1" applyBorder="1" applyAlignment="1">
      <alignment horizontal="left" vertical="center" wrapText="1"/>
    </xf>
    <xf numFmtId="0" fontId="17" fillId="4" borderId="64" xfId="1" applyFont="1" applyFill="1" applyBorder="1"/>
    <xf numFmtId="165" fontId="11" fillId="5" borderId="50" xfId="0" applyNumberFormat="1" applyFont="1" applyFill="1" applyBorder="1" applyAlignment="1">
      <alignment horizontal="center" wrapText="1"/>
    </xf>
    <xf numFmtId="165" fontId="11" fillId="5" borderId="51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53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3" fontId="9" fillId="0" borderId="15" xfId="0" applyNumberFormat="1" applyFont="1" applyBorder="1" applyAlignment="1" applyProtection="1">
      <alignment vertical="center"/>
    </xf>
    <xf numFmtId="3" fontId="9" fillId="0" borderId="17" xfId="0" applyNumberFormat="1" applyFont="1" applyBorder="1" applyAlignment="1" applyProtection="1">
      <alignment vertical="center"/>
    </xf>
    <xf numFmtId="0" fontId="6" fillId="0" borderId="52" xfId="0" applyFont="1" applyBorder="1" applyAlignment="1" applyProtection="1">
      <alignment vertical="center"/>
    </xf>
    <xf numFmtId="164" fontId="9" fillId="0" borderId="15" xfId="0" applyNumberFormat="1" applyFont="1" applyBorder="1" applyAlignment="1" applyProtection="1">
      <alignment vertical="center"/>
    </xf>
    <xf numFmtId="4" fontId="9" fillId="0" borderId="17" xfId="0" applyNumberFormat="1" applyFont="1" applyBorder="1" applyAlignment="1" applyProtection="1">
      <alignment horizontal="right" vertical="center"/>
    </xf>
    <xf numFmtId="164" fontId="9" fillId="0" borderId="17" xfId="0" applyNumberFormat="1" applyFont="1" applyBorder="1" applyAlignment="1" applyProtection="1">
      <alignment horizontal="right" vertical="center"/>
    </xf>
    <xf numFmtId="164" fontId="9" fillId="0" borderId="17" xfId="0" applyNumberFormat="1" applyFont="1" applyBorder="1" applyAlignment="1" applyProtection="1">
      <alignment vertical="center"/>
    </xf>
    <xf numFmtId="3" fontId="18" fillId="5" borderId="54" xfId="0" applyNumberFormat="1" applyFont="1" applyFill="1" applyBorder="1" applyAlignment="1" applyProtection="1">
      <alignment vertical="center"/>
    </xf>
    <xf numFmtId="164" fontId="18" fillId="5" borderId="54" xfId="0" applyNumberFormat="1" applyFont="1" applyFill="1" applyBorder="1" applyAlignment="1" applyProtection="1">
      <alignment vertical="center"/>
    </xf>
    <xf numFmtId="0" fontId="17" fillId="4" borderId="16" xfId="1" applyFont="1" applyFill="1" applyBorder="1" applyAlignment="1" applyProtection="1">
      <alignment horizontal="left" vertical="center"/>
    </xf>
    <xf numFmtId="0" fontId="4" fillId="4" borderId="70" xfId="1" applyFont="1" applyFill="1" applyBorder="1" applyAlignment="1" applyProtection="1">
      <alignment horizontal="left" vertical="center"/>
    </xf>
    <xf numFmtId="0" fontId="17" fillId="4" borderId="16" xfId="1" applyFont="1" applyFill="1" applyBorder="1" applyAlignment="1" applyProtection="1">
      <alignment vertical="center"/>
    </xf>
    <xf numFmtId="0" fontId="4" fillId="4" borderId="70" xfId="1" applyFont="1" applyFill="1" applyBorder="1" applyAlignment="1" applyProtection="1">
      <alignment vertical="center"/>
    </xf>
    <xf numFmtId="0" fontId="4" fillId="4" borderId="48" xfId="1" applyFont="1" applyFill="1" applyBorder="1" applyAlignment="1" applyProtection="1">
      <alignment horizontal="center" vertical="center"/>
    </xf>
    <xf numFmtId="0" fontId="17" fillId="4" borderId="14" xfId="1" applyFont="1" applyFill="1" applyBorder="1" applyAlignment="1">
      <alignment vertical="center"/>
    </xf>
    <xf numFmtId="0" fontId="4" fillId="4" borderId="70" xfId="1" applyFont="1" applyFill="1" applyBorder="1" applyAlignment="1">
      <alignment vertical="center"/>
    </xf>
    <xf numFmtId="3" fontId="18" fillId="5" borderId="51" xfId="0" applyNumberFormat="1" applyFont="1" applyFill="1" applyBorder="1" applyAlignment="1">
      <alignment vertical="center"/>
    </xf>
    <xf numFmtId="164" fontId="18" fillId="5" borderId="51" xfId="0" applyNumberFormat="1" applyFont="1" applyFill="1" applyBorder="1" applyAlignment="1">
      <alignment vertical="center"/>
    </xf>
    <xf numFmtId="0" fontId="15" fillId="6" borderId="17" xfId="1" applyFont="1" applyFill="1" applyBorder="1" applyAlignment="1">
      <alignment horizontal="left" vertical="center"/>
    </xf>
    <xf numFmtId="0" fontId="15" fillId="6" borderId="38" xfId="1" applyFont="1" applyFill="1" applyBorder="1" applyAlignment="1">
      <alignment horizontal="left" vertical="center"/>
    </xf>
    <xf numFmtId="4" fontId="9" fillId="0" borderId="63" xfId="0" applyNumberFormat="1" applyFont="1" applyBorder="1" applyAlignment="1">
      <alignment horizontal="center"/>
    </xf>
    <xf numFmtId="0" fontId="6" fillId="0" borderId="17" xfId="0" applyFont="1" applyBorder="1" applyAlignment="1" applyProtection="1">
      <alignment vertical="center"/>
    </xf>
    <xf numFmtId="0" fontId="4" fillId="4" borderId="71" xfId="1" applyFont="1" applyFill="1" applyBorder="1" applyAlignment="1" applyProtection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/>
    </xf>
    <xf numFmtId="0" fontId="14" fillId="4" borderId="71" xfId="1" applyFont="1" applyFill="1" applyBorder="1" applyAlignment="1">
      <alignment horizontal="center" vertical="center" wrapText="1"/>
    </xf>
    <xf numFmtId="0" fontId="14" fillId="4" borderId="73" xfId="1" applyFont="1" applyFill="1" applyBorder="1" applyAlignment="1">
      <alignment horizontal="center" vertical="center" wrapText="1"/>
    </xf>
    <xf numFmtId="0" fontId="3" fillId="4" borderId="0" xfId="1" applyFont="1" applyFill="1" applyBorder="1" applyAlignment="1" applyProtection="1">
      <alignment horizontal="center" vertical="center"/>
    </xf>
    <xf numFmtId="166" fontId="0" fillId="3" borderId="0" xfId="3" applyNumberFormat="1" applyFont="1" applyFill="1"/>
    <xf numFmtId="0" fontId="15" fillId="6" borderId="43" xfId="1" applyFont="1" applyFill="1" applyBorder="1" applyAlignment="1">
      <alignment horizontal="left" vertical="center"/>
    </xf>
    <xf numFmtId="0" fontId="15" fillId="6" borderId="58" xfId="1" applyFont="1" applyFill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 wrapText="1"/>
    </xf>
    <xf numFmtId="0" fontId="0" fillId="0" borderId="0" xfId="0"/>
    <xf numFmtId="9" fontId="0" fillId="3" borderId="0" xfId="3" applyFont="1" applyFill="1"/>
    <xf numFmtId="0" fontId="0" fillId="0" borderId="0" xfId="0"/>
    <xf numFmtId="0" fontId="3" fillId="4" borderId="74" xfId="1" applyFont="1" applyFill="1" applyBorder="1" applyAlignment="1" applyProtection="1">
      <alignment horizontal="center" vertical="center"/>
    </xf>
    <xf numFmtId="0" fontId="3" fillId="4" borderId="5" xfId="1" applyFont="1" applyFill="1" applyBorder="1" applyAlignment="1" applyProtection="1">
      <alignment horizontal="center" vertical="center"/>
    </xf>
    <xf numFmtId="0" fontId="3" fillId="4" borderId="40" xfId="1" applyFont="1" applyFill="1" applyBorder="1" applyAlignment="1" applyProtection="1">
      <alignment horizontal="center" vertical="center"/>
    </xf>
    <xf numFmtId="0" fontId="3" fillId="4" borderId="1" xfId="1" applyFont="1" applyFill="1" applyBorder="1" applyAlignment="1" applyProtection="1">
      <alignment horizontal="center" vertical="center"/>
    </xf>
    <xf numFmtId="0" fontId="3" fillId="4" borderId="2" xfId="1" applyFont="1" applyFill="1" applyBorder="1" applyAlignment="1" applyProtection="1">
      <alignment horizontal="center" vertical="center"/>
    </xf>
    <xf numFmtId="0" fontId="3" fillId="4" borderId="35" xfId="1" applyFont="1" applyFill="1" applyBorder="1" applyAlignment="1" applyProtection="1">
      <alignment horizontal="center" vertical="center"/>
    </xf>
    <xf numFmtId="0" fontId="2" fillId="4" borderId="3" xfId="1" applyFill="1" applyBorder="1" applyAlignment="1" applyProtection="1">
      <alignment horizontal="center"/>
    </xf>
    <xf numFmtId="0" fontId="2" fillId="4" borderId="7" xfId="1" applyFill="1" applyBorder="1" applyAlignment="1" applyProtection="1">
      <alignment horizontal="center"/>
    </xf>
    <xf numFmtId="0" fontId="3" fillId="4" borderId="4" xfId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/>
    </xf>
    <xf numFmtId="0" fontId="3" fillId="4" borderId="46" xfId="1" applyFont="1" applyFill="1" applyBorder="1" applyAlignment="1">
      <alignment horizontal="center"/>
    </xf>
    <xf numFmtId="0" fontId="3" fillId="4" borderId="56" xfId="1" applyFont="1" applyFill="1" applyBorder="1" applyAlignment="1">
      <alignment horizontal="center"/>
    </xf>
    <xf numFmtId="0" fontId="3" fillId="4" borderId="4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3" fillId="4" borderId="40" xfId="1" applyFont="1" applyFill="1" applyBorder="1" applyAlignment="1">
      <alignment horizontal="center" vertical="center"/>
    </xf>
    <xf numFmtId="0" fontId="3" fillId="4" borderId="53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/>
    </xf>
    <xf numFmtId="0" fontId="13" fillId="4" borderId="5" xfId="1" applyFont="1" applyFill="1" applyBorder="1" applyAlignment="1">
      <alignment horizontal="center"/>
    </xf>
    <xf numFmtId="0" fontId="13" fillId="4" borderId="6" xfId="1" applyFont="1" applyFill="1" applyBorder="1" applyAlignment="1">
      <alignment horizontal="center"/>
    </xf>
    <xf numFmtId="0" fontId="13" fillId="4" borderId="4" xfId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/>
    </xf>
    <xf numFmtId="0" fontId="13" fillId="4" borderId="47" xfId="1" applyFont="1" applyFill="1" applyBorder="1" applyAlignment="1">
      <alignment horizontal="center" vertical="center" wrapText="1"/>
    </xf>
    <xf numFmtId="0" fontId="13" fillId="4" borderId="40" xfId="1" applyFont="1" applyFill="1" applyBorder="1" applyAlignment="1">
      <alignment horizontal="center"/>
    </xf>
    <xf numFmtId="0" fontId="13" fillId="4" borderId="5" xfId="1" applyFont="1" applyFill="1" applyBorder="1" applyAlignment="1">
      <alignment horizontal="center" vertical="center"/>
    </xf>
    <xf numFmtId="0" fontId="13" fillId="4" borderId="40" xfId="1" applyFont="1" applyFill="1" applyBorder="1" applyAlignment="1">
      <alignment horizontal="center" vertical="center"/>
    </xf>
    <xf numFmtId="0" fontId="3" fillId="4" borderId="45" xfId="1" applyFont="1" applyFill="1" applyBorder="1" applyAlignment="1">
      <alignment horizontal="center" vertical="center"/>
    </xf>
    <xf numFmtId="0" fontId="3" fillId="4" borderId="33" xfId="1" applyFont="1" applyFill="1" applyBorder="1" applyAlignment="1">
      <alignment horizontal="center" vertical="center"/>
    </xf>
    <xf numFmtId="0" fontId="13" fillId="4" borderId="66" xfId="1" applyFont="1" applyFill="1" applyBorder="1" applyAlignment="1">
      <alignment horizontal="center" wrapText="1"/>
    </xf>
    <xf numFmtId="0" fontId="13" fillId="4" borderId="67" xfId="1" applyFont="1" applyFill="1" applyBorder="1" applyAlignment="1">
      <alignment horizontal="center" wrapText="1"/>
    </xf>
    <xf numFmtId="0" fontId="4" fillId="4" borderId="4" xfId="1" applyFont="1" applyFill="1" applyBorder="1" applyAlignment="1">
      <alignment horizontal="center" wrapText="1"/>
    </xf>
    <xf numFmtId="0" fontId="4" fillId="4" borderId="5" xfId="1" applyFont="1" applyFill="1" applyBorder="1" applyAlignment="1">
      <alignment horizontal="center" wrapText="1"/>
    </xf>
    <xf numFmtId="0" fontId="4" fillId="4" borderId="6" xfId="1" applyFont="1" applyFill="1" applyBorder="1" applyAlignment="1">
      <alignment horizontal="center" wrapText="1"/>
    </xf>
    <xf numFmtId="0" fontId="4" fillId="4" borderId="57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4" borderId="40" xfId="1" applyFont="1" applyFill="1" applyBorder="1" applyAlignment="1">
      <alignment horizontal="center" vertical="center" wrapText="1"/>
    </xf>
    <xf numFmtId="0" fontId="13" fillId="4" borderId="56" xfId="1" applyFont="1" applyFill="1" applyBorder="1" applyAlignment="1">
      <alignment horizontal="center" vertical="center" wrapText="1"/>
    </xf>
    <xf numFmtId="0" fontId="13" fillId="4" borderId="46" xfId="1" applyFont="1" applyFill="1" applyBorder="1" applyAlignment="1" applyProtection="1">
      <alignment horizontal="center" vertical="center" wrapText="1"/>
    </xf>
    <xf numFmtId="0" fontId="13" fillId="4" borderId="47" xfId="1" applyFont="1" applyFill="1" applyBorder="1" applyAlignment="1" applyProtection="1">
      <alignment horizontal="center" vertical="center" wrapText="1"/>
    </xf>
    <xf numFmtId="0" fontId="4" fillId="4" borderId="4" xfId="1" applyFont="1" applyFill="1" applyBorder="1" applyAlignment="1" applyProtection="1">
      <alignment horizontal="center" vertical="center" wrapText="1"/>
    </xf>
    <xf numFmtId="0" fontId="4" fillId="4" borderId="5" xfId="1" applyFont="1" applyFill="1" applyBorder="1" applyAlignment="1" applyProtection="1">
      <alignment horizontal="center" vertical="center" wrapText="1"/>
    </xf>
    <xf numFmtId="0" fontId="4" fillId="4" borderId="40" xfId="1" applyFont="1" applyFill="1" applyBorder="1" applyAlignment="1" applyProtection="1">
      <alignment horizontal="center" vertical="center" wrapText="1"/>
    </xf>
    <xf numFmtId="0" fontId="3" fillId="4" borderId="45" xfId="1" applyFont="1" applyFill="1" applyBorder="1" applyAlignment="1" applyProtection="1">
      <alignment horizontal="center" vertical="center"/>
    </xf>
    <xf numFmtId="0" fontId="3" fillId="4" borderId="33" xfId="1" applyFont="1" applyFill="1" applyBorder="1" applyAlignment="1" applyProtection="1">
      <alignment horizontal="center" vertical="center"/>
    </xf>
  </cellXfs>
  <cellStyles count="13">
    <cellStyle name="Акцент1" xfId="1" builtinId="29"/>
    <cellStyle name="Обычный" xfId="0" builtinId="0"/>
    <cellStyle name="Обычный 2" xfId="5"/>
    <cellStyle name="Обычный 2 2" xfId="12"/>
    <cellStyle name="Обычный 3" xfId="4"/>
    <cellStyle name="Обычный 4" xfId="6"/>
    <cellStyle name="Обычный 5" xfId="7"/>
    <cellStyle name="Обычный 6" xfId="8"/>
    <cellStyle name="Обычный 7" xfId="9"/>
    <cellStyle name="Обычный 8" xfId="11"/>
    <cellStyle name="Обычный_Лист1" xfId="2"/>
    <cellStyle name="Процентный" xfId="3" builtinId="5"/>
    <cellStyle name="Финансовый 2" xfId="10"/>
  </cellStyles>
  <dxfs count="0"/>
  <tableStyles count="0" defaultTableStyle="TableStyleMedium2" defaultPivotStyle="PivotStyleLight16"/>
  <colors>
    <mruColors>
      <color rgb="FFEEECE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ГК-1">
      <a:dk1>
        <a:srgbClr val="000000"/>
      </a:dk1>
      <a:lt1>
        <a:srgbClr val="FFFFFF"/>
      </a:lt1>
      <a:dk2>
        <a:srgbClr val="000000"/>
      </a:dk2>
      <a:lt2>
        <a:srgbClr val="808080"/>
      </a:lt2>
      <a:accent1>
        <a:srgbClr val="0066CC"/>
      </a:accent1>
      <a:accent2>
        <a:srgbClr val="3399FF"/>
      </a:accent2>
      <a:accent3>
        <a:srgbClr val="C7C7C7"/>
      </a:accent3>
      <a:accent4>
        <a:srgbClr val="92D050"/>
      </a:accent4>
      <a:accent5>
        <a:srgbClr val="FF9900"/>
      </a:accent5>
      <a:accent6>
        <a:srgbClr val="003366"/>
      </a:accent6>
      <a:hlink>
        <a:srgbClr val="003366"/>
      </a:hlink>
      <a:folHlink>
        <a:srgbClr val="80808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7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J97" sqref="BJ97"/>
    </sheetView>
  </sheetViews>
  <sheetFormatPr defaultRowHeight="15" x14ac:dyDescent="0.25"/>
  <cols>
    <col min="1" max="1" width="50.85546875" style="44" bestFit="1" customWidth="1"/>
    <col min="2" max="2" width="12.5703125" style="44" customWidth="1"/>
    <col min="3" max="3" width="12.85546875" style="44" customWidth="1"/>
    <col min="4" max="4" width="12.7109375" style="44" customWidth="1"/>
    <col min="5" max="5" width="13" style="44" customWidth="1"/>
    <col min="6" max="6" width="12.85546875" style="44" customWidth="1"/>
    <col min="7" max="7" width="11.85546875" style="44" bestFit="1" customWidth="1"/>
    <col min="8" max="8" width="12.7109375" style="44" customWidth="1"/>
    <col min="9" max="9" width="12.140625" style="44" customWidth="1"/>
    <col min="10" max="10" width="12.7109375" style="44" customWidth="1"/>
    <col min="11" max="11" width="13.5703125" style="44" customWidth="1"/>
    <col min="12" max="12" width="11.85546875" style="44" bestFit="1" customWidth="1"/>
    <col min="13" max="13" width="11.42578125" style="44" customWidth="1"/>
    <col min="14" max="14" width="11.7109375" style="44" customWidth="1"/>
    <col min="15" max="15" width="12.85546875" style="44" customWidth="1"/>
    <col min="16" max="16" width="11.7109375" style="44" customWidth="1"/>
    <col min="17" max="17" width="12" style="44" customWidth="1"/>
    <col min="18" max="18" width="14.7109375" style="44" customWidth="1"/>
    <col min="19" max="19" width="13.140625" style="44" customWidth="1"/>
    <col min="20" max="20" width="15.28515625" style="44" customWidth="1"/>
    <col min="21" max="21" width="12.5703125" style="44" customWidth="1"/>
    <col min="22" max="22" width="12.85546875" style="44" customWidth="1"/>
    <col min="23" max="23" width="12.7109375" style="44" customWidth="1"/>
    <col min="24" max="24" width="13" style="44" customWidth="1"/>
    <col min="25" max="25" width="12.85546875" style="44" customWidth="1"/>
    <col min="26" max="26" width="11.85546875" style="44" bestFit="1" customWidth="1"/>
    <col min="27" max="27" width="12.7109375" style="44" customWidth="1"/>
    <col min="28" max="28" width="12.140625" style="44" customWidth="1"/>
    <col min="29" max="29" width="12.7109375" style="44" customWidth="1"/>
    <col min="30" max="30" width="13.5703125" style="44" customWidth="1"/>
    <col min="31" max="31" width="11.85546875" style="44" bestFit="1" customWidth="1"/>
    <col min="32" max="32" width="11.42578125" style="44" customWidth="1"/>
    <col min="33" max="33" width="11.7109375" style="44" customWidth="1"/>
    <col min="34" max="34" width="12.85546875" style="44" customWidth="1"/>
    <col min="35" max="35" width="11.7109375" style="44" customWidth="1"/>
    <col min="36" max="36" width="12" style="44" customWidth="1"/>
    <col min="37" max="37" width="14.7109375" style="44" customWidth="1"/>
    <col min="38" max="38" width="13.140625" style="44" customWidth="1"/>
    <col min="39" max="39" width="15.28515625" style="44" customWidth="1"/>
    <col min="40" max="16384" width="9.140625" style="44"/>
  </cols>
  <sheetData>
    <row r="1" spans="1:39" ht="21" x14ac:dyDescent="0.25">
      <c r="A1" s="202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4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</row>
    <row r="2" spans="1:39" ht="21" x14ac:dyDescent="0.25">
      <c r="A2" s="205"/>
      <c r="B2" s="207">
        <v>2018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1"/>
      <c r="U2" s="199">
        <v>2019</v>
      </c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1"/>
    </row>
    <row r="3" spans="1:39" ht="15.75" x14ac:dyDescent="0.25">
      <c r="A3" s="206"/>
      <c r="B3" s="51" t="s">
        <v>1</v>
      </c>
      <c r="C3" s="51" t="s">
        <v>2</v>
      </c>
      <c r="D3" s="51" t="s">
        <v>3</v>
      </c>
      <c r="E3" s="51" t="s">
        <v>4</v>
      </c>
      <c r="F3" s="51" t="s">
        <v>5</v>
      </c>
      <c r="G3" s="52" t="s">
        <v>6</v>
      </c>
      <c r="H3" s="52" t="s">
        <v>7</v>
      </c>
      <c r="I3" s="51" t="s">
        <v>8</v>
      </c>
      <c r="J3" s="51" t="s">
        <v>9</v>
      </c>
      <c r="K3" s="51" t="s">
        <v>10</v>
      </c>
      <c r="L3" s="51" t="s">
        <v>11</v>
      </c>
      <c r="M3" s="51" t="s">
        <v>12</v>
      </c>
      <c r="N3" s="51" t="s">
        <v>13</v>
      </c>
      <c r="O3" s="51" t="s">
        <v>14</v>
      </c>
      <c r="P3" s="51" t="s">
        <v>15</v>
      </c>
      <c r="Q3" s="51" t="s">
        <v>16</v>
      </c>
      <c r="R3" s="51" t="s">
        <v>17</v>
      </c>
      <c r="S3" s="51" t="s">
        <v>18</v>
      </c>
      <c r="T3" s="55">
        <v>2018</v>
      </c>
      <c r="U3" s="51" t="s">
        <v>1</v>
      </c>
      <c r="V3" s="51" t="s">
        <v>2</v>
      </c>
      <c r="W3" s="51" t="s">
        <v>3</v>
      </c>
      <c r="X3" s="51" t="s">
        <v>4</v>
      </c>
      <c r="Y3" s="51" t="s">
        <v>5</v>
      </c>
      <c r="Z3" s="52" t="s">
        <v>6</v>
      </c>
      <c r="AA3" s="52" t="s">
        <v>7</v>
      </c>
      <c r="AB3" s="51" t="s">
        <v>8</v>
      </c>
      <c r="AC3" s="51" t="s">
        <v>9</v>
      </c>
      <c r="AD3" s="51" t="s">
        <v>10</v>
      </c>
      <c r="AE3" s="51" t="s">
        <v>11</v>
      </c>
      <c r="AF3" s="51" t="s">
        <v>12</v>
      </c>
      <c r="AG3" s="51" t="s">
        <v>13</v>
      </c>
      <c r="AH3" s="51" t="s">
        <v>14</v>
      </c>
      <c r="AI3" s="51" t="s">
        <v>15</v>
      </c>
      <c r="AJ3" s="51" t="s">
        <v>16</v>
      </c>
      <c r="AK3" s="51" t="s">
        <v>17</v>
      </c>
      <c r="AL3" s="51" t="s">
        <v>18</v>
      </c>
      <c r="AM3" s="55">
        <v>2019</v>
      </c>
    </row>
    <row r="4" spans="1:39" ht="18.75" x14ac:dyDescent="0.25">
      <c r="A4" s="28" t="s">
        <v>19</v>
      </c>
      <c r="B4" s="29"/>
      <c r="C4" s="30"/>
      <c r="D4" s="30"/>
      <c r="E4" s="31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56"/>
      <c r="U4" s="29"/>
      <c r="V4" s="30"/>
      <c r="W4" s="30"/>
      <c r="X4" s="31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56"/>
    </row>
    <row r="5" spans="1:39" ht="15.75" x14ac:dyDescent="0.25">
      <c r="A5" s="8" t="s">
        <v>20</v>
      </c>
      <c r="B5" s="16">
        <v>68876.089000000007</v>
      </c>
      <c r="C5" s="16">
        <v>66659.047999999995</v>
      </c>
      <c r="D5" s="17">
        <v>40646.906999999999</v>
      </c>
      <c r="E5" s="23">
        <v>176182.04399999999</v>
      </c>
      <c r="F5" s="16">
        <v>63745.61</v>
      </c>
      <c r="G5" s="16">
        <v>31809.267</v>
      </c>
      <c r="H5" s="16">
        <v>1808.7059999999999</v>
      </c>
      <c r="I5" s="23">
        <v>97363.582999999999</v>
      </c>
      <c r="J5" s="23">
        <f>E5+I5</f>
        <v>273545.62699999998</v>
      </c>
      <c r="K5" s="16">
        <v>8122.0389999999998</v>
      </c>
      <c r="L5" s="16">
        <v>19679.507000000001</v>
      </c>
      <c r="M5" s="16">
        <v>30692.751</v>
      </c>
      <c r="N5" s="23">
        <f>SUM(K5:M5)</f>
        <v>58494.297000000006</v>
      </c>
      <c r="O5" s="23">
        <f>SUM(N5,J5)</f>
        <v>332039.924</v>
      </c>
      <c r="P5" s="16">
        <v>57395.146000000001</v>
      </c>
      <c r="Q5" s="16">
        <v>70003.758000000002</v>
      </c>
      <c r="R5" s="16">
        <v>73657.009000000005</v>
      </c>
      <c r="S5" s="23">
        <f>SUM(P5:R5)</f>
        <v>201055.913</v>
      </c>
      <c r="T5" s="23">
        <f t="shared" ref="T5:T16" si="0">SUM(S5,O5)</f>
        <v>533095.83700000006</v>
      </c>
      <c r="U5" s="16">
        <v>77719.107000000004</v>
      </c>
      <c r="V5" s="16">
        <v>62871.281000000003</v>
      </c>
      <c r="W5" s="17">
        <v>51656.487999999998</v>
      </c>
      <c r="X5" s="23">
        <f>SUM(U5:W5)</f>
        <v>192246.87599999999</v>
      </c>
      <c r="Y5" s="16">
        <v>45050.228999999999</v>
      </c>
      <c r="Z5" s="16">
        <v>25794.507000000001</v>
      </c>
      <c r="AA5" s="16">
        <v>17289.791000000001</v>
      </c>
      <c r="AB5" s="23">
        <f>SUM(Y5:AA5)</f>
        <v>88134.527000000002</v>
      </c>
      <c r="AC5" s="23">
        <f>X5+AB5</f>
        <v>280381.40299999999</v>
      </c>
      <c r="AD5" s="16">
        <v>17227.232</v>
      </c>
      <c r="AE5" s="16">
        <v>7484.5889999999999</v>
      </c>
      <c r="AF5" s="16">
        <v>24842.277999999998</v>
      </c>
      <c r="AG5" s="23">
        <v>49554.099000000002</v>
      </c>
      <c r="AH5" s="23">
        <f t="shared" ref="AH5:AH16" si="1">SUM(AG5,AC5)</f>
        <v>329935.50199999998</v>
      </c>
      <c r="AI5" s="16">
        <v>70225.076000000001</v>
      </c>
      <c r="AJ5" s="16">
        <v>57736.783000000003</v>
      </c>
      <c r="AK5" s="16">
        <v>69927.307000000001</v>
      </c>
      <c r="AL5" s="23">
        <f>SUM(AI5:AK5)</f>
        <v>197889.166</v>
      </c>
      <c r="AM5" s="23">
        <f t="shared" ref="AM5:AM16" si="2">SUM(AL5,AH5)</f>
        <v>527824.66799999995</v>
      </c>
    </row>
    <row r="6" spans="1:39" ht="15.75" x14ac:dyDescent="0.25">
      <c r="A6" s="9" t="s">
        <v>21</v>
      </c>
      <c r="B6" s="18">
        <v>233413.16099999999</v>
      </c>
      <c r="C6" s="19">
        <v>195071.821</v>
      </c>
      <c r="D6" s="19">
        <v>332316.47700000001</v>
      </c>
      <c r="E6" s="24">
        <v>760801.45900000003</v>
      </c>
      <c r="F6" s="18">
        <v>206058.52</v>
      </c>
      <c r="G6" s="19">
        <v>264230.505</v>
      </c>
      <c r="H6" s="18">
        <v>246446.58199999999</v>
      </c>
      <c r="I6" s="24">
        <v>716735.60699999996</v>
      </c>
      <c r="J6" s="24">
        <f t="shared" ref="J6:J16" si="3">E6+I6</f>
        <v>1477537.0660000001</v>
      </c>
      <c r="K6" s="18">
        <v>230679.965</v>
      </c>
      <c r="L6" s="19">
        <v>154928.97</v>
      </c>
      <c r="M6" s="18">
        <v>214735.42199999999</v>
      </c>
      <c r="N6" s="24">
        <f t="shared" ref="N6:N16" si="4">SUM(K6:M6)</f>
        <v>600344.35699999996</v>
      </c>
      <c r="O6" s="24">
        <f t="shared" ref="O6:O16" si="5">SUM(N6,J6)</f>
        <v>2077881.423</v>
      </c>
      <c r="P6" s="18">
        <v>272130.277</v>
      </c>
      <c r="Q6" s="19">
        <v>270348.65999999997</v>
      </c>
      <c r="R6" s="18">
        <v>381097.78</v>
      </c>
      <c r="S6" s="24">
        <f t="shared" ref="S6:S16" si="6">SUM(P6:R6)</f>
        <v>923576.71699999995</v>
      </c>
      <c r="T6" s="24">
        <f t="shared" si="0"/>
        <v>3001458.1399999997</v>
      </c>
      <c r="U6" s="18">
        <v>426246.10600000003</v>
      </c>
      <c r="V6" s="19">
        <v>319231.88400000002</v>
      </c>
      <c r="W6" s="19">
        <v>364902.46399999998</v>
      </c>
      <c r="X6" s="24">
        <f t="shared" ref="X6:X15" si="7">SUM(U6:W6)</f>
        <v>1110380.4539999999</v>
      </c>
      <c r="Y6" s="18">
        <v>293773.48800000001</v>
      </c>
      <c r="Z6" s="19">
        <v>206741.03700000001</v>
      </c>
      <c r="AA6" s="18">
        <v>215899.48800000001</v>
      </c>
      <c r="AB6" s="24">
        <f t="shared" ref="AB6:AB15" si="8">SUM(Y6:AA6)</f>
        <v>716414.01300000004</v>
      </c>
      <c r="AC6" s="24">
        <f t="shared" ref="AC6:AC14" si="9">X6+AB6</f>
        <v>1826794.4669999999</v>
      </c>
      <c r="AD6" s="18">
        <v>191625.91899999999</v>
      </c>
      <c r="AE6" s="19">
        <v>77.128</v>
      </c>
      <c r="AF6" s="18">
        <v>105409.19100000001</v>
      </c>
      <c r="AG6" s="24">
        <v>297112.23800000001</v>
      </c>
      <c r="AH6" s="24">
        <f t="shared" si="1"/>
        <v>2123906.7050000001</v>
      </c>
      <c r="AI6" s="18">
        <v>209608.245</v>
      </c>
      <c r="AJ6" s="19">
        <v>324643.46100000001</v>
      </c>
      <c r="AK6" s="18">
        <v>305364.89899999998</v>
      </c>
      <c r="AL6" s="24">
        <f t="shared" ref="AL6:AL16" si="10">SUM(AI6:AK6)</f>
        <v>839616.60499999998</v>
      </c>
      <c r="AM6" s="24">
        <f t="shared" si="2"/>
        <v>2963523.31</v>
      </c>
    </row>
    <row r="7" spans="1:39" ht="15.75" x14ac:dyDescent="0.25">
      <c r="A7" s="9" t="s">
        <v>22</v>
      </c>
      <c r="B7" s="18">
        <v>94903.517999999996</v>
      </c>
      <c r="C7" s="18">
        <v>78729.929999999993</v>
      </c>
      <c r="D7" s="19">
        <v>96952.183999999994</v>
      </c>
      <c r="E7" s="24">
        <v>270585.63199999998</v>
      </c>
      <c r="F7" s="18">
        <v>81884.842999999993</v>
      </c>
      <c r="G7" s="18">
        <v>44299.870999999999</v>
      </c>
      <c r="H7" s="18">
        <v>25456.294000000002</v>
      </c>
      <c r="I7" s="24">
        <v>151641.008</v>
      </c>
      <c r="J7" s="24">
        <f t="shared" si="3"/>
        <v>422226.64</v>
      </c>
      <c r="K7" s="18">
        <v>13777.021000000001</v>
      </c>
      <c r="L7" s="18">
        <v>24291.348000000002</v>
      </c>
      <c r="M7" s="18">
        <v>38416.633999999998</v>
      </c>
      <c r="N7" s="24">
        <f t="shared" si="4"/>
        <v>76485.002999999997</v>
      </c>
      <c r="O7" s="24">
        <f t="shared" si="5"/>
        <v>498711.64300000004</v>
      </c>
      <c r="P7" s="18">
        <v>74666.928</v>
      </c>
      <c r="Q7" s="18">
        <v>92833.099000000002</v>
      </c>
      <c r="R7" s="18">
        <v>90236.425000000003</v>
      </c>
      <c r="S7" s="24">
        <f t="shared" si="6"/>
        <v>257736.45199999999</v>
      </c>
      <c r="T7" s="24">
        <f t="shared" si="0"/>
        <v>756448.09499999997</v>
      </c>
      <c r="U7" s="18">
        <v>100605.07799999999</v>
      </c>
      <c r="V7" s="18">
        <v>86754.695999999996</v>
      </c>
      <c r="W7" s="19">
        <v>96408.023000000001</v>
      </c>
      <c r="X7" s="24">
        <f t="shared" si="7"/>
        <v>283767.79699999996</v>
      </c>
      <c r="Y7" s="18">
        <v>78156.645000000004</v>
      </c>
      <c r="Z7" s="18">
        <v>55158.641000000003</v>
      </c>
      <c r="AA7" s="18">
        <v>27403.78</v>
      </c>
      <c r="AB7" s="24">
        <f t="shared" si="8"/>
        <v>160719.06600000002</v>
      </c>
      <c r="AC7" s="24">
        <f t="shared" si="9"/>
        <v>444486.86300000001</v>
      </c>
      <c r="AD7" s="18">
        <v>12478.548000000001</v>
      </c>
      <c r="AE7" s="18">
        <v>15626.388000000001</v>
      </c>
      <c r="AF7" s="18">
        <v>23245.932000000001</v>
      </c>
      <c r="AG7" s="24">
        <v>51350.868000000002</v>
      </c>
      <c r="AH7" s="24">
        <f t="shared" si="1"/>
        <v>495837.73100000003</v>
      </c>
      <c r="AI7" s="18">
        <v>55449.201999999997</v>
      </c>
      <c r="AJ7" s="18">
        <v>88922.216</v>
      </c>
      <c r="AK7" s="18">
        <v>82054.112999999998</v>
      </c>
      <c r="AL7" s="24">
        <f t="shared" si="10"/>
        <v>226425.53100000002</v>
      </c>
      <c r="AM7" s="24">
        <f t="shared" si="2"/>
        <v>722263.2620000001</v>
      </c>
    </row>
    <row r="8" spans="1:39" ht="15.75" x14ac:dyDescent="0.25">
      <c r="A8" s="9" t="s">
        <v>23</v>
      </c>
      <c r="B8" s="18">
        <v>237624.32199999999</v>
      </c>
      <c r="C8" s="18">
        <v>150938.72099999999</v>
      </c>
      <c r="D8" s="19">
        <v>197369.52100000001</v>
      </c>
      <c r="E8" s="24">
        <v>585932.56400000001</v>
      </c>
      <c r="F8" s="18">
        <v>203371.74400000001</v>
      </c>
      <c r="G8" s="18">
        <v>120960.683</v>
      </c>
      <c r="H8" s="18">
        <v>133675.59700000001</v>
      </c>
      <c r="I8" s="24">
        <v>458008.02399999998</v>
      </c>
      <c r="J8" s="24">
        <f t="shared" si="3"/>
        <v>1043940.588</v>
      </c>
      <c r="K8" s="18">
        <v>128802.27099999999</v>
      </c>
      <c r="L8" s="18">
        <v>104662.71799999999</v>
      </c>
      <c r="M8" s="18">
        <v>183233.86</v>
      </c>
      <c r="N8" s="24">
        <f t="shared" si="4"/>
        <v>416698.84899999999</v>
      </c>
      <c r="O8" s="24">
        <f t="shared" si="5"/>
        <v>1460639.4369999999</v>
      </c>
      <c r="P8" s="18">
        <v>177012.435</v>
      </c>
      <c r="Q8" s="18">
        <v>118219.158</v>
      </c>
      <c r="R8" s="18">
        <v>166431.97200000001</v>
      </c>
      <c r="S8" s="24">
        <f t="shared" si="6"/>
        <v>461663.565</v>
      </c>
      <c r="T8" s="24">
        <f t="shared" si="0"/>
        <v>1922303.0019999999</v>
      </c>
      <c r="U8" s="18">
        <v>158891.53</v>
      </c>
      <c r="V8" s="18">
        <v>121119.887</v>
      </c>
      <c r="W8" s="19">
        <v>124656.66</v>
      </c>
      <c r="X8" s="24">
        <f t="shared" si="7"/>
        <v>404668.07700000005</v>
      </c>
      <c r="Y8" s="18">
        <v>123861.526</v>
      </c>
      <c r="Z8" s="18">
        <v>138853.64799999999</v>
      </c>
      <c r="AA8" s="18">
        <v>103042.94</v>
      </c>
      <c r="AB8" s="24">
        <f t="shared" si="8"/>
        <v>365758.114</v>
      </c>
      <c r="AC8" s="24">
        <f t="shared" si="9"/>
        <v>770426.19100000011</v>
      </c>
      <c r="AD8" s="18">
        <v>114492.52499999999</v>
      </c>
      <c r="AE8" s="18">
        <v>83838.782000000007</v>
      </c>
      <c r="AF8" s="18">
        <v>115817.255</v>
      </c>
      <c r="AG8" s="24">
        <v>314148.56200000003</v>
      </c>
      <c r="AH8" s="24">
        <f t="shared" si="1"/>
        <v>1084574.753</v>
      </c>
      <c r="AI8" s="18">
        <v>187814.60699999999</v>
      </c>
      <c r="AJ8" s="18">
        <v>203236.36300000001</v>
      </c>
      <c r="AK8" s="18">
        <v>242315.85200000001</v>
      </c>
      <c r="AL8" s="24">
        <f t="shared" si="10"/>
        <v>633366.82199999993</v>
      </c>
      <c r="AM8" s="24">
        <f t="shared" si="2"/>
        <v>1717941.575</v>
      </c>
    </row>
    <row r="9" spans="1:39" ht="15.75" x14ac:dyDescent="0.25">
      <c r="A9" s="9" t="s">
        <v>24</v>
      </c>
      <c r="B9" s="18">
        <v>136403.68799999999</v>
      </c>
      <c r="C9" s="18">
        <v>156460.37299999999</v>
      </c>
      <c r="D9" s="19">
        <v>127659.965</v>
      </c>
      <c r="E9" s="24">
        <v>420524.02600000001</v>
      </c>
      <c r="F9" s="18">
        <v>109449.61900000001</v>
      </c>
      <c r="G9" s="18">
        <v>64554.112000000001</v>
      </c>
      <c r="H9" s="18">
        <v>35780.764000000003</v>
      </c>
      <c r="I9" s="24">
        <v>209784.495</v>
      </c>
      <c r="J9" s="24">
        <f t="shared" si="3"/>
        <v>630308.52099999995</v>
      </c>
      <c r="K9" s="18">
        <v>24614.02</v>
      </c>
      <c r="L9" s="18">
        <v>28282.815999999999</v>
      </c>
      <c r="M9" s="18">
        <v>50351.269</v>
      </c>
      <c r="N9" s="24">
        <f t="shared" si="4"/>
        <v>103248.105</v>
      </c>
      <c r="O9" s="24">
        <f t="shared" si="5"/>
        <v>733556.62599999993</v>
      </c>
      <c r="P9" s="18">
        <v>99535.837</v>
      </c>
      <c r="Q9" s="18">
        <v>115101.379</v>
      </c>
      <c r="R9" s="18">
        <v>149905.94699999999</v>
      </c>
      <c r="S9" s="24">
        <f t="shared" si="6"/>
        <v>364543.163</v>
      </c>
      <c r="T9" s="24">
        <f t="shared" si="0"/>
        <v>1098099.7889999999</v>
      </c>
      <c r="U9" s="18">
        <v>166855.16500000001</v>
      </c>
      <c r="V9" s="18">
        <v>142911.38699999999</v>
      </c>
      <c r="W9" s="19">
        <v>150597.038</v>
      </c>
      <c r="X9" s="24">
        <f t="shared" si="7"/>
        <v>460363.59</v>
      </c>
      <c r="Y9" s="18">
        <v>113167.15399999999</v>
      </c>
      <c r="Z9" s="18">
        <v>71990.476999999999</v>
      </c>
      <c r="AA9" s="18">
        <v>25211.016</v>
      </c>
      <c r="AB9" s="24">
        <f t="shared" si="8"/>
        <v>210368.647</v>
      </c>
      <c r="AC9" s="24">
        <f t="shared" si="9"/>
        <v>670732.23699999996</v>
      </c>
      <c r="AD9" s="18">
        <v>27645.289000000001</v>
      </c>
      <c r="AE9" s="18">
        <v>29937.642</v>
      </c>
      <c r="AF9" s="18">
        <v>56853.561000000002</v>
      </c>
      <c r="AG9" s="24">
        <v>114436.492</v>
      </c>
      <c r="AH9" s="24">
        <f t="shared" si="1"/>
        <v>785168.72899999993</v>
      </c>
      <c r="AI9" s="18">
        <v>120567.69100000001</v>
      </c>
      <c r="AJ9" s="18">
        <v>123386.561</v>
      </c>
      <c r="AK9" s="18">
        <v>141277.96400000001</v>
      </c>
      <c r="AL9" s="24">
        <f t="shared" si="10"/>
        <v>385232.21600000001</v>
      </c>
      <c r="AM9" s="24">
        <f t="shared" si="2"/>
        <v>1170400.9449999998</v>
      </c>
    </row>
    <row r="10" spans="1:39" ht="15.75" x14ac:dyDescent="0.25">
      <c r="A10" s="9" t="s">
        <v>25</v>
      </c>
      <c r="B10" s="18">
        <v>97039.076000000001</v>
      </c>
      <c r="C10" s="18">
        <v>102980.825</v>
      </c>
      <c r="D10" s="19">
        <v>98819.274999999994</v>
      </c>
      <c r="E10" s="24">
        <v>298839.17599999998</v>
      </c>
      <c r="F10" s="18">
        <v>82227.622000000003</v>
      </c>
      <c r="G10" s="18">
        <v>45753.733999999997</v>
      </c>
      <c r="H10" s="18">
        <v>14586.748</v>
      </c>
      <c r="I10" s="24">
        <v>142568.10399999999</v>
      </c>
      <c r="J10" s="24">
        <f t="shared" si="3"/>
        <v>441407.27999999997</v>
      </c>
      <c r="K10" s="18">
        <v>12937.406000000001</v>
      </c>
      <c r="L10" s="18">
        <v>40490.591</v>
      </c>
      <c r="M10" s="18">
        <v>52875.851000000002</v>
      </c>
      <c r="N10" s="24">
        <f t="shared" si="4"/>
        <v>106303.848</v>
      </c>
      <c r="O10" s="24">
        <f t="shared" si="5"/>
        <v>547711.12800000003</v>
      </c>
      <c r="P10" s="18">
        <v>99527.39</v>
      </c>
      <c r="Q10" s="18">
        <v>101646.319</v>
      </c>
      <c r="R10" s="18">
        <v>115901.326</v>
      </c>
      <c r="S10" s="24">
        <f t="shared" si="6"/>
        <v>317075.03500000003</v>
      </c>
      <c r="T10" s="24">
        <f t="shared" si="0"/>
        <v>864786.16300000006</v>
      </c>
      <c r="U10" s="18">
        <v>108567.95</v>
      </c>
      <c r="V10" s="18">
        <v>87889.297999999995</v>
      </c>
      <c r="W10" s="19">
        <v>120928.416</v>
      </c>
      <c r="X10" s="24">
        <f t="shared" si="7"/>
        <v>317385.66399999999</v>
      </c>
      <c r="Y10" s="18">
        <v>114533.52</v>
      </c>
      <c r="Z10" s="18">
        <v>114106.302</v>
      </c>
      <c r="AA10" s="18">
        <v>67804.434999999998</v>
      </c>
      <c r="AB10" s="24">
        <f t="shared" si="8"/>
        <v>296444.25699999998</v>
      </c>
      <c r="AC10" s="24">
        <f t="shared" si="9"/>
        <v>613829.92099999997</v>
      </c>
      <c r="AD10" s="18">
        <v>23979.875</v>
      </c>
      <c r="AE10" s="18">
        <v>73233.009999999995</v>
      </c>
      <c r="AF10" s="18">
        <v>88219.793999999994</v>
      </c>
      <c r="AG10" s="24">
        <v>185432.679</v>
      </c>
      <c r="AH10" s="24">
        <f t="shared" si="1"/>
        <v>799262.6</v>
      </c>
      <c r="AI10" s="18">
        <v>99142.634000000005</v>
      </c>
      <c r="AJ10" s="18">
        <v>102915.235</v>
      </c>
      <c r="AK10" s="18">
        <v>93455.126000000004</v>
      </c>
      <c r="AL10" s="24">
        <f t="shared" si="10"/>
        <v>295512.995</v>
      </c>
      <c r="AM10" s="24">
        <f t="shared" si="2"/>
        <v>1094775.595</v>
      </c>
    </row>
    <row r="11" spans="1:39" ht="15.75" x14ac:dyDescent="0.25">
      <c r="A11" s="9" t="s">
        <v>26</v>
      </c>
      <c r="B11" s="18">
        <v>247662.24</v>
      </c>
      <c r="C11" s="18">
        <v>244084.68799999999</v>
      </c>
      <c r="D11" s="19">
        <v>246654.408</v>
      </c>
      <c r="E11" s="24">
        <v>738401.33600000001</v>
      </c>
      <c r="F11" s="18">
        <v>191296.448</v>
      </c>
      <c r="G11" s="18">
        <v>119749.848</v>
      </c>
      <c r="H11" s="18">
        <v>84129.104000000007</v>
      </c>
      <c r="I11" s="24">
        <v>395175.4</v>
      </c>
      <c r="J11" s="24">
        <f t="shared" si="3"/>
        <v>1133576.736</v>
      </c>
      <c r="K11" s="18">
        <v>55360.944000000003</v>
      </c>
      <c r="L11" s="18">
        <v>70664.800000000003</v>
      </c>
      <c r="M11" s="18">
        <v>102707.24800000001</v>
      </c>
      <c r="N11" s="24">
        <f t="shared" si="4"/>
        <v>228732.99200000003</v>
      </c>
      <c r="O11" s="24">
        <f t="shared" si="5"/>
        <v>1362309.7280000001</v>
      </c>
      <c r="P11" s="18">
        <v>202673.848</v>
      </c>
      <c r="Q11" s="18">
        <v>208343.36799999999</v>
      </c>
      <c r="R11" s="18">
        <v>262149.712</v>
      </c>
      <c r="S11" s="24">
        <f t="shared" si="6"/>
        <v>673166.92800000007</v>
      </c>
      <c r="T11" s="24">
        <f t="shared" si="0"/>
        <v>2035476.6560000002</v>
      </c>
      <c r="U11" s="18">
        <v>275654.51199999999</v>
      </c>
      <c r="V11" s="18">
        <v>212904.24</v>
      </c>
      <c r="W11" s="19">
        <v>224271.52799999999</v>
      </c>
      <c r="X11" s="24">
        <f t="shared" si="7"/>
        <v>712830.28</v>
      </c>
      <c r="Y11" s="18">
        <v>186627.56</v>
      </c>
      <c r="Z11" s="18">
        <v>132488.16099999999</v>
      </c>
      <c r="AA11" s="18">
        <v>95128.76</v>
      </c>
      <c r="AB11" s="24">
        <f t="shared" si="8"/>
        <v>414244.48100000003</v>
      </c>
      <c r="AC11" s="24">
        <f t="shared" si="9"/>
        <v>1127074.7609999999</v>
      </c>
      <c r="AD11" s="18">
        <v>47063</v>
      </c>
      <c r="AE11" s="18">
        <v>85163.24</v>
      </c>
      <c r="AF11" s="18">
        <v>101145.48</v>
      </c>
      <c r="AG11" s="24">
        <v>233371.71999999997</v>
      </c>
      <c r="AH11" s="24">
        <f t="shared" si="1"/>
        <v>1360446.4809999999</v>
      </c>
      <c r="AI11" s="18">
        <v>174810.76</v>
      </c>
      <c r="AJ11" s="18">
        <v>211121.72</v>
      </c>
      <c r="AK11" s="18">
        <v>224717.84</v>
      </c>
      <c r="AL11" s="24">
        <f t="shared" si="10"/>
        <v>610650.31999999995</v>
      </c>
      <c r="AM11" s="24">
        <f t="shared" si="2"/>
        <v>1971096.801</v>
      </c>
    </row>
    <row r="12" spans="1:39" ht="15.75" x14ac:dyDescent="0.25">
      <c r="A12" s="9" t="s">
        <v>27</v>
      </c>
      <c r="B12" s="18">
        <v>479946.37199999997</v>
      </c>
      <c r="C12" s="18">
        <v>515062.04100000003</v>
      </c>
      <c r="D12" s="19">
        <v>556020.28099999996</v>
      </c>
      <c r="E12" s="24">
        <v>1551028.6939999999</v>
      </c>
      <c r="F12" s="18">
        <v>374772.48499999999</v>
      </c>
      <c r="G12" s="18">
        <v>296830.19500000001</v>
      </c>
      <c r="H12" s="18">
        <v>248689.932</v>
      </c>
      <c r="I12" s="24">
        <v>920292.61199999996</v>
      </c>
      <c r="J12" s="24">
        <f t="shared" si="3"/>
        <v>2471321.3059999999</v>
      </c>
      <c r="K12" s="18">
        <v>258794.26699999999</v>
      </c>
      <c r="L12" s="18">
        <v>261103.99400000001</v>
      </c>
      <c r="M12" s="18">
        <v>191379.85</v>
      </c>
      <c r="N12" s="24">
        <f t="shared" si="4"/>
        <v>711278.11100000003</v>
      </c>
      <c r="O12" s="24">
        <f t="shared" si="5"/>
        <v>3182599.4169999999</v>
      </c>
      <c r="P12" s="18">
        <v>467464.47</v>
      </c>
      <c r="Q12" s="18">
        <v>435327.58899999998</v>
      </c>
      <c r="R12" s="18">
        <v>527982.46600000001</v>
      </c>
      <c r="S12" s="24">
        <f t="shared" si="6"/>
        <v>1430774.5249999999</v>
      </c>
      <c r="T12" s="24">
        <f t="shared" si="0"/>
        <v>4613373.9419999998</v>
      </c>
      <c r="U12" s="18">
        <v>609144.39199999999</v>
      </c>
      <c r="V12" s="18">
        <v>477020.35100000002</v>
      </c>
      <c r="W12" s="19">
        <v>496376.66200000001</v>
      </c>
      <c r="X12" s="24">
        <f t="shared" si="7"/>
        <v>1582541.405</v>
      </c>
      <c r="Y12" s="18">
        <v>351128.55599999998</v>
      </c>
      <c r="Z12" s="18">
        <v>352888.12400000001</v>
      </c>
      <c r="AA12" s="18">
        <v>242512.18100000001</v>
      </c>
      <c r="AB12" s="24">
        <f t="shared" si="8"/>
        <v>946528.86099999992</v>
      </c>
      <c r="AC12" s="24">
        <f t="shared" si="9"/>
        <v>2529070.2659999998</v>
      </c>
      <c r="AD12" s="18">
        <v>189898.53700000001</v>
      </c>
      <c r="AE12" s="18">
        <v>271168.19699999999</v>
      </c>
      <c r="AF12" s="18">
        <v>296105.859</v>
      </c>
      <c r="AG12" s="24">
        <v>757172.59299999999</v>
      </c>
      <c r="AH12" s="24">
        <f t="shared" si="1"/>
        <v>3286242.8589999997</v>
      </c>
      <c r="AI12" s="18">
        <v>476214.11200000002</v>
      </c>
      <c r="AJ12" s="18">
        <v>468001.853</v>
      </c>
      <c r="AK12" s="18">
        <v>472920.22200000001</v>
      </c>
      <c r="AL12" s="24">
        <f t="shared" si="10"/>
        <v>1417136.1870000002</v>
      </c>
      <c r="AM12" s="24">
        <f t="shared" si="2"/>
        <v>4703379.0460000001</v>
      </c>
    </row>
    <row r="13" spans="1:39" ht="15.75" x14ac:dyDescent="0.25">
      <c r="A13" s="9" t="s">
        <v>28</v>
      </c>
      <c r="B13" s="18">
        <v>83848.100999999995</v>
      </c>
      <c r="C13" s="18">
        <v>77680.312000000005</v>
      </c>
      <c r="D13" s="19">
        <v>77508.66</v>
      </c>
      <c r="E13" s="24">
        <v>239037.073</v>
      </c>
      <c r="F13" s="18">
        <v>81843.707999999999</v>
      </c>
      <c r="G13" s="18">
        <v>85381.392000000007</v>
      </c>
      <c r="H13" s="18">
        <v>61368.39</v>
      </c>
      <c r="I13" s="24">
        <v>228593.49</v>
      </c>
      <c r="J13" s="24">
        <f t="shared" si="3"/>
        <v>467630.56299999997</v>
      </c>
      <c r="K13" s="18">
        <v>48612.807000000001</v>
      </c>
      <c r="L13" s="18">
        <v>44247.237000000001</v>
      </c>
      <c r="M13" s="18">
        <v>39752.303999999996</v>
      </c>
      <c r="N13" s="24">
        <f t="shared" si="4"/>
        <v>132612.348</v>
      </c>
      <c r="O13" s="24">
        <f t="shared" si="5"/>
        <v>600242.91099999996</v>
      </c>
      <c r="P13" s="18">
        <v>41976.069000000003</v>
      </c>
      <c r="Q13" s="18">
        <v>41891.915999999997</v>
      </c>
      <c r="R13" s="18">
        <v>29516.766</v>
      </c>
      <c r="S13" s="24">
        <f t="shared" si="6"/>
        <v>113384.751</v>
      </c>
      <c r="T13" s="24">
        <f t="shared" si="0"/>
        <v>713627.66200000001</v>
      </c>
      <c r="U13" s="18">
        <v>33338.756999999998</v>
      </c>
      <c r="V13" s="18">
        <v>36265.076999999997</v>
      </c>
      <c r="W13" s="19">
        <v>60651.938999999998</v>
      </c>
      <c r="X13" s="24">
        <f t="shared" si="7"/>
        <v>130255.773</v>
      </c>
      <c r="Y13" s="18">
        <v>67559.945999999996</v>
      </c>
      <c r="Z13" s="18">
        <v>54814.235999999997</v>
      </c>
      <c r="AA13" s="18">
        <v>42498.173999999999</v>
      </c>
      <c r="AB13" s="24">
        <f t="shared" si="8"/>
        <v>164872.356</v>
      </c>
      <c r="AC13" s="24">
        <f t="shared" si="9"/>
        <v>295128.12900000002</v>
      </c>
      <c r="AD13" s="18">
        <v>36383.574000000001</v>
      </c>
      <c r="AE13" s="18">
        <v>32016.707999999999</v>
      </c>
      <c r="AF13" s="18">
        <v>32715.951000000001</v>
      </c>
      <c r="AG13" s="24">
        <v>101116.23300000001</v>
      </c>
      <c r="AH13" s="24">
        <f t="shared" si="1"/>
        <v>396244.36200000002</v>
      </c>
      <c r="AI13" s="18">
        <v>39200.76</v>
      </c>
      <c r="AJ13" s="18">
        <v>54862.167000000001</v>
      </c>
      <c r="AK13" s="18">
        <v>59656.569000000003</v>
      </c>
      <c r="AL13" s="24">
        <f t="shared" si="10"/>
        <v>153719.49599999998</v>
      </c>
      <c r="AM13" s="24">
        <f t="shared" si="2"/>
        <v>549963.85800000001</v>
      </c>
    </row>
    <row r="14" spans="1:39" ht="15.75" x14ac:dyDescent="0.25">
      <c r="A14" s="9" t="s">
        <v>29</v>
      </c>
      <c r="B14" s="18">
        <v>132033.22099999999</v>
      </c>
      <c r="C14" s="18">
        <v>122800.148</v>
      </c>
      <c r="D14" s="19">
        <v>134011.29300000001</v>
      </c>
      <c r="E14" s="24">
        <v>388844.66200000001</v>
      </c>
      <c r="F14" s="18">
        <v>130655.379</v>
      </c>
      <c r="G14" s="18">
        <v>131675.09400000001</v>
      </c>
      <c r="H14" s="18">
        <v>126650.49099999999</v>
      </c>
      <c r="I14" s="24">
        <v>388980.96399999998</v>
      </c>
      <c r="J14" s="24">
        <f t="shared" si="3"/>
        <v>777825.62599999993</v>
      </c>
      <c r="K14" s="18">
        <v>131015.806</v>
      </c>
      <c r="L14" s="18">
        <v>112534.052</v>
      </c>
      <c r="M14" s="18">
        <v>103374.443</v>
      </c>
      <c r="N14" s="24">
        <f t="shared" si="4"/>
        <v>346924.30099999998</v>
      </c>
      <c r="O14" s="24">
        <f t="shared" si="5"/>
        <v>1124749.9269999999</v>
      </c>
      <c r="P14" s="18">
        <v>110374.71</v>
      </c>
      <c r="Q14" s="18">
        <v>101415.245</v>
      </c>
      <c r="R14" s="18">
        <v>98864.994999999995</v>
      </c>
      <c r="S14" s="24">
        <f t="shared" si="6"/>
        <v>310654.95</v>
      </c>
      <c r="T14" s="24">
        <f t="shared" si="0"/>
        <v>1435404.8769999999</v>
      </c>
      <c r="U14" s="18">
        <v>93618.909</v>
      </c>
      <c r="V14" s="18">
        <v>81419.445999999996</v>
      </c>
      <c r="W14" s="19">
        <v>92414.468999999997</v>
      </c>
      <c r="X14" s="24">
        <f t="shared" si="7"/>
        <v>267452.82399999996</v>
      </c>
      <c r="Y14" s="18">
        <v>94417.551000000007</v>
      </c>
      <c r="Z14" s="18">
        <v>108538.93799999999</v>
      </c>
      <c r="AA14" s="18">
        <v>112891.95699999999</v>
      </c>
      <c r="AB14" s="24">
        <f>SUM(Y14:AA14)</f>
        <v>315848.446</v>
      </c>
      <c r="AC14" s="24">
        <f t="shared" si="9"/>
        <v>583301.27</v>
      </c>
      <c r="AD14" s="18">
        <v>111682.39</v>
      </c>
      <c r="AE14" s="18">
        <v>105873.189</v>
      </c>
      <c r="AF14" s="18">
        <v>88136.881999999998</v>
      </c>
      <c r="AG14" s="24">
        <v>305692.46100000001</v>
      </c>
      <c r="AH14" s="24">
        <f t="shared" si="1"/>
        <v>888993.73100000003</v>
      </c>
      <c r="AI14" s="18">
        <v>90623.456999999995</v>
      </c>
      <c r="AJ14" s="18">
        <v>79643.092000000004</v>
      </c>
      <c r="AK14" s="18">
        <v>87251.328999999998</v>
      </c>
      <c r="AL14" s="24">
        <f t="shared" si="10"/>
        <v>257517.878</v>
      </c>
      <c r="AM14" s="24">
        <f t="shared" si="2"/>
        <v>1146511.6089999999</v>
      </c>
    </row>
    <row r="15" spans="1:39" ht="16.5" thickBot="1" x14ac:dyDescent="0.3">
      <c r="A15" s="10" t="s">
        <v>30</v>
      </c>
      <c r="B15" s="20">
        <v>142313.46799999999</v>
      </c>
      <c r="C15" s="20">
        <v>132182.6</v>
      </c>
      <c r="D15" s="21">
        <v>157344.179</v>
      </c>
      <c r="E15" s="24">
        <v>431840.24699999997</v>
      </c>
      <c r="F15" s="20">
        <v>167172.32699999999</v>
      </c>
      <c r="G15" s="20">
        <v>172338.704</v>
      </c>
      <c r="H15" s="18">
        <v>163943.326</v>
      </c>
      <c r="I15" s="24">
        <v>503454.35700000002</v>
      </c>
      <c r="J15" s="24">
        <f t="shared" si="3"/>
        <v>935294.60400000005</v>
      </c>
      <c r="K15" s="20">
        <v>158036.677</v>
      </c>
      <c r="L15" s="20">
        <v>150285.5</v>
      </c>
      <c r="M15" s="18">
        <v>80787.866999999998</v>
      </c>
      <c r="N15" s="24">
        <f t="shared" si="4"/>
        <v>389110.04399999999</v>
      </c>
      <c r="O15" s="24">
        <f t="shared" si="5"/>
        <v>1324404.648</v>
      </c>
      <c r="P15" s="20">
        <v>77584.790000000008</v>
      </c>
      <c r="Q15" s="20">
        <v>107204.822</v>
      </c>
      <c r="R15" s="18">
        <v>76389.947</v>
      </c>
      <c r="S15" s="24">
        <f t="shared" si="6"/>
        <v>261179.55900000001</v>
      </c>
      <c r="T15" s="24">
        <f t="shared" si="0"/>
        <v>1585584.2069999999</v>
      </c>
      <c r="U15" s="20">
        <v>93543.990999999995</v>
      </c>
      <c r="V15" s="20">
        <v>92581.597999999998</v>
      </c>
      <c r="W15" s="21">
        <v>128418.57</v>
      </c>
      <c r="X15" s="24">
        <f t="shared" si="7"/>
        <v>314544.15899999999</v>
      </c>
      <c r="Y15" s="20">
        <v>133103.69700000001</v>
      </c>
      <c r="Z15" s="20">
        <v>122357.62700000001</v>
      </c>
      <c r="AA15" s="18">
        <v>123981.651</v>
      </c>
      <c r="AB15" s="24">
        <f t="shared" si="8"/>
        <v>379442.97500000003</v>
      </c>
      <c r="AC15" s="24">
        <f>X15+AB15</f>
        <v>693987.13400000008</v>
      </c>
      <c r="AD15" s="20">
        <v>137746.72099999999</v>
      </c>
      <c r="AE15" s="20">
        <v>134299.88699999999</v>
      </c>
      <c r="AF15" s="18">
        <v>96541.65400000001</v>
      </c>
      <c r="AG15" s="24">
        <v>368588.26199999999</v>
      </c>
      <c r="AH15" s="24">
        <f t="shared" si="1"/>
        <v>1062575.3960000002</v>
      </c>
      <c r="AI15" s="20">
        <v>105172.034</v>
      </c>
      <c r="AJ15" s="20">
        <v>122649.79700000001</v>
      </c>
      <c r="AK15" s="18">
        <v>118216.41099999999</v>
      </c>
      <c r="AL15" s="24">
        <f t="shared" si="10"/>
        <v>346038.24199999997</v>
      </c>
      <c r="AM15" s="24">
        <f t="shared" si="2"/>
        <v>1408613.6380000003</v>
      </c>
    </row>
    <row r="16" spans="1:39" ht="16.5" thickBot="1" x14ac:dyDescent="0.3">
      <c r="A16" s="11" t="s">
        <v>31</v>
      </c>
      <c r="B16" s="22">
        <f>SUM(B5:B15)</f>
        <v>1954063.2560000001</v>
      </c>
      <c r="C16" s="22">
        <f>SUM(C5:C15)</f>
        <v>1842650.507</v>
      </c>
      <c r="D16" s="22">
        <f>SUM(D5:D15)</f>
        <v>2065303.15</v>
      </c>
      <c r="E16" s="25">
        <f>SUM(E5:E15)</f>
        <v>5862016.9129999988</v>
      </c>
      <c r="F16" s="22">
        <v>1692478.3049999999</v>
      </c>
      <c r="G16" s="22">
        <v>1377583.405</v>
      </c>
      <c r="H16" s="22">
        <v>1142535.9339999999</v>
      </c>
      <c r="I16" s="25">
        <v>4212597.6440000003</v>
      </c>
      <c r="J16" s="25">
        <f t="shared" si="3"/>
        <v>10074614.557</v>
      </c>
      <c r="K16" s="22">
        <f>SUM(K5:K15)</f>
        <v>1070753.223</v>
      </c>
      <c r="L16" s="22">
        <f t="shared" ref="L16:M16" si="11">SUM(L5:L15)</f>
        <v>1011171.5329999999</v>
      </c>
      <c r="M16" s="22">
        <f t="shared" si="11"/>
        <v>1088307.4990000001</v>
      </c>
      <c r="N16" s="25">
        <f t="shared" si="4"/>
        <v>3170232.2549999999</v>
      </c>
      <c r="O16" s="25">
        <f t="shared" si="5"/>
        <v>13244846.811999999</v>
      </c>
      <c r="P16" s="22">
        <f>SUM(P5:P15)</f>
        <v>1680341.9000000001</v>
      </c>
      <c r="Q16" s="22">
        <f t="shared" ref="Q16:R16" si="12">SUM(Q5:Q15)</f>
        <v>1662335.3129999998</v>
      </c>
      <c r="R16" s="22">
        <f t="shared" si="12"/>
        <v>1972134.345</v>
      </c>
      <c r="S16" s="25">
        <f t="shared" si="6"/>
        <v>5314811.5580000002</v>
      </c>
      <c r="T16" s="25">
        <f t="shared" si="0"/>
        <v>18559658.369999997</v>
      </c>
      <c r="U16" s="22">
        <f t="shared" ref="U16:AF16" si="13">SUM(U5:U15)</f>
        <v>2144185.497</v>
      </c>
      <c r="V16" s="22">
        <f t="shared" si="13"/>
        <v>1720969.145</v>
      </c>
      <c r="W16" s="22">
        <f t="shared" si="13"/>
        <v>1911282.257</v>
      </c>
      <c r="X16" s="25">
        <f t="shared" si="13"/>
        <v>5776436.8990000002</v>
      </c>
      <c r="Y16" s="22">
        <f t="shared" si="13"/>
        <v>1601379.8719999997</v>
      </c>
      <c r="Z16" s="22">
        <f t="shared" si="13"/>
        <v>1383731.6980000003</v>
      </c>
      <c r="AA16" s="22">
        <f t="shared" si="13"/>
        <v>1073664.173</v>
      </c>
      <c r="AB16" s="25">
        <f t="shared" si="13"/>
        <v>4058775.7430000002</v>
      </c>
      <c r="AC16" s="25">
        <f>SUM(AC5:AC15)</f>
        <v>9835212.6419999991</v>
      </c>
      <c r="AD16" s="22">
        <f t="shared" si="13"/>
        <v>910223.6100000001</v>
      </c>
      <c r="AE16" s="22">
        <f t="shared" si="13"/>
        <v>838718.76</v>
      </c>
      <c r="AF16" s="22">
        <f t="shared" si="13"/>
        <v>1029033.8369999999</v>
      </c>
      <c r="AG16" s="25">
        <f t="shared" ref="AG16" si="14">SUM(AD16:AF16)</f>
        <v>2777976.2069999999</v>
      </c>
      <c r="AH16" s="25">
        <f t="shared" si="1"/>
        <v>12613188.848999999</v>
      </c>
      <c r="AI16" s="22">
        <f>SUM(AI5:AI15)</f>
        <v>1628828.578</v>
      </c>
      <c r="AJ16" s="22">
        <f>SUM(AJ5:AJ15)</f>
        <v>1837119.2480000001</v>
      </c>
      <c r="AK16" s="22">
        <f>SUM(AK5:AK15)</f>
        <v>1897157.6320000002</v>
      </c>
      <c r="AL16" s="25">
        <f t="shared" si="10"/>
        <v>5363105.4580000006</v>
      </c>
      <c r="AM16" s="25">
        <f t="shared" si="2"/>
        <v>17976294.307</v>
      </c>
    </row>
    <row r="17" spans="1:40" ht="18.75" x14ac:dyDescent="0.25">
      <c r="A17" s="40" t="s">
        <v>32</v>
      </c>
      <c r="B17" s="33"/>
      <c r="C17" s="33"/>
      <c r="D17" s="33"/>
      <c r="E17" s="32"/>
      <c r="F17" s="33"/>
      <c r="G17" s="33"/>
      <c r="H17" s="33"/>
      <c r="I17" s="32"/>
      <c r="J17" s="33"/>
      <c r="K17" s="33"/>
      <c r="L17" s="33"/>
      <c r="M17" s="33"/>
      <c r="N17" s="33"/>
      <c r="O17" s="42"/>
      <c r="P17" s="33"/>
      <c r="Q17" s="33"/>
      <c r="R17" s="33"/>
      <c r="S17" s="33"/>
      <c r="T17" s="41"/>
      <c r="U17" s="33"/>
      <c r="V17" s="33"/>
      <c r="W17" s="33"/>
      <c r="X17" s="32"/>
      <c r="Y17" s="33"/>
      <c r="Z17" s="33"/>
      <c r="AA17" s="33"/>
      <c r="AB17" s="32"/>
      <c r="AC17" s="33"/>
      <c r="AD17" s="33"/>
      <c r="AE17" s="33"/>
      <c r="AF17" s="33"/>
      <c r="AG17" s="33"/>
      <c r="AH17" s="42"/>
      <c r="AI17" s="33"/>
      <c r="AJ17" s="33"/>
      <c r="AK17" s="33"/>
      <c r="AL17" s="33"/>
      <c r="AM17" s="41"/>
    </row>
    <row r="18" spans="1:40" ht="15.75" x14ac:dyDescent="0.25">
      <c r="A18" s="8" t="s">
        <v>33</v>
      </c>
      <c r="B18" s="16">
        <v>135053.69699999999</v>
      </c>
      <c r="C18" s="17">
        <v>139939.33600000001</v>
      </c>
      <c r="D18" s="17">
        <v>148025.266</v>
      </c>
      <c r="E18" s="23">
        <v>423018.299</v>
      </c>
      <c r="F18" s="16">
        <v>107799.715</v>
      </c>
      <c r="G18" s="16">
        <v>90836.524999999994</v>
      </c>
      <c r="H18" s="17">
        <v>36881.120000000003</v>
      </c>
      <c r="I18" s="23">
        <v>235517.36</v>
      </c>
      <c r="J18" s="23">
        <f>E18+I18</f>
        <v>658535.65899999999</v>
      </c>
      <c r="K18" s="16">
        <v>73006.447</v>
      </c>
      <c r="L18" s="16">
        <v>73435.714999999997</v>
      </c>
      <c r="M18" s="17">
        <v>79486.289999999994</v>
      </c>
      <c r="N18" s="23">
        <v>225928.45199999999</v>
      </c>
      <c r="O18" s="23">
        <v>884464.11100000003</v>
      </c>
      <c r="P18" s="16">
        <v>100865.336</v>
      </c>
      <c r="Q18" s="16">
        <v>116379.246</v>
      </c>
      <c r="R18" s="17">
        <v>125367.995</v>
      </c>
      <c r="S18" s="23">
        <f>SUM(P18:R18)</f>
        <v>342612.57699999999</v>
      </c>
      <c r="T18" s="23">
        <f t="shared" ref="T18:T20" si="15">SUM(S18,O18)</f>
        <v>1227076.6880000001</v>
      </c>
      <c r="U18" s="16">
        <v>158472.92300000001</v>
      </c>
      <c r="V18" s="17">
        <v>130213.944</v>
      </c>
      <c r="W18" s="17">
        <v>136244.28700000001</v>
      </c>
      <c r="X18" s="23">
        <f t="shared" ref="X18:X21" si="16">SUM(U18:W18)</f>
        <v>424931.15400000004</v>
      </c>
      <c r="Y18" s="16">
        <v>125850.24000000001</v>
      </c>
      <c r="Z18" s="16">
        <v>90644.543999999994</v>
      </c>
      <c r="AA18" s="17">
        <v>43282.216</v>
      </c>
      <c r="AB18" s="23">
        <f t="shared" ref="AB18:AB21" si="17">SUM(Y18:AA18)</f>
        <v>259777</v>
      </c>
      <c r="AC18" s="23">
        <f>X18+AB18</f>
        <v>684708.1540000001</v>
      </c>
      <c r="AD18" s="16">
        <v>67007.964999999997</v>
      </c>
      <c r="AE18" s="16">
        <v>78551.866999999998</v>
      </c>
      <c r="AF18" s="17">
        <v>78348.506999999998</v>
      </c>
      <c r="AG18" s="23">
        <v>223908.33899999998</v>
      </c>
      <c r="AH18" s="23">
        <f>X18+AB18+AG18</f>
        <v>908616.49300000002</v>
      </c>
      <c r="AI18" s="16">
        <v>102039.659</v>
      </c>
      <c r="AJ18" s="16">
        <v>114517.947</v>
      </c>
      <c r="AK18" s="17">
        <v>126197.639</v>
      </c>
      <c r="AL18" s="23">
        <f>SUM(AI18:AK18)</f>
        <v>342755.245</v>
      </c>
      <c r="AM18" s="23">
        <f>SUM(AL18,AH18)</f>
        <v>1251371.7379999999</v>
      </c>
    </row>
    <row r="19" spans="1:40" ht="15.75" x14ac:dyDescent="0.25">
      <c r="A19" s="9" t="s">
        <v>34</v>
      </c>
      <c r="B19" s="18">
        <v>86962.698999999993</v>
      </c>
      <c r="C19" s="18">
        <v>75670.150999999998</v>
      </c>
      <c r="D19" s="19">
        <v>98901.904999999999</v>
      </c>
      <c r="E19" s="24">
        <v>261534.755</v>
      </c>
      <c r="F19" s="18">
        <v>90486.51</v>
      </c>
      <c r="G19" s="18">
        <v>107679.105</v>
      </c>
      <c r="H19" s="19">
        <v>80766.672000000006</v>
      </c>
      <c r="I19" s="24">
        <v>278932.28700000001</v>
      </c>
      <c r="J19" s="24">
        <f>E19+I19</f>
        <v>540467.04200000002</v>
      </c>
      <c r="K19" s="18">
        <v>69357.562000000005</v>
      </c>
      <c r="L19" s="18">
        <v>73912.088000000003</v>
      </c>
      <c r="M19" s="19">
        <v>62844.809000000001</v>
      </c>
      <c r="N19" s="24">
        <v>206114.45900000003</v>
      </c>
      <c r="O19" s="24">
        <v>746581.50100000005</v>
      </c>
      <c r="P19" s="18">
        <v>69332.034</v>
      </c>
      <c r="Q19" s="18">
        <v>90381.293999999994</v>
      </c>
      <c r="R19" s="19">
        <v>72448.589000000007</v>
      </c>
      <c r="S19" s="24">
        <f t="shared" ref="S19:S20" si="18">SUM(P19:R19)</f>
        <v>232161.91699999999</v>
      </c>
      <c r="T19" s="24">
        <f t="shared" si="15"/>
        <v>978743.41800000006</v>
      </c>
      <c r="U19" s="18">
        <v>71209.967999999993</v>
      </c>
      <c r="V19" s="18">
        <v>59495.411999999997</v>
      </c>
      <c r="W19" s="19">
        <v>75837.982999999993</v>
      </c>
      <c r="X19" s="24">
        <f t="shared" si="16"/>
        <v>206543.36299999998</v>
      </c>
      <c r="Y19" s="18">
        <v>76613.759999999995</v>
      </c>
      <c r="Z19" s="18">
        <v>104897.037</v>
      </c>
      <c r="AA19" s="19">
        <v>82755.070000000007</v>
      </c>
      <c r="AB19" s="24">
        <f t="shared" si="17"/>
        <v>264265.86699999997</v>
      </c>
      <c r="AC19" s="24">
        <f>X19+AB19</f>
        <v>470809.23</v>
      </c>
      <c r="AD19" s="18">
        <v>69962.713000000003</v>
      </c>
      <c r="AE19" s="18">
        <v>66176.323999999993</v>
      </c>
      <c r="AF19" s="19">
        <v>53915.370999999999</v>
      </c>
      <c r="AG19" s="24">
        <v>190054.408</v>
      </c>
      <c r="AH19" s="24">
        <f>X19+AB19+AG19</f>
        <v>660863.63800000004</v>
      </c>
      <c r="AI19" s="18">
        <v>78749.153999999995</v>
      </c>
      <c r="AJ19" s="18">
        <v>92272.089000000007</v>
      </c>
      <c r="AK19" s="19">
        <v>85374.607000000004</v>
      </c>
      <c r="AL19" s="24">
        <f t="shared" ref="AL19:AL21" si="19">SUM(AI19:AK19)</f>
        <v>256395.85000000003</v>
      </c>
      <c r="AM19" s="24">
        <f>SUM(AL19,AH19)</f>
        <v>917259.48800000013</v>
      </c>
    </row>
    <row r="20" spans="1:40" ht="15.75" x14ac:dyDescent="0.25">
      <c r="A20" s="9" t="s">
        <v>35</v>
      </c>
      <c r="B20" s="18">
        <v>110733.789</v>
      </c>
      <c r="C20" s="18">
        <v>98786.679000000004</v>
      </c>
      <c r="D20" s="19">
        <v>100454.514</v>
      </c>
      <c r="E20" s="24">
        <v>309974.98200000002</v>
      </c>
      <c r="F20" s="18">
        <v>82817.508000000002</v>
      </c>
      <c r="G20" s="18">
        <v>189210.177</v>
      </c>
      <c r="H20" s="19">
        <v>124573.796</v>
      </c>
      <c r="I20" s="24">
        <v>396601.48100000003</v>
      </c>
      <c r="J20" s="24">
        <f>E20+I20</f>
        <v>706576.46299999999</v>
      </c>
      <c r="K20" s="18">
        <v>108336.04399999999</v>
      </c>
      <c r="L20" s="18">
        <v>71267.494000000006</v>
      </c>
      <c r="M20" s="19">
        <v>63392.392999999996</v>
      </c>
      <c r="N20" s="24">
        <v>242995.93099999998</v>
      </c>
      <c r="O20" s="24">
        <v>949572.39399999997</v>
      </c>
      <c r="P20" s="18">
        <v>107036.702</v>
      </c>
      <c r="Q20" s="18">
        <v>85610.774000000005</v>
      </c>
      <c r="R20" s="19">
        <v>78812.900999999998</v>
      </c>
      <c r="S20" s="24">
        <f t="shared" si="18"/>
        <v>271460.37700000004</v>
      </c>
      <c r="T20" s="24">
        <f t="shared" si="15"/>
        <v>1221032.7709999999</v>
      </c>
      <c r="U20" s="18">
        <v>74320.089000000007</v>
      </c>
      <c r="V20" s="18">
        <v>71629.789000000004</v>
      </c>
      <c r="W20" s="19">
        <v>72710.138999999996</v>
      </c>
      <c r="X20" s="24">
        <f t="shared" si="16"/>
        <v>218660.01700000002</v>
      </c>
      <c r="Y20" s="18">
        <v>88026.27</v>
      </c>
      <c r="Z20" s="18">
        <v>182757.745</v>
      </c>
      <c r="AA20" s="19">
        <v>146003.02499999999</v>
      </c>
      <c r="AB20" s="24">
        <f t="shared" si="17"/>
        <v>416787.04000000004</v>
      </c>
      <c r="AC20" s="24">
        <f>X20+AB20</f>
        <v>635447.05700000003</v>
      </c>
      <c r="AD20" s="18">
        <v>133987.77499999999</v>
      </c>
      <c r="AE20" s="18">
        <v>85823.095000000001</v>
      </c>
      <c r="AF20" s="19">
        <v>93677.322</v>
      </c>
      <c r="AG20" s="24">
        <v>313488.19199999998</v>
      </c>
      <c r="AH20" s="24">
        <f>X20+AB20+AG20</f>
        <v>948935.24900000007</v>
      </c>
      <c r="AI20" s="18">
        <v>89091.183000000005</v>
      </c>
      <c r="AJ20" s="18">
        <v>108006.715</v>
      </c>
      <c r="AK20" s="19">
        <v>121138.876</v>
      </c>
      <c r="AL20" s="24">
        <f t="shared" si="19"/>
        <v>318236.77399999998</v>
      </c>
      <c r="AM20" s="24">
        <f>SUM(AL20,AH20)</f>
        <v>1267172.023</v>
      </c>
    </row>
    <row r="21" spans="1:40" ht="16.5" thickBot="1" x14ac:dyDescent="0.3">
      <c r="A21" s="9" t="s">
        <v>36</v>
      </c>
      <c r="B21" s="18">
        <v>28126.45</v>
      </c>
      <c r="C21" s="18">
        <v>23462.098000000002</v>
      </c>
      <c r="D21" s="19">
        <v>23037.359</v>
      </c>
      <c r="E21" s="24">
        <v>74625.907000000007</v>
      </c>
      <c r="F21" s="18">
        <v>25782.84</v>
      </c>
      <c r="G21" s="18">
        <v>38628.620000000003</v>
      </c>
      <c r="H21" s="19">
        <v>34736.571000000004</v>
      </c>
      <c r="I21" s="24">
        <v>99148.031000000003</v>
      </c>
      <c r="J21" s="24">
        <f>E21+I21</f>
        <v>173773.93800000002</v>
      </c>
      <c r="K21" s="18">
        <v>21497.287</v>
      </c>
      <c r="L21" s="18">
        <v>16221.686000000002</v>
      </c>
      <c r="M21" s="19">
        <v>14008.433999999999</v>
      </c>
      <c r="N21" s="24">
        <v>51727.406999999999</v>
      </c>
      <c r="O21" s="24">
        <v>225501.34500000003</v>
      </c>
      <c r="P21" s="18">
        <v>23263.027999999998</v>
      </c>
      <c r="Q21" s="18">
        <v>22517.526999999998</v>
      </c>
      <c r="R21" s="19">
        <v>17991.7</v>
      </c>
      <c r="S21" s="24">
        <v>63772.25499999999</v>
      </c>
      <c r="T21" s="24">
        <v>289273.59999999998</v>
      </c>
      <c r="U21" s="18">
        <v>17527.171999999999</v>
      </c>
      <c r="V21" s="18">
        <v>18096.581999999999</v>
      </c>
      <c r="W21" s="19">
        <v>21631.088</v>
      </c>
      <c r="X21" s="24">
        <f t="shared" si="16"/>
        <v>57254.842000000004</v>
      </c>
      <c r="Y21" s="18">
        <v>24591.674999999996</v>
      </c>
      <c r="Z21" s="18">
        <v>37607.713000000003</v>
      </c>
      <c r="AA21" s="19">
        <v>37982.976999999999</v>
      </c>
      <c r="AB21" s="24">
        <f t="shared" si="17"/>
        <v>100182.36499999999</v>
      </c>
      <c r="AC21" s="24">
        <f>X21+AB21</f>
        <v>157437.20699999999</v>
      </c>
      <c r="AD21" s="18">
        <v>25914.314999999999</v>
      </c>
      <c r="AE21" s="18">
        <v>13909.438000000002</v>
      </c>
      <c r="AF21" s="19">
        <v>10581.359</v>
      </c>
      <c r="AG21" s="24">
        <v>50405.112000000001</v>
      </c>
      <c r="AH21" s="24">
        <f>X21+AB21+AG21</f>
        <v>207842.31899999999</v>
      </c>
      <c r="AI21" s="18">
        <v>10439.694</v>
      </c>
      <c r="AJ21" s="18">
        <v>16961.482</v>
      </c>
      <c r="AK21" s="19">
        <v>26801.594000000001</v>
      </c>
      <c r="AL21" s="24">
        <f t="shared" si="19"/>
        <v>54202.770000000004</v>
      </c>
      <c r="AM21" s="24">
        <f>SUM(AL21,AH21)</f>
        <v>262045.08899999998</v>
      </c>
    </row>
    <row r="22" spans="1:40" ht="16.5" thickBot="1" x14ac:dyDescent="0.3">
      <c r="A22" s="11" t="s">
        <v>37</v>
      </c>
      <c r="B22" s="22">
        <f>SUM(B18:B21)</f>
        <v>360876.63500000001</v>
      </c>
      <c r="C22" s="22">
        <f>SUM(C18:C21)</f>
        <v>337858.26400000002</v>
      </c>
      <c r="D22" s="22">
        <f>SUM(D18:D21)</f>
        <v>370419.04399999999</v>
      </c>
      <c r="E22" s="25">
        <f>SUM(E18:E21)</f>
        <v>1069153.943</v>
      </c>
      <c r="F22" s="22">
        <v>306886.57299999997</v>
      </c>
      <c r="G22" s="22">
        <v>426354.42700000003</v>
      </c>
      <c r="H22" s="22">
        <v>276958.15899999999</v>
      </c>
      <c r="I22" s="25">
        <v>1010199.159</v>
      </c>
      <c r="J22" s="25">
        <f t="shared" ref="J22" si="20">SUM(J18:J21)</f>
        <v>2079353.102</v>
      </c>
      <c r="K22" s="22">
        <v>272197.34000000003</v>
      </c>
      <c r="L22" s="22">
        <v>234836.98300000001</v>
      </c>
      <c r="M22" s="22">
        <v>219731.92599999998</v>
      </c>
      <c r="N22" s="25">
        <v>726766.24899999995</v>
      </c>
      <c r="O22" s="25">
        <v>2806119.3509999998</v>
      </c>
      <c r="P22" s="22">
        <f>SUM(P17:P21)</f>
        <v>300497.09999999998</v>
      </c>
      <c r="Q22" s="22">
        <f t="shared" ref="Q22:S22" si="21">SUM(Q17:Q21)</f>
        <v>314888.84100000001</v>
      </c>
      <c r="R22" s="22">
        <f t="shared" si="21"/>
        <v>294621.185</v>
      </c>
      <c r="S22" s="25">
        <f t="shared" si="21"/>
        <v>910007.12600000005</v>
      </c>
      <c r="T22" s="25">
        <f t="shared" ref="T22" si="22">SUM(S22,O22)</f>
        <v>3716126.477</v>
      </c>
      <c r="U22" s="22">
        <f t="shared" ref="U22:AA22" si="23">SUM(U18:U21)</f>
        <v>321530.152</v>
      </c>
      <c r="V22" s="22">
        <f t="shared" si="23"/>
        <v>279435.72700000001</v>
      </c>
      <c r="W22" s="22">
        <f t="shared" si="23"/>
        <v>306423.49699999997</v>
      </c>
      <c r="X22" s="25">
        <f t="shared" si="23"/>
        <v>907389.37599999993</v>
      </c>
      <c r="Y22" s="22">
        <f t="shared" si="23"/>
        <v>315081.94500000001</v>
      </c>
      <c r="Z22" s="22">
        <f t="shared" si="23"/>
        <v>415907.03899999999</v>
      </c>
      <c r="AA22" s="22">
        <f t="shared" si="23"/>
        <v>310023.288</v>
      </c>
      <c r="AB22" s="25">
        <f t="shared" ref="AB22:AC22" si="24">SUM(AB18:AB21)</f>
        <v>1041012.272</v>
      </c>
      <c r="AC22" s="25">
        <f t="shared" si="24"/>
        <v>1948401.648</v>
      </c>
      <c r="AD22" s="22">
        <f>SUM(AD18:AD21)</f>
        <v>296872.76799999998</v>
      </c>
      <c r="AE22" s="22">
        <f>SUM(AE18:AE21)</f>
        <v>244460.72399999999</v>
      </c>
      <c r="AF22" s="22">
        <f>SUM(AF18:AF21)</f>
        <v>236522.55900000001</v>
      </c>
      <c r="AG22" s="25">
        <f t="shared" ref="AG22" si="25">SUM(AG18:AG21)</f>
        <v>777856.05099999998</v>
      </c>
      <c r="AH22" s="25">
        <f>SUM(AH18:AH21)</f>
        <v>2726257.699</v>
      </c>
      <c r="AI22" s="22">
        <f>SUM(AI18:AI21)</f>
        <v>280319.69</v>
      </c>
      <c r="AJ22" s="22">
        <f>SUM(AJ18:AJ21)</f>
        <v>331758.23300000007</v>
      </c>
      <c r="AK22" s="22">
        <f>SUM(AK18:AK21)</f>
        <v>359512.71599999996</v>
      </c>
      <c r="AL22" s="25">
        <f t="shared" ref="AL22" si="26">SUM(AL18:AL21)</f>
        <v>971590.63899999997</v>
      </c>
      <c r="AM22" s="25">
        <f>SUM(AL22,AH22)</f>
        <v>3697848.338</v>
      </c>
    </row>
    <row r="23" spans="1:40" ht="18.75" x14ac:dyDescent="0.3">
      <c r="A23" s="45" t="s">
        <v>38</v>
      </c>
      <c r="B23" s="34"/>
      <c r="C23" s="39"/>
      <c r="D23" s="34"/>
      <c r="E23" s="34"/>
      <c r="F23" s="34"/>
      <c r="G23" s="39"/>
      <c r="H23" s="34"/>
      <c r="I23" s="34"/>
      <c r="J23" s="34"/>
      <c r="K23" s="34"/>
      <c r="L23" s="39"/>
      <c r="M23" s="34"/>
      <c r="N23" s="34"/>
      <c r="O23" s="34"/>
      <c r="P23" s="34"/>
      <c r="Q23" s="39"/>
      <c r="R23" s="34"/>
      <c r="S23" s="34"/>
      <c r="T23" s="46"/>
      <c r="U23" s="34"/>
      <c r="V23" s="39"/>
      <c r="W23" s="34"/>
      <c r="X23" s="34"/>
      <c r="Y23" s="34"/>
      <c r="Z23" s="39"/>
      <c r="AA23" s="34"/>
      <c r="AB23" s="34"/>
      <c r="AC23" s="34"/>
      <c r="AD23" s="34"/>
      <c r="AE23" s="39"/>
      <c r="AF23" s="34"/>
      <c r="AG23" s="34"/>
      <c r="AH23" s="34"/>
      <c r="AI23" s="34"/>
      <c r="AJ23" s="39"/>
      <c r="AK23" s="34"/>
      <c r="AL23" s="34"/>
      <c r="AM23" s="46"/>
    </row>
    <row r="24" spans="1:40" ht="15.75" x14ac:dyDescent="0.25">
      <c r="A24" s="8" t="s">
        <v>39</v>
      </c>
      <c r="B24" s="16">
        <v>54018.135000000002</v>
      </c>
      <c r="C24" s="16">
        <v>50268.173000000003</v>
      </c>
      <c r="D24" s="16">
        <v>63383.360999999997</v>
      </c>
      <c r="E24" s="23">
        <v>167669.66899999999</v>
      </c>
      <c r="F24" s="16">
        <v>43043.523999999998</v>
      </c>
      <c r="G24" s="16">
        <v>25059.432000000001</v>
      </c>
      <c r="H24" s="16">
        <v>11813.245000000001</v>
      </c>
      <c r="I24" s="23">
        <v>79916.201000000001</v>
      </c>
      <c r="J24" s="23">
        <f>E24+I24</f>
        <v>247585.87</v>
      </c>
      <c r="K24" s="16">
        <v>11660.69</v>
      </c>
      <c r="L24" s="16">
        <v>12609.42</v>
      </c>
      <c r="M24" s="16">
        <v>18094.52</v>
      </c>
      <c r="N24" s="23">
        <v>42364.630000000005</v>
      </c>
      <c r="O24" s="23">
        <v>289950.5</v>
      </c>
      <c r="P24" s="16">
        <v>38417.966999999997</v>
      </c>
      <c r="Q24" s="16">
        <v>55603.923000000003</v>
      </c>
      <c r="R24" s="16">
        <v>55444.427000000003</v>
      </c>
      <c r="S24" s="23">
        <v>149466.31700000001</v>
      </c>
      <c r="T24" s="23">
        <v>439416.81700000004</v>
      </c>
      <c r="U24" s="16">
        <v>60141.156999999999</v>
      </c>
      <c r="V24" s="16">
        <v>54085.898999999998</v>
      </c>
      <c r="W24" s="16">
        <v>61200.017999999996</v>
      </c>
      <c r="X24" s="23">
        <f t="shared" ref="X24:X27" si="27">SUM(U24:W24)</f>
        <v>175427.07399999999</v>
      </c>
      <c r="Y24" s="16">
        <v>48089.667999999998</v>
      </c>
      <c r="Z24" s="16">
        <v>29124.920999999998</v>
      </c>
      <c r="AA24" s="16">
        <v>13394.094999999999</v>
      </c>
      <c r="AB24" s="23">
        <f>SUM(Y24:AA24)</f>
        <v>90608.683999999994</v>
      </c>
      <c r="AC24" s="23">
        <f t="shared" ref="AC24:AC30" si="28">X24+AB24</f>
        <v>266035.75799999997</v>
      </c>
      <c r="AD24" s="16">
        <v>10141.295</v>
      </c>
      <c r="AE24" s="16">
        <v>11553.88</v>
      </c>
      <c r="AF24" s="16">
        <v>21313.812999999998</v>
      </c>
      <c r="AG24" s="23">
        <v>43008.987999999998</v>
      </c>
      <c r="AH24" s="23">
        <f>X24+AB24+AG24</f>
        <v>309044.74599999998</v>
      </c>
      <c r="AI24" s="16">
        <v>38313.129000000001</v>
      </c>
      <c r="AJ24" s="16">
        <v>57409.72</v>
      </c>
      <c r="AK24" s="16">
        <v>56946.75</v>
      </c>
      <c r="AL24" s="23">
        <f t="shared" ref="AL24:AL28" si="29">SUM(AI24:AK24)</f>
        <v>152669.59899999999</v>
      </c>
      <c r="AM24" s="23">
        <f>SUM(AL24,AH24)</f>
        <v>461714.34499999997</v>
      </c>
    </row>
    <row r="25" spans="1:40" ht="15.75" x14ac:dyDescent="0.25">
      <c r="A25" s="9" t="s">
        <v>40</v>
      </c>
      <c r="B25" s="18">
        <v>246407.8</v>
      </c>
      <c r="C25" s="18">
        <v>230588.91800000001</v>
      </c>
      <c r="D25" s="19">
        <v>264352.31</v>
      </c>
      <c r="E25" s="24">
        <v>741349.02800000005</v>
      </c>
      <c r="F25" s="18">
        <v>304554.51199999999</v>
      </c>
      <c r="G25" s="18">
        <v>274543.21299999999</v>
      </c>
      <c r="H25" s="19">
        <v>265628.32400000002</v>
      </c>
      <c r="I25" s="24">
        <v>844726.049</v>
      </c>
      <c r="J25" s="24">
        <f>E25+I25</f>
        <v>1586075.077</v>
      </c>
      <c r="K25" s="18">
        <v>215545.69500000001</v>
      </c>
      <c r="L25" s="18">
        <v>291973.06</v>
      </c>
      <c r="M25" s="19">
        <v>223914.38500000001</v>
      </c>
      <c r="N25" s="24">
        <v>731433.14</v>
      </c>
      <c r="O25" s="24">
        <v>2317508.2170000002</v>
      </c>
      <c r="P25" s="18">
        <v>221329.622</v>
      </c>
      <c r="Q25" s="18">
        <v>199428.34099999999</v>
      </c>
      <c r="R25" s="19">
        <v>219154.65299999999</v>
      </c>
      <c r="S25" s="24">
        <v>639912.61599999992</v>
      </c>
      <c r="T25" s="24">
        <v>2957420.8330000001</v>
      </c>
      <c r="U25" s="18">
        <v>239330.05</v>
      </c>
      <c r="V25" s="18">
        <v>230661.62</v>
      </c>
      <c r="W25" s="19">
        <v>258984.16800000001</v>
      </c>
      <c r="X25" s="24">
        <f t="shared" si="27"/>
        <v>728975.83799999999</v>
      </c>
      <c r="Y25" s="18">
        <v>238030.42600000001</v>
      </c>
      <c r="Z25" s="18">
        <v>233004.76</v>
      </c>
      <c r="AA25" s="19">
        <v>212882.853</v>
      </c>
      <c r="AB25" s="24">
        <f t="shared" ref="AB25:AB27" si="30">SUM(Y25:AA25)</f>
        <v>683918.03899999999</v>
      </c>
      <c r="AC25" s="24">
        <f t="shared" si="28"/>
        <v>1412893.8769999999</v>
      </c>
      <c r="AD25" s="18">
        <v>225850.33</v>
      </c>
      <c r="AE25" s="18">
        <v>237514.99100000001</v>
      </c>
      <c r="AF25" s="19">
        <v>222900.45199999999</v>
      </c>
      <c r="AG25" s="24">
        <v>686265.77300000004</v>
      </c>
      <c r="AH25" s="24">
        <f>X25+AB25+AG25</f>
        <v>2099159.65</v>
      </c>
      <c r="AI25" s="18">
        <v>217456.06400000001</v>
      </c>
      <c r="AJ25" s="18">
        <v>213198.8</v>
      </c>
      <c r="AK25" s="19">
        <v>261615.77</v>
      </c>
      <c r="AL25" s="24">
        <f t="shared" si="29"/>
        <v>692270.63399999996</v>
      </c>
      <c r="AM25" s="24">
        <f>SUM(AL25,AH25)</f>
        <v>2791430.284</v>
      </c>
    </row>
    <row r="26" spans="1:40" ht="15.75" x14ac:dyDescent="0.25">
      <c r="A26" s="9" t="s">
        <v>41</v>
      </c>
      <c r="B26" s="18">
        <v>94346.679000000004</v>
      </c>
      <c r="C26" s="18">
        <v>87052.691000000006</v>
      </c>
      <c r="D26" s="19">
        <v>100225.985</v>
      </c>
      <c r="E26" s="24">
        <v>281625.35499999998</v>
      </c>
      <c r="F26" s="18">
        <v>70556.063999999998</v>
      </c>
      <c r="G26" s="18">
        <v>97306.933999999994</v>
      </c>
      <c r="H26" s="19">
        <v>98571.307000000001</v>
      </c>
      <c r="I26" s="24">
        <v>266434.30499999999</v>
      </c>
      <c r="J26" s="24">
        <f>E26+I26</f>
        <v>548059.65999999992</v>
      </c>
      <c r="K26" s="18">
        <v>85707.616999999998</v>
      </c>
      <c r="L26" s="18">
        <v>90464.842999999993</v>
      </c>
      <c r="M26" s="19">
        <v>106569.17600000001</v>
      </c>
      <c r="N26" s="24">
        <v>282741.636</v>
      </c>
      <c r="O26" s="24">
        <v>830801.29599999986</v>
      </c>
      <c r="P26" s="18">
        <v>108318.51300000001</v>
      </c>
      <c r="Q26" s="18">
        <v>80359.248999999996</v>
      </c>
      <c r="R26" s="19">
        <v>90999.436000000002</v>
      </c>
      <c r="S26" s="24">
        <v>279677.19799999997</v>
      </c>
      <c r="T26" s="24">
        <v>1110478.4939999999</v>
      </c>
      <c r="U26" s="18">
        <v>100787.43700000001</v>
      </c>
      <c r="V26" s="18">
        <v>88978.712</v>
      </c>
      <c r="W26" s="19">
        <v>100505.65700000001</v>
      </c>
      <c r="X26" s="24">
        <f t="shared" si="27"/>
        <v>290271.80599999998</v>
      </c>
      <c r="Y26" s="18">
        <v>81605.167000000001</v>
      </c>
      <c r="Z26" s="18">
        <v>81514.087</v>
      </c>
      <c r="AA26" s="19">
        <v>95300.217000000004</v>
      </c>
      <c r="AB26" s="24">
        <f t="shared" si="30"/>
        <v>258419.47100000002</v>
      </c>
      <c r="AC26" s="24">
        <f t="shared" si="28"/>
        <v>548691.277</v>
      </c>
      <c r="AD26" s="18">
        <v>99990.316999999995</v>
      </c>
      <c r="AE26" s="18">
        <v>79237.517999999996</v>
      </c>
      <c r="AF26" s="19">
        <v>64605.841</v>
      </c>
      <c r="AG26" s="24">
        <v>243833.67599999998</v>
      </c>
      <c r="AH26" s="24">
        <f>X26+AB26+AG26</f>
        <v>792524.95299999998</v>
      </c>
      <c r="AI26" s="18">
        <v>68567.058000000005</v>
      </c>
      <c r="AJ26" s="18">
        <v>65294.614999999998</v>
      </c>
      <c r="AK26" s="19">
        <v>67692.588000000003</v>
      </c>
      <c r="AL26" s="24">
        <f t="shared" si="29"/>
        <v>201554.261</v>
      </c>
      <c r="AM26" s="24">
        <f>SUM(AL26,AH26)</f>
        <v>994079.21399999992</v>
      </c>
    </row>
    <row r="27" spans="1:40" ht="16.5" thickBot="1" x14ac:dyDescent="0.3">
      <c r="A27" s="9" t="s">
        <v>42</v>
      </c>
      <c r="B27" s="18">
        <v>240818.54300000001</v>
      </c>
      <c r="C27" s="18">
        <v>196779.86800000002</v>
      </c>
      <c r="D27" s="19">
        <v>251017.217</v>
      </c>
      <c r="E27" s="24">
        <v>688615.62800000003</v>
      </c>
      <c r="F27" s="18">
        <v>228239.42800000001</v>
      </c>
      <c r="G27" s="18">
        <v>171876.451</v>
      </c>
      <c r="H27" s="19">
        <v>268144.50399999996</v>
      </c>
      <c r="I27" s="24">
        <v>668260.38300000003</v>
      </c>
      <c r="J27" s="24">
        <f>E27+I27</f>
        <v>1356876.0109999999</v>
      </c>
      <c r="K27" s="18">
        <v>261406.152</v>
      </c>
      <c r="L27" s="18">
        <v>253545.04800000001</v>
      </c>
      <c r="M27" s="19">
        <v>184339.943</v>
      </c>
      <c r="N27" s="24">
        <v>699291.14300000004</v>
      </c>
      <c r="O27" s="24">
        <v>2056167.1540000001</v>
      </c>
      <c r="P27" s="18">
        <v>160717.32399999999</v>
      </c>
      <c r="Q27" s="18">
        <v>163888.51799999998</v>
      </c>
      <c r="R27" s="19">
        <v>146674.85800000001</v>
      </c>
      <c r="S27" s="24">
        <v>471280.69999999995</v>
      </c>
      <c r="T27" s="24">
        <v>2527447.8540000003</v>
      </c>
      <c r="U27" s="18">
        <v>149771.86499999999</v>
      </c>
      <c r="V27" s="18">
        <v>151547.965</v>
      </c>
      <c r="W27" s="19">
        <v>182818.22399999999</v>
      </c>
      <c r="X27" s="24">
        <f t="shared" si="27"/>
        <v>484138.05399999995</v>
      </c>
      <c r="Y27" s="18">
        <v>161693.23599999998</v>
      </c>
      <c r="Z27" s="18">
        <v>181356.20500000002</v>
      </c>
      <c r="AA27" s="19">
        <v>229469.924</v>
      </c>
      <c r="AB27" s="24">
        <f t="shared" si="30"/>
        <v>572519.36499999999</v>
      </c>
      <c r="AC27" s="24">
        <f t="shared" si="28"/>
        <v>1056657.419</v>
      </c>
      <c r="AD27" s="18">
        <v>256679.40100000001</v>
      </c>
      <c r="AE27" s="18">
        <v>292643.66200000001</v>
      </c>
      <c r="AF27" s="19">
        <v>207507.15899999999</v>
      </c>
      <c r="AG27" s="24">
        <v>756830.22199999995</v>
      </c>
      <c r="AH27" s="24">
        <f>X27+AB27+AG27</f>
        <v>1813487.6409999998</v>
      </c>
      <c r="AI27" s="18">
        <v>179665.61800000002</v>
      </c>
      <c r="AJ27" s="18">
        <v>199954.62400000001</v>
      </c>
      <c r="AK27" s="19">
        <v>143475.17600000001</v>
      </c>
      <c r="AL27" s="24">
        <f t="shared" si="29"/>
        <v>523095.41800000006</v>
      </c>
      <c r="AM27" s="24">
        <f>SUM(AL27,AH27)</f>
        <v>2336583.0589999999</v>
      </c>
    </row>
    <row r="28" spans="1:40" ht="16.5" thickBot="1" x14ac:dyDescent="0.3">
      <c r="A28" s="11" t="s">
        <v>43</v>
      </c>
      <c r="B28" s="22">
        <f>SUM(B24:B27)</f>
        <v>635591.15700000001</v>
      </c>
      <c r="C28" s="22">
        <f>SUM(C24:C27)</f>
        <v>564689.65</v>
      </c>
      <c r="D28" s="22">
        <f>SUM(D24:D27)</f>
        <v>678978.87299999991</v>
      </c>
      <c r="E28" s="25">
        <f>SUM(E24:E27)</f>
        <v>1879259.6800000002</v>
      </c>
      <c r="F28" s="22">
        <v>646393.52800000005</v>
      </c>
      <c r="G28" s="22">
        <v>568786.03</v>
      </c>
      <c r="H28" s="22">
        <v>644157.38</v>
      </c>
      <c r="I28" s="25">
        <v>1859336.9380000001</v>
      </c>
      <c r="J28" s="25">
        <f>E28+I28</f>
        <v>3738596.6180000002</v>
      </c>
      <c r="K28" s="22">
        <v>574320.15399999998</v>
      </c>
      <c r="L28" s="22">
        <v>648592.37100000004</v>
      </c>
      <c r="M28" s="22">
        <v>532918.02399999998</v>
      </c>
      <c r="N28" s="25">
        <v>1755830.5489999999</v>
      </c>
      <c r="O28" s="25">
        <v>5494427.1669999994</v>
      </c>
      <c r="P28" s="22">
        <v>528783.42599999998</v>
      </c>
      <c r="Q28" s="22">
        <v>499280.03099999996</v>
      </c>
      <c r="R28" s="22">
        <v>512273.37400000001</v>
      </c>
      <c r="S28" s="25">
        <v>1540336.831</v>
      </c>
      <c r="T28" s="25">
        <v>7034763.9979999997</v>
      </c>
      <c r="U28" s="22">
        <f t="shared" ref="U28:AA28" si="31">SUM(U24:U27)</f>
        <v>550030.50899999996</v>
      </c>
      <c r="V28" s="22">
        <f t="shared" si="31"/>
        <v>525274.196</v>
      </c>
      <c r="W28" s="22">
        <f t="shared" si="31"/>
        <v>603508.06700000004</v>
      </c>
      <c r="X28" s="25">
        <f t="shared" si="31"/>
        <v>1678812.7719999999</v>
      </c>
      <c r="Y28" s="22">
        <f t="shared" si="31"/>
        <v>529418.49699999997</v>
      </c>
      <c r="Z28" s="22">
        <f t="shared" si="31"/>
        <v>524999.973</v>
      </c>
      <c r="AA28" s="22">
        <f t="shared" si="31"/>
        <v>551047.08900000004</v>
      </c>
      <c r="AB28" s="25">
        <f>SUM(Y28:AA28)</f>
        <v>1605465.5589999999</v>
      </c>
      <c r="AC28" s="25">
        <f t="shared" si="28"/>
        <v>3284278.3309999998</v>
      </c>
      <c r="AD28" s="22">
        <f t="shared" ref="AD28:AK28" si="32">SUM(AD24:AD27)</f>
        <v>592661.34299999999</v>
      </c>
      <c r="AE28" s="22">
        <f t="shared" si="32"/>
        <v>620950.05099999998</v>
      </c>
      <c r="AF28" s="22">
        <f t="shared" si="32"/>
        <v>516327.26499999996</v>
      </c>
      <c r="AG28" s="25">
        <f t="shared" si="32"/>
        <v>1729938.659</v>
      </c>
      <c r="AH28" s="25">
        <f t="shared" si="32"/>
        <v>5014216.9899999993</v>
      </c>
      <c r="AI28" s="22">
        <f t="shared" si="32"/>
        <v>504001.86900000006</v>
      </c>
      <c r="AJ28" s="22">
        <f t="shared" si="32"/>
        <v>535857.75900000008</v>
      </c>
      <c r="AK28" s="22">
        <f t="shared" si="32"/>
        <v>529730.28399999999</v>
      </c>
      <c r="AL28" s="25">
        <f t="shared" si="29"/>
        <v>1569589.912</v>
      </c>
      <c r="AM28" s="25">
        <f>SUM(AL28,AH28)</f>
        <v>6583806.9019999988</v>
      </c>
    </row>
    <row r="29" spans="1:40" ht="15.75" thickBot="1" x14ac:dyDescent="0.3">
      <c r="A29" s="47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48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48"/>
    </row>
    <row r="30" spans="1:40" ht="16.5" thickBot="1" x14ac:dyDescent="0.3">
      <c r="A30" s="12" t="s">
        <v>86</v>
      </c>
      <c r="B30" s="6">
        <v>2578.5070000000001</v>
      </c>
      <c r="C30" s="6">
        <v>2289.1329999999998</v>
      </c>
      <c r="D30" s="6">
        <v>2525.3110000000001</v>
      </c>
      <c r="E30" s="26">
        <f>B30+C30+D30</f>
        <v>7392.9509999999991</v>
      </c>
      <c r="F30" s="6">
        <v>2280.59</v>
      </c>
      <c r="G30" s="6">
        <v>0</v>
      </c>
      <c r="H30" s="6">
        <v>0</v>
      </c>
      <c r="I30" s="26">
        <v>2280.5929999999998</v>
      </c>
      <c r="J30" s="26">
        <v>9674.0370000000003</v>
      </c>
      <c r="K30" s="6">
        <v>0</v>
      </c>
      <c r="L30" s="6">
        <v>0</v>
      </c>
      <c r="M30" s="6">
        <v>0</v>
      </c>
      <c r="N30" s="26">
        <v>0</v>
      </c>
      <c r="O30" s="26">
        <v>9674.0370000000003</v>
      </c>
      <c r="P30" s="6">
        <v>2274.9789999999998</v>
      </c>
      <c r="Q30" s="6">
        <v>2331.393</v>
      </c>
      <c r="R30" s="6">
        <v>2494.663</v>
      </c>
      <c r="S30" s="26">
        <v>7101.0349999999999</v>
      </c>
      <c r="T30" s="26">
        <v>16774.578999999998</v>
      </c>
      <c r="U30" s="6">
        <v>2634.645</v>
      </c>
      <c r="V30" s="6">
        <v>2433.3649999999998</v>
      </c>
      <c r="W30" s="6">
        <v>2519.0149999999999</v>
      </c>
      <c r="X30" s="26">
        <f t="shared" ref="X30" si="33">SUM(U30:W30)</f>
        <v>7587.0249999999996</v>
      </c>
      <c r="Y30" s="6">
        <v>2301.4009999999998</v>
      </c>
      <c r="Z30" s="6">
        <v>0</v>
      </c>
      <c r="AA30" s="6">
        <v>0</v>
      </c>
      <c r="AB30" s="26">
        <f>SUM(Y30:AA30)</f>
        <v>2301.4009999999998</v>
      </c>
      <c r="AC30" s="26">
        <f t="shared" si="28"/>
        <v>9888.4259999999995</v>
      </c>
      <c r="AD30" s="6">
        <v>0</v>
      </c>
      <c r="AE30" s="6">
        <v>0</v>
      </c>
      <c r="AF30" s="6">
        <v>0</v>
      </c>
      <c r="AG30" s="26">
        <v>0</v>
      </c>
      <c r="AH30" s="26">
        <f>X30+AB30+AG30</f>
        <v>9888.4259999999995</v>
      </c>
      <c r="AI30" s="6">
        <v>2185.011</v>
      </c>
      <c r="AJ30" s="6">
        <v>2489.3020000000001</v>
      </c>
      <c r="AK30" s="6">
        <v>2573.33</v>
      </c>
      <c r="AL30" s="26">
        <f>SUM(AI30:AK30)</f>
        <v>7247.643</v>
      </c>
      <c r="AM30" s="26">
        <f>SUM(AL30,AH30)</f>
        <v>17136.069</v>
      </c>
    </row>
    <row r="31" spans="1:40" ht="15.75" thickBot="1" x14ac:dyDescent="0.3">
      <c r="A31" s="47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48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48"/>
    </row>
    <row r="32" spans="1:40" ht="16.5" thickBot="1" x14ac:dyDescent="0.3">
      <c r="A32" s="13" t="s">
        <v>87</v>
      </c>
      <c r="B32" s="36">
        <f>B16+B22+B28</f>
        <v>2950531.048</v>
      </c>
      <c r="C32" s="36">
        <f>C16+C22+C28</f>
        <v>2745198.4210000001</v>
      </c>
      <c r="D32" s="36">
        <f>D16+D22+D28</f>
        <v>3114701.0669999998</v>
      </c>
      <c r="E32" s="27">
        <f>E16+E22+E28</f>
        <v>8810430.5359999985</v>
      </c>
      <c r="F32" s="36">
        <v>2645758.406</v>
      </c>
      <c r="G32" s="36">
        <v>2372723.8620000002</v>
      </c>
      <c r="H32" s="36">
        <v>2063651.473</v>
      </c>
      <c r="I32" s="27">
        <v>7082133.7410000004</v>
      </c>
      <c r="J32" s="27">
        <f>E32+I32</f>
        <v>15892564.276999999</v>
      </c>
      <c r="K32" s="36">
        <v>1917270.7170000002</v>
      </c>
      <c r="L32" s="36">
        <v>1894600.8869999999</v>
      </c>
      <c r="M32" s="36">
        <v>1840957.449</v>
      </c>
      <c r="N32" s="27">
        <v>5652829.0529999994</v>
      </c>
      <c r="O32" s="27">
        <v>21545393.329999998</v>
      </c>
      <c r="P32" s="36">
        <v>2509622.426</v>
      </c>
      <c r="Q32" s="36">
        <v>2476504.1849999996</v>
      </c>
      <c r="R32" s="36">
        <v>2779028.9039999996</v>
      </c>
      <c r="S32" s="27">
        <v>7765155.5150000006</v>
      </c>
      <c r="T32" s="27">
        <v>29310548.844999995</v>
      </c>
      <c r="U32" s="36">
        <f>U16+U22+U28</f>
        <v>3015746.1580000003</v>
      </c>
      <c r="V32" s="36">
        <f>V16+V22+V28</f>
        <v>2525679.068</v>
      </c>
      <c r="W32" s="36">
        <f>W16+W22+W28</f>
        <v>2821213.8209999995</v>
      </c>
      <c r="X32" s="27">
        <f>X16+X22+X28</f>
        <v>8362639.0470000003</v>
      </c>
      <c r="Y32" s="36">
        <f t="shared" ref="Y32:AA32" si="34">Y16+Y22+Y28</f>
        <v>2445880.3139999998</v>
      </c>
      <c r="Z32" s="36">
        <f t="shared" si="34"/>
        <v>2324638.71</v>
      </c>
      <c r="AA32" s="36">
        <f t="shared" si="34"/>
        <v>1934734.5499999998</v>
      </c>
      <c r="AB32" s="27">
        <f>SUM(Y32:AA32)</f>
        <v>6705253.574</v>
      </c>
      <c r="AC32" s="27">
        <f>X32+AB32</f>
        <v>15067892.620999999</v>
      </c>
      <c r="AD32" s="36">
        <f t="shared" ref="AD32:AF32" si="35">AD16+AD22+AD28</f>
        <v>1799757.7209999999</v>
      </c>
      <c r="AE32" s="36">
        <f t="shared" si="35"/>
        <v>1704129.5349999999</v>
      </c>
      <c r="AF32" s="36">
        <f t="shared" si="35"/>
        <v>1781883.6609999998</v>
      </c>
      <c r="AG32" s="27">
        <f>SUM(AD32:AF32)</f>
        <v>5285770.9169999994</v>
      </c>
      <c r="AH32" s="27">
        <f>AC32+AG32</f>
        <v>20353663.537999999</v>
      </c>
      <c r="AI32" s="36">
        <f t="shared" ref="AI32:AK32" si="36">AI16+AI22+AI28</f>
        <v>2413150.1370000001</v>
      </c>
      <c r="AJ32" s="36">
        <f t="shared" si="36"/>
        <v>2704735.24</v>
      </c>
      <c r="AK32" s="36">
        <f t="shared" si="36"/>
        <v>2786400.6320000002</v>
      </c>
      <c r="AL32" s="27">
        <f>SUM(AI32:AK32)</f>
        <v>7904286.0090000005</v>
      </c>
      <c r="AM32" s="27">
        <f>SUM(AL32,AH32)</f>
        <v>28257949.546999998</v>
      </c>
      <c r="AN32" s="191"/>
    </row>
    <row r="33" spans="1:40" ht="16.5" thickBot="1" x14ac:dyDescent="0.3">
      <c r="A33" s="13" t="s">
        <v>88</v>
      </c>
      <c r="B33" s="37">
        <f>B32+B30</f>
        <v>2953109.5550000002</v>
      </c>
      <c r="C33" s="37">
        <f t="shared" ref="C33:O33" si="37">C32+C30</f>
        <v>2747487.554</v>
      </c>
      <c r="D33" s="37">
        <f t="shared" si="37"/>
        <v>3117226.378</v>
      </c>
      <c r="E33" s="27">
        <f t="shared" si="37"/>
        <v>8817823.4869999979</v>
      </c>
      <c r="F33" s="37">
        <f t="shared" si="37"/>
        <v>2648038.9959999998</v>
      </c>
      <c r="G33" s="37">
        <f t="shared" si="37"/>
        <v>2372723.8620000002</v>
      </c>
      <c r="H33" s="37">
        <f t="shared" si="37"/>
        <v>2063651.473</v>
      </c>
      <c r="I33" s="27">
        <f t="shared" si="37"/>
        <v>7084414.3340000007</v>
      </c>
      <c r="J33" s="27">
        <f t="shared" si="37"/>
        <v>15902238.313999999</v>
      </c>
      <c r="K33" s="37">
        <f t="shared" si="37"/>
        <v>1917270.7170000002</v>
      </c>
      <c r="L33" s="37">
        <f t="shared" si="37"/>
        <v>1894600.8869999999</v>
      </c>
      <c r="M33" s="37">
        <f t="shared" si="37"/>
        <v>1840957.449</v>
      </c>
      <c r="N33" s="27">
        <f t="shared" si="37"/>
        <v>5652829.0529999994</v>
      </c>
      <c r="O33" s="27">
        <f t="shared" si="37"/>
        <v>21555067.366999999</v>
      </c>
      <c r="P33" s="37">
        <f>P30+P32</f>
        <v>2511897.4049999998</v>
      </c>
      <c r="Q33" s="37">
        <f t="shared" ref="Q33:T33" si="38">Q30+Q32</f>
        <v>2478835.5779999997</v>
      </c>
      <c r="R33" s="37">
        <f t="shared" si="38"/>
        <v>2781523.5669999998</v>
      </c>
      <c r="S33" s="27">
        <f t="shared" si="38"/>
        <v>7772256.5500000007</v>
      </c>
      <c r="T33" s="27">
        <f t="shared" si="38"/>
        <v>29327323.423999995</v>
      </c>
      <c r="U33" s="37">
        <f>U32+U30</f>
        <v>3018380.8030000003</v>
      </c>
      <c r="V33" s="37">
        <f t="shared" ref="V33:AG33" si="39">V32+V30</f>
        <v>2528112.4330000002</v>
      </c>
      <c r="W33" s="37">
        <f t="shared" si="39"/>
        <v>2823732.8359999997</v>
      </c>
      <c r="X33" s="27">
        <f t="shared" si="39"/>
        <v>8370226.0720000006</v>
      </c>
      <c r="Y33" s="37">
        <f t="shared" si="39"/>
        <v>2448181.7149999999</v>
      </c>
      <c r="Z33" s="37">
        <f t="shared" si="39"/>
        <v>2324638.71</v>
      </c>
      <c r="AA33" s="37">
        <f t="shared" si="39"/>
        <v>1934734.5499999998</v>
      </c>
      <c r="AB33" s="27">
        <f>AB32+AB30</f>
        <v>6707554.9749999996</v>
      </c>
      <c r="AC33" s="27">
        <f>AC32+AC30</f>
        <v>15077781.047</v>
      </c>
      <c r="AD33" s="37">
        <f t="shared" si="39"/>
        <v>1799757.7209999999</v>
      </c>
      <c r="AE33" s="37">
        <f t="shared" si="39"/>
        <v>1704129.5349999999</v>
      </c>
      <c r="AF33" s="37">
        <f t="shared" si="39"/>
        <v>1781883.6609999998</v>
      </c>
      <c r="AG33" s="27">
        <f t="shared" si="39"/>
        <v>5285770.9169999994</v>
      </c>
      <c r="AH33" s="27">
        <f>AH32+AH30</f>
        <v>20363551.963999998</v>
      </c>
      <c r="AI33" s="37">
        <f>AI30+AI32</f>
        <v>2415335.148</v>
      </c>
      <c r="AJ33" s="37">
        <f t="shared" ref="AJ33:AK33" si="40">AJ30+AJ32</f>
        <v>2707224.5420000004</v>
      </c>
      <c r="AK33" s="37">
        <f t="shared" si="40"/>
        <v>2788973.9620000003</v>
      </c>
      <c r="AL33" s="27">
        <f t="shared" ref="AL33" si="41">SUM(AI33:AK33)</f>
        <v>7911533.6520000007</v>
      </c>
      <c r="AM33" s="27">
        <f>SUM(AL33,AH33)</f>
        <v>28275085.615999997</v>
      </c>
      <c r="AN33" s="191"/>
    </row>
    <row r="34" spans="1:40" ht="15.75" x14ac:dyDescent="0.25">
      <c r="A34" s="49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57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57"/>
      <c r="AN34" s="191"/>
    </row>
    <row r="35" spans="1:40" ht="15.75" x14ac:dyDescent="0.25">
      <c r="A35" s="14" t="s">
        <v>44</v>
      </c>
      <c r="B35" s="15">
        <f t="shared" ref="B35:I35" si="42">B5+B6+B7+B8+B9+B10+B11+B12+B18+B24+B30</f>
        <v>1787518.8049999999</v>
      </c>
      <c r="C35" s="15">
        <f t="shared" si="42"/>
        <v>1702484.0889999997</v>
      </c>
      <c r="D35" s="15">
        <f t="shared" si="42"/>
        <v>1910372.956</v>
      </c>
      <c r="E35" s="54">
        <f t="shared" si="42"/>
        <v>5400375.8499999996</v>
      </c>
      <c r="F35" s="15">
        <f t="shared" si="42"/>
        <v>1465930.72</v>
      </c>
      <c r="G35" s="15">
        <f t="shared" si="42"/>
        <v>1104084.172</v>
      </c>
      <c r="H35" s="53">
        <f t="shared" si="42"/>
        <v>839268.09200000006</v>
      </c>
      <c r="I35" s="54">
        <f t="shared" si="42"/>
        <v>3409282.9870000002</v>
      </c>
      <c r="J35" s="54">
        <f>J5+J6+J7+J8+J9+J10+J11+J12+J18+J24+J30</f>
        <v>8809659.3300000001</v>
      </c>
      <c r="K35" s="15">
        <f t="shared" ref="K35:AB35" si="43">K5+K6+K7+K8+K9+K10+K11+K12+K18+K24+K30</f>
        <v>817755.07</v>
      </c>
      <c r="L35" s="15">
        <f t="shared" si="43"/>
        <v>790149.87899999996</v>
      </c>
      <c r="M35" s="53">
        <f t="shared" si="43"/>
        <v>961973.69500000007</v>
      </c>
      <c r="N35" s="54">
        <f t="shared" si="43"/>
        <v>2569878.6439999999</v>
      </c>
      <c r="O35" s="54">
        <f t="shared" si="43"/>
        <v>11379537.973999999</v>
      </c>
      <c r="P35" s="15">
        <f t="shared" si="43"/>
        <v>1591964.6130000001</v>
      </c>
      <c r="Q35" s="15">
        <f t="shared" si="43"/>
        <v>1586137.8919999998</v>
      </c>
      <c r="R35" s="53">
        <f t="shared" si="43"/>
        <v>1950669.7219999996</v>
      </c>
      <c r="S35" s="54">
        <f t="shared" si="43"/>
        <v>5128772.227</v>
      </c>
      <c r="T35" s="58">
        <f t="shared" si="43"/>
        <v>16508309.707999999</v>
      </c>
      <c r="U35" s="15">
        <f t="shared" si="43"/>
        <v>2144932.5649999999</v>
      </c>
      <c r="V35" s="15">
        <f t="shared" si="43"/>
        <v>1697436.2319999998</v>
      </c>
      <c r="W35" s="15">
        <f t="shared" si="43"/>
        <v>1829760.5989999997</v>
      </c>
      <c r="X35" s="15">
        <f t="shared" si="43"/>
        <v>5672129.3960000006</v>
      </c>
      <c r="Y35" s="15">
        <f t="shared" si="43"/>
        <v>1482539.987</v>
      </c>
      <c r="Z35" s="15">
        <f t="shared" si="43"/>
        <v>1217790.3620000002</v>
      </c>
      <c r="AA35" s="53">
        <f t="shared" si="43"/>
        <v>850968.70199999993</v>
      </c>
      <c r="AB35" s="54">
        <f t="shared" si="43"/>
        <v>3551299.051</v>
      </c>
      <c r="AC35" s="54">
        <f>AC5+AC6+AC7+AC8+AC9+AC10+AC11+AC12+AC18+AC24+AC30</f>
        <v>9223428.4470000006</v>
      </c>
      <c r="AD35" s="15">
        <f t="shared" ref="AD35:AM35" si="44">AD5+AD6+AD7+AD8+AD9+AD10+AD11+AD12+AD18+AD24+AD30</f>
        <v>701560.18500000006</v>
      </c>
      <c r="AE35" s="15">
        <f t="shared" si="44"/>
        <v>656634.723</v>
      </c>
      <c r="AF35" s="53">
        <f t="shared" si="44"/>
        <v>911301.66999999993</v>
      </c>
      <c r="AG35" s="54">
        <f t="shared" si="44"/>
        <v>2269496.5779999997</v>
      </c>
      <c r="AH35" s="54">
        <f>AH5+AH6+AH7+AH8+AH9+AH10+AH11+AH12+AH18+AH24+AH30</f>
        <v>11492925.025</v>
      </c>
      <c r="AI35" s="15">
        <f>AI5+AI6+AI7+AI8+AI9+AI10+AI11+AI12+AI18+AI24+AI30</f>
        <v>1536370.1259999999</v>
      </c>
      <c r="AJ35" s="15">
        <f t="shared" si="44"/>
        <v>1754381.1610000001</v>
      </c>
      <c r="AK35" s="53">
        <f t="shared" si="44"/>
        <v>1817751.0420000004</v>
      </c>
      <c r="AL35" s="54">
        <f t="shared" si="44"/>
        <v>5108502.3290000008</v>
      </c>
      <c r="AM35" s="58">
        <f t="shared" si="44"/>
        <v>16601427.354</v>
      </c>
      <c r="AN35" s="191"/>
    </row>
    <row r="36" spans="1:40" ht="15.75" x14ac:dyDescent="0.25">
      <c r="A36" s="59" t="s">
        <v>45</v>
      </c>
      <c r="B36" s="60">
        <f t="shared" ref="B36:T36" si="45">SUM(B13:B15,B19:B21,B25:B27)</f>
        <v>1165590.75</v>
      </c>
      <c r="C36" s="60">
        <f t="shared" si="45"/>
        <v>1045003.4650000002</v>
      </c>
      <c r="D36" s="60">
        <f t="shared" si="45"/>
        <v>1206853.422</v>
      </c>
      <c r="E36" s="62">
        <f t="shared" si="45"/>
        <v>3417447.6369999996</v>
      </c>
      <c r="F36" s="60">
        <f t="shared" si="45"/>
        <v>1182108.2760000001</v>
      </c>
      <c r="G36" s="60">
        <f t="shared" si="45"/>
        <v>1268639.69</v>
      </c>
      <c r="H36" s="61">
        <f t="shared" si="45"/>
        <v>1224383.3810000001</v>
      </c>
      <c r="I36" s="62">
        <f t="shared" si="45"/>
        <v>3675131.3470000001</v>
      </c>
      <c r="J36" s="62">
        <f t="shared" si="45"/>
        <v>7092578.9839999992</v>
      </c>
      <c r="K36" s="60">
        <f t="shared" si="45"/>
        <v>1099515.6469999999</v>
      </c>
      <c r="L36" s="60">
        <f t="shared" si="45"/>
        <v>1104451.0079999999</v>
      </c>
      <c r="M36" s="61">
        <f t="shared" si="45"/>
        <v>878983.75399999996</v>
      </c>
      <c r="N36" s="62">
        <f t="shared" si="45"/>
        <v>3082950.409</v>
      </c>
      <c r="O36" s="62">
        <f t="shared" si="45"/>
        <v>10175529.392999999</v>
      </c>
      <c r="P36" s="60">
        <f t="shared" si="45"/>
        <v>919932.79200000002</v>
      </c>
      <c r="Q36" s="60">
        <f t="shared" si="45"/>
        <v>892697.68599999999</v>
      </c>
      <c r="R36" s="61">
        <f t="shared" si="45"/>
        <v>830853.84499999997</v>
      </c>
      <c r="S36" s="62">
        <f t="shared" si="45"/>
        <v>2643484.3229999999</v>
      </c>
      <c r="T36" s="63">
        <f t="shared" si="45"/>
        <v>12819013.716</v>
      </c>
      <c r="U36" s="60">
        <f t="shared" ref="U36:AM36" si="46">SUM(U13:U15,U19:U21,U25:U27)</f>
        <v>873448.23800000001</v>
      </c>
      <c r="V36" s="60">
        <f t="shared" si="46"/>
        <v>830676.201</v>
      </c>
      <c r="W36" s="60">
        <f t="shared" si="46"/>
        <v>993972.23699999996</v>
      </c>
      <c r="X36" s="60">
        <f t="shared" si="46"/>
        <v>2698096.676</v>
      </c>
      <c r="Y36" s="60">
        <f t="shared" si="46"/>
        <v>965641.72800000012</v>
      </c>
      <c r="Z36" s="60">
        <f t="shared" si="46"/>
        <v>1106848.348</v>
      </c>
      <c r="AA36" s="61">
        <f t="shared" si="46"/>
        <v>1083765.8479999998</v>
      </c>
      <c r="AB36" s="62">
        <f t="shared" si="46"/>
        <v>3156255.9239999996</v>
      </c>
      <c r="AC36" s="62">
        <f t="shared" si="46"/>
        <v>5854352.5999999996</v>
      </c>
      <c r="AD36" s="60">
        <f t="shared" si="46"/>
        <v>1098197.5360000001</v>
      </c>
      <c r="AE36" s="60">
        <f t="shared" si="46"/>
        <v>1047494.812</v>
      </c>
      <c r="AF36" s="61">
        <f t="shared" si="46"/>
        <v>870581.99099999992</v>
      </c>
      <c r="AG36" s="62">
        <f t="shared" si="46"/>
        <v>3016274.3390000002</v>
      </c>
      <c r="AH36" s="62">
        <f t="shared" si="46"/>
        <v>8870626.9389999993</v>
      </c>
      <c r="AI36" s="60">
        <f>SUM(AI13:AI15,AI19:AI21,AI25:AI27)</f>
        <v>878965.022</v>
      </c>
      <c r="AJ36" s="60">
        <f t="shared" si="46"/>
        <v>952843.38100000005</v>
      </c>
      <c r="AK36" s="61">
        <f t="shared" si="46"/>
        <v>971222.91999999993</v>
      </c>
      <c r="AL36" s="62">
        <f t="shared" si="46"/>
        <v>2803031.3229999999</v>
      </c>
      <c r="AM36" s="63">
        <f t="shared" si="46"/>
        <v>11673658.262</v>
      </c>
      <c r="AN36" s="191"/>
    </row>
    <row r="37" spans="1:40" x14ac:dyDescent="0.25">
      <c r="K37" s="50"/>
      <c r="L37" s="50"/>
      <c r="P37" s="50"/>
      <c r="Q37" s="50"/>
      <c r="R37" s="50"/>
      <c r="S37" s="50"/>
      <c r="T37" s="50"/>
      <c r="AD37" s="50"/>
      <c r="AE37" s="50"/>
      <c r="AH37" s="50"/>
      <c r="AI37" s="50"/>
      <c r="AJ37" s="50"/>
      <c r="AK37" s="50"/>
      <c r="AL37" s="50"/>
      <c r="AM37" s="50"/>
    </row>
    <row r="38" spans="1:40" x14ac:dyDescent="0.25">
      <c r="K38" s="50"/>
      <c r="L38" s="50"/>
      <c r="P38" s="50"/>
      <c r="Q38" s="50"/>
      <c r="R38" s="50"/>
      <c r="S38" s="50"/>
      <c r="T38" s="50"/>
      <c r="X38" s="50"/>
      <c r="AI38" s="50"/>
      <c r="AJ38" s="50"/>
      <c r="AK38" s="50"/>
      <c r="AL38" s="50"/>
      <c r="AM38" s="50"/>
    </row>
    <row r="41" spans="1:40" x14ac:dyDescent="0.25">
      <c r="Z41" s="197"/>
    </row>
    <row r="43" spans="1:40" x14ac:dyDescent="0.25">
      <c r="B43" s="43"/>
      <c r="U43" s="43"/>
      <c r="Z43" s="50"/>
      <c r="AA43" s="191"/>
    </row>
    <row r="44" spans="1:40" x14ac:dyDescent="0.25">
      <c r="Z44" s="50"/>
      <c r="AA44" s="191"/>
    </row>
    <row r="45" spans="1:40" x14ac:dyDescent="0.25">
      <c r="Z45" s="50"/>
      <c r="AA45" s="191"/>
    </row>
    <row r="46" spans="1:40" x14ac:dyDescent="0.25">
      <c r="Z46" s="50"/>
      <c r="AA46" s="191"/>
    </row>
    <row r="47" spans="1:40" x14ac:dyDescent="0.25">
      <c r="Z47" s="50"/>
      <c r="AA47" s="191"/>
    </row>
  </sheetData>
  <protectedRanges>
    <protectedRange password="CA04" sqref="B2:I14 I15 B15:G15 B16:F20 H16:I34 G16:G17 G19:G34 B22:F34 B21:E21 K2:N2 F61:F62 U2:AB14 AB15 U15:Z15 U16:Y20 AA16:AB34 Z16:Z17 Z19:Z34 U22:Y34 U21:X21 AD2:AG2 Y61:Y62 A1:A36 B35:AM36" name="Диапазон1_3"/>
    <protectedRange password="CA04" sqref="K3:N3 J3:J34 AD3:AG3 AC3:AC34" name="Диапазон1_2_1"/>
  </protectedRanges>
  <mergeCells count="4">
    <mergeCell ref="U2:AM2"/>
    <mergeCell ref="A1:T1"/>
    <mergeCell ref="A2:A3"/>
    <mergeCell ref="B2:T2"/>
  </mergeCells>
  <pageMargins left="0.7" right="0.7" top="0.75" bottom="0.75" header="0.3" footer="0.3"/>
  <pageSetup paperSize="8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4"/>
  <sheetViews>
    <sheetView showGridLines="0"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F32" sqref="AF32"/>
    </sheetView>
  </sheetViews>
  <sheetFormatPr defaultRowHeight="15" x14ac:dyDescent="0.25"/>
  <cols>
    <col min="1" max="1" width="50.28515625" customWidth="1"/>
    <col min="2" max="33" width="10.7109375" customWidth="1"/>
    <col min="34" max="34" width="13" customWidth="1"/>
    <col min="35" max="39" width="10.7109375" customWidth="1"/>
    <col min="219" max="219" width="40.28515625" bestFit="1" customWidth="1"/>
    <col min="220" max="258" width="10.7109375" customWidth="1"/>
    <col min="259" max="259" width="11.42578125" bestFit="1" customWidth="1"/>
    <col min="260" max="260" width="9.5703125" bestFit="1" customWidth="1"/>
    <col min="261" max="261" width="12" bestFit="1" customWidth="1"/>
    <col min="475" max="475" width="40.28515625" bestFit="1" customWidth="1"/>
    <col min="476" max="514" width="10.7109375" customWidth="1"/>
    <col min="515" max="515" width="11.42578125" bestFit="1" customWidth="1"/>
    <col min="516" max="516" width="9.5703125" bestFit="1" customWidth="1"/>
    <col min="517" max="517" width="12" bestFit="1" customWidth="1"/>
    <col min="731" max="731" width="40.28515625" bestFit="1" customWidth="1"/>
    <col min="732" max="770" width="10.7109375" customWidth="1"/>
    <col min="771" max="771" width="11.42578125" bestFit="1" customWidth="1"/>
    <col min="772" max="772" width="9.5703125" bestFit="1" customWidth="1"/>
    <col min="773" max="773" width="12" bestFit="1" customWidth="1"/>
    <col min="987" max="987" width="40.28515625" bestFit="1" customWidth="1"/>
    <col min="988" max="1026" width="10.7109375" customWidth="1"/>
    <col min="1027" max="1027" width="11.42578125" bestFit="1" customWidth="1"/>
    <col min="1028" max="1028" width="9.5703125" bestFit="1" customWidth="1"/>
    <col min="1029" max="1029" width="12" bestFit="1" customWidth="1"/>
    <col min="1243" max="1243" width="40.28515625" bestFit="1" customWidth="1"/>
    <col min="1244" max="1282" width="10.7109375" customWidth="1"/>
    <col min="1283" max="1283" width="11.42578125" bestFit="1" customWidth="1"/>
    <col min="1284" max="1284" width="9.5703125" bestFit="1" customWidth="1"/>
    <col min="1285" max="1285" width="12" bestFit="1" customWidth="1"/>
    <col min="1499" max="1499" width="40.28515625" bestFit="1" customWidth="1"/>
    <col min="1500" max="1538" width="10.7109375" customWidth="1"/>
    <col min="1539" max="1539" width="11.42578125" bestFit="1" customWidth="1"/>
    <col min="1540" max="1540" width="9.5703125" bestFit="1" customWidth="1"/>
    <col min="1541" max="1541" width="12" bestFit="1" customWidth="1"/>
    <col min="1755" max="1755" width="40.28515625" bestFit="1" customWidth="1"/>
    <col min="1756" max="1794" width="10.7109375" customWidth="1"/>
    <col min="1795" max="1795" width="11.42578125" bestFit="1" customWidth="1"/>
    <col min="1796" max="1796" width="9.5703125" bestFit="1" customWidth="1"/>
    <col min="1797" max="1797" width="12" bestFit="1" customWidth="1"/>
    <col min="2011" max="2011" width="40.28515625" bestFit="1" customWidth="1"/>
    <col min="2012" max="2050" width="10.7109375" customWidth="1"/>
    <col min="2051" max="2051" width="11.42578125" bestFit="1" customWidth="1"/>
    <col min="2052" max="2052" width="9.5703125" bestFit="1" customWidth="1"/>
    <col min="2053" max="2053" width="12" bestFit="1" customWidth="1"/>
    <col min="2267" max="2267" width="40.28515625" bestFit="1" customWidth="1"/>
    <col min="2268" max="2306" width="10.7109375" customWidth="1"/>
    <col min="2307" max="2307" width="11.42578125" bestFit="1" customWidth="1"/>
    <col min="2308" max="2308" width="9.5703125" bestFit="1" customWidth="1"/>
    <col min="2309" max="2309" width="12" bestFit="1" customWidth="1"/>
    <col min="2523" max="2523" width="40.28515625" bestFit="1" customWidth="1"/>
    <col min="2524" max="2562" width="10.7109375" customWidth="1"/>
    <col min="2563" max="2563" width="11.42578125" bestFit="1" customWidth="1"/>
    <col min="2564" max="2564" width="9.5703125" bestFit="1" customWidth="1"/>
    <col min="2565" max="2565" width="12" bestFit="1" customWidth="1"/>
    <col min="2779" max="2779" width="40.28515625" bestFit="1" customWidth="1"/>
    <col min="2780" max="2818" width="10.7109375" customWidth="1"/>
    <col min="2819" max="2819" width="11.42578125" bestFit="1" customWidth="1"/>
    <col min="2820" max="2820" width="9.5703125" bestFit="1" customWidth="1"/>
    <col min="2821" max="2821" width="12" bestFit="1" customWidth="1"/>
    <col min="3035" max="3035" width="40.28515625" bestFit="1" customWidth="1"/>
    <col min="3036" max="3074" width="10.7109375" customWidth="1"/>
    <col min="3075" max="3075" width="11.42578125" bestFit="1" customWidth="1"/>
    <col min="3076" max="3076" width="9.5703125" bestFit="1" customWidth="1"/>
    <col min="3077" max="3077" width="12" bestFit="1" customWidth="1"/>
    <col min="3291" max="3291" width="40.28515625" bestFit="1" customWidth="1"/>
    <col min="3292" max="3330" width="10.7109375" customWidth="1"/>
    <col min="3331" max="3331" width="11.42578125" bestFit="1" customWidth="1"/>
    <col min="3332" max="3332" width="9.5703125" bestFit="1" customWidth="1"/>
    <col min="3333" max="3333" width="12" bestFit="1" customWidth="1"/>
    <col min="3547" max="3547" width="40.28515625" bestFit="1" customWidth="1"/>
    <col min="3548" max="3586" width="10.7109375" customWidth="1"/>
    <col min="3587" max="3587" width="11.42578125" bestFit="1" customWidth="1"/>
    <col min="3588" max="3588" width="9.5703125" bestFit="1" customWidth="1"/>
    <col min="3589" max="3589" width="12" bestFit="1" customWidth="1"/>
    <col min="3803" max="3803" width="40.28515625" bestFit="1" customWidth="1"/>
    <col min="3804" max="3842" width="10.7109375" customWidth="1"/>
    <col min="3843" max="3843" width="11.42578125" bestFit="1" customWidth="1"/>
    <col min="3844" max="3844" width="9.5703125" bestFit="1" customWidth="1"/>
    <col min="3845" max="3845" width="12" bestFit="1" customWidth="1"/>
    <col min="4059" max="4059" width="40.28515625" bestFit="1" customWidth="1"/>
    <col min="4060" max="4098" width="10.7109375" customWidth="1"/>
    <col min="4099" max="4099" width="11.42578125" bestFit="1" customWidth="1"/>
    <col min="4100" max="4100" width="9.5703125" bestFit="1" customWidth="1"/>
    <col min="4101" max="4101" width="12" bestFit="1" customWidth="1"/>
    <col min="4315" max="4315" width="40.28515625" bestFit="1" customWidth="1"/>
    <col min="4316" max="4354" width="10.7109375" customWidth="1"/>
    <col min="4355" max="4355" width="11.42578125" bestFit="1" customWidth="1"/>
    <col min="4356" max="4356" width="9.5703125" bestFit="1" customWidth="1"/>
    <col min="4357" max="4357" width="12" bestFit="1" customWidth="1"/>
    <col min="4571" max="4571" width="40.28515625" bestFit="1" customWidth="1"/>
    <col min="4572" max="4610" width="10.7109375" customWidth="1"/>
    <col min="4611" max="4611" width="11.42578125" bestFit="1" customWidth="1"/>
    <col min="4612" max="4612" width="9.5703125" bestFit="1" customWidth="1"/>
    <col min="4613" max="4613" width="12" bestFit="1" customWidth="1"/>
    <col min="4827" max="4827" width="40.28515625" bestFit="1" customWidth="1"/>
    <col min="4828" max="4866" width="10.7109375" customWidth="1"/>
    <col min="4867" max="4867" width="11.42578125" bestFit="1" customWidth="1"/>
    <col min="4868" max="4868" width="9.5703125" bestFit="1" customWidth="1"/>
    <col min="4869" max="4869" width="12" bestFit="1" customWidth="1"/>
    <col min="5083" max="5083" width="40.28515625" bestFit="1" customWidth="1"/>
    <col min="5084" max="5122" width="10.7109375" customWidth="1"/>
    <col min="5123" max="5123" width="11.42578125" bestFit="1" customWidth="1"/>
    <col min="5124" max="5124" width="9.5703125" bestFit="1" customWidth="1"/>
    <col min="5125" max="5125" width="12" bestFit="1" customWidth="1"/>
    <col min="5339" max="5339" width="40.28515625" bestFit="1" customWidth="1"/>
    <col min="5340" max="5378" width="10.7109375" customWidth="1"/>
    <col min="5379" max="5379" width="11.42578125" bestFit="1" customWidth="1"/>
    <col min="5380" max="5380" width="9.5703125" bestFit="1" customWidth="1"/>
    <col min="5381" max="5381" width="12" bestFit="1" customWidth="1"/>
    <col min="5595" max="5595" width="40.28515625" bestFit="1" customWidth="1"/>
    <col min="5596" max="5634" width="10.7109375" customWidth="1"/>
    <col min="5635" max="5635" width="11.42578125" bestFit="1" customWidth="1"/>
    <col min="5636" max="5636" width="9.5703125" bestFit="1" customWidth="1"/>
    <col min="5637" max="5637" width="12" bestFit="1" customWidth="1"/>
    <col min="5851" max="5851" width="40.28515625" bestFit="1" customWidth="1"/>
    <col min="5852" max="5890" width="10.7109375" customWidth="1"/>
    <col min="5891" max="5891" width="11.42578125" bestFit="1" customWidth="1"/>
    <col min="5892" max="5892" width="9.5703125" bestFit="1" customWidth="1"/>
    <col min="5893" max="5893" width="12" bestFit="1" customWidth="1"/>
    <col min="6107" max="6107" width="40.28515625" bestFit="1" customWidth="1"/>
    <col min="6108" max="6146" width="10.7109375" customWidth="1"/>
    <col min="6147" max="6147" width="11.42578125" bestFit="1" customWidth="1"/>
    <col min="6148" max="6148" width="9.5703125" bestFit="1" customWidth="1"/>
    <col min="6149" max="6149" width="12" bestFit="1" customWidth="1"/>
    <col min="6363" max="6363" width="40.28515625" bestFit="1" customWidth="1"/>
    <col min="6364" max="6402" width="10.7109375" customWidth="1"/>
    <col min="6403" max="6403" width="11.42578125" bestFit="1" customWidth="1"/>
    <col min="6404" max="6404" width="9.5703125" bestFit="1" customWidth="1"/>
    <col min="6405" max="6405" width="12" bestFit="1" customWidth="1"/>
    <col min="6619" max="6619" width="40.28515625" bestFit="1" customWidth="1"/>
    <col min="6620" max="6658" width="10.7109375" customWidth="1"/>
    <col min="6659" max="6659" width="11.42578125" bestFit="1" customWidth="1"/>
    <col min="6660" max="6660" width="9.5703125" bestFit="1" customWidth="1"/>
    <col min="6661" max="6661" width="12" bestFit="1" customWidth="1"/>
    <col min="6875" max="6875" width="40.28515625" bestFit="1" customWidth="1"/>
    <col min="6876" max="6914" width="10.7109375" customWidth="1"/>
    <col min="6915" max="6915" width="11.42578125" bestFit="1" customWidth="1"/>
    <col min="6916" max="6916" width="9.5703125" bestFit="1" customWidth="1"/>
    <col min="6917" max="6917" width="12" bestFit="1" customWidth="1"/>
    <col min="7131" max="7131" width="40.28515625" bestFit="1" customWidth="1"/>
    <col min="7132" max="7170" width="10.7109375" customWidth="1"/>
    <col min="7171" max="7171" width="11.42578125" bestFit="1" customWidth="1"/>
    <col min="7172" max="7172" width="9.5703125" bestFit="1" customWidth="1"/>
    <col min="7173" max="7173" width="12" bestFit="1" customWidth="1"/>
    <col min="7387" max="7387" width="40.28515625" bestFit="1" customWidth="1"/>
    <col min="7388" max="7426" width="10.7109375" customWidth="1"/>
    <col min="7427" max="7427" width="11.42578125" bestFit="1" customWidth="1"/>
    <col min="7428" max="7428" width="9.5703125" bestFit="1" customWidth="1"/>
    <col min="7429" max="7429" width="12" bestFit="1" customWidth="1"/>
    <col min="7643" max="7643" width="40.28515625" bestFit="1" customWidth="1"/>
    <col min="7644" max="7682" width="10.7109375" customWidth="1"/>
    <col min="7683" max="7683" width="11.42578125" bestFit="1" customWidth="1"/>
    <col min="7684" max="7684" width="9.5703125" bestFit="1" customWidth="1"/>
    <col min="7685" max="7685" width="12" bestFit="1" customWidth="1"/>
    <col min="7899" max="7899" width="40.28515625" bestFit="1" customWidth="1"/>
    <col min="7900" max="7938" width="10.7109375" customWidth="1"/>
    <col min="7939" max="7939" width="11.42578125" bestFit="1" customWidth="1"/>
    <col min="7940" max="7940" width="9.5703125" bestFit="1" customWidth="1"/>
    <col min="7941" max="7941" width="12" bestFit="1" customWidth="1"/>
    <col min="8155" max="8155" width="40.28515625" bestFit="1" customWidth="1"/>
    <col min="8156" max="8194" width="10.7109375" customWidth="1"/>
    <col min="8195" max="8195" width="11.42578125" bestFit="1" customWidth="1"/>
    <col min="8196" max="8196" width="9.5703125" bestFit="1" customWidth="1"/>
    <col min="8197" max="8197" width="12" bestFit="1" customWidth="1"/>
    <col min="8411" max="8411" width="40.28515625" bestFit="1" customWidth="1"/>
    <col min="8412" max="8450" width="10.7109375" customWidth="1"/>
    <col min="8451" max="8451" width="11.42578125" bestFit="1" customWidth="1"/>
    <col min="8452" max="8452" width="9.5703125" bestFit="1" customWidth="1"/>
    <col min="8453" max="8453" width="12" bestFit="1" customWidth="1"/>
    <col min="8667" max="8667" width="40.28515625" bestFit="1" customWidth="1"/>
    <col min="8668" max="8706" width="10.7109375" customWidth="1"/>
    <col min="8707" max="8707" width="11.42578125" bestFit="1" customWidth="1"/>
    <col min="8708" max="8708" width="9.5703125" bestFit="1" customWidth="1"/>
    <col min="8709" max="8709" width="12" bestFit="1" customWidth="1"/>
    <col min="8923" max="8923" width="40.28515625" bestFit="1" customWidth="1"/>
    <col min="8924" max="8962" width="10.7109375" customWidth="1"/>
    <col min="8963" max="8963" width="11.42578125" bestFit="1" customWidth="1"/>
    <col min="8964" max="8964" width="9.5703125" bestFit="1" customWidth="1"/>
    <col min="8965" max="8965" width="12" bestFit="1" customWidth="1"/>
    <col min="9179" max="9179" width="40.28515625" bestFit="1" customWidth="1"/>
    <col min="9180" max="9218" width="10.7109375" customWidth="1"/>
    <col min="9219" max="9219" width="11.42578125" bestFit="1" customWidth="1"/>
    <col min="9220" max="9220" width="9.5703125" bestFit="1" customWidth="1"/>
    <col min="9221" max="9221" width="12" bestFit="1" customWidth="1"/>
    <col min="9435" max="9435" width="40.28515625" bestFit="1" customWidth="1"/>
    <col min="9436" max="9474" width="10.7109375" customWidth="1"/>
    <col min="9475" max="9475" width="11.42578125" bestFit="1" customWidth="1"/>
    <col min="9476" max="9476" width="9.5703125" bestFit="1" customWidth="1"/>
    <col min="9477" max="9477" width="12" bestFit="1" customWidth="1"/>
    <col min="9691" max="9691" width="40.28515625" bestFit="1" customWidth="1"/>
    <col min="9692" max="9730" width="10.7109375" customWidth="1"/>
    <col min="9731" max="9731" width="11.42578125" bestFit="1" customWidth="1"/>
    <col min="9732" max="9732" width="9.5703125" bestFit="1" customWidth="1"/>
    <col min="9733" max="9733" width="12" bestFit="1" customWidth="1"/>
    <col min="9947" max="9947" width="40.28515625" bestFit="1" customWidth="1"/>
    <col min="9948" max="9986" width="10.7109375" customWidth="1"/>
    <col min="9987" max="9987" width="11.42578125" bestFit="1" customWidth="1"/>
    <col min="9988" max="9988" width="9.5703125" bestFit="1" customWidth="1"/>
    <col min="9989" max="9989" width="12" bestFit="1" customWidth="1"/>
    <col min="10203" max="10203" width="40.28515625" bestFit="1" customWidth="1"/>
    <col min="10204" max="10242" width="10.7109375" customWidth="1"/>
    <col min="10243" max="10243" width="11.42578125" bestFit="1" customWidth="1"/>
    <col min="10244" max="10244" width="9.5703125" bestFit="1" customWidth="1"/>
    <col min="10245" max="10245" width="12" bestFit="1" customWidth="1"/>
    <col min="10459" max="10459" width="40.28515625" bestFit="1" customWidth="1"/>
    <col min="10460" max="10498" width="10.7109375" customWidth="1"/>
    <col min="10499" max="10499" width="11.42578125" bestFit="1" customWidth="1"/>
    <col min="10500" max="10500" width="9.5703125" bestFit="1" customWidth="1"/>
    <col min="10501" max="10501" width="12" bestFit="1" customWidth="1"/>
    <col min="10715" max="10715" width="40.28515625" bestFit="1" customWidth="1"/>
    <col min="10716" max="10754" width="10.7109375" customWidth="1"/>
    <col min="10755" max="10755" width="11.42578125" bestFit="1" customWidth="1"/>
    <col min="10756" max="10756" width="9.5703125" bestFit="1" customWidth="1"/>
    <col min="10757" max="10757" width="12" bestFit="1" customWidth="1"/>
    <col min="10971" max="10971" width="40.28515625" bestFit="1" customWidth="1"/>
    <col min="10972" max="11010" width="10.7109375" customWidth="1"/>
    <col min="11011" max="11011" width="11.42578125" bestFit="1" customWidth="1"/>
    <col min="11012" max="11012" width="9.5703125" bestFit="1" customWidth="1"/>
    <col min="11013" max="11013" width="12" bestFit="1" customWidth="1"/>
    <col min="11227" max="11227" width="40.28515625" bestFit="1" customWidth="1"/>
    <col min="11228" max="11266" width="10.7109375" customWidth="1"/>
    <col min="11267" max="11267" width="11.42578125" bestFit="1" customWidth="1"/>
    <col min="11268" max="11268" width="9.5703125" bestFit="1" customWidth="1"/>
    <col min="11269" max="11269" width="12" bestFit="1" customWidth="1"/>
    <col min="11483" max="11483" width="40.28515625" bestFit="1" customWidth="1"/>
    <col min="11484" max="11522" width="10.7109375" customWidth="1"/>
    <col min="11523" max="11523" width="11.42578125" bestFit="1" customWidth="1"/>
    <col min="11524" max="11524" width="9.5703125" bestFit="1" customWidth="1"/>
    <col min="11525" max="11525" width="12" bestFit="1" customWidth="1"/>
    <col min="11739" max="11739" width="40.28515625" bestFit="1" customWidth="1"/>
    <col min="11740" max="11778" width="10.7109375" customWidth="1"/>
    <col min="11779" max="11779" width="11.42578125" bestFit="1" customWidth="1"/>
    <col min="11780" max="11780" width="9.5703125" bestFit="1" customWidth="1"/>
    <col min="11781" max="11781" width="12" bestFit="1" customWidth="1"/>
    <col min="11995" max="11995" width="40.28515625" bestFit="1" customWidth="1"/>
    <col min="11996" max="12034" width="10.7109375" customWidth="1"/>
    <col min="12035" max="12035" width="11.42578125" bestFit="1" customWidth="1"/>
    <col min="12036" max="12036" width="9.5703125" bestFit="1" customWidth="1"/>
    <col min="12037" max="12037" width="12" bestFit="1" customWidth="1"/>
    <col min="12251" max="12251" width="40.28515625" bestFit="1" customWidth="1"/>
    <col min="12252" max="12290" width="10.7109375" customWidth="1"/>
    <col min="12291" max="12291" width="11.42578125" bestFit="1" customWidth="1"/>
    <col min="12292" max="12292" width="9.5703125" bestFit="1" customWidth="1"/>
    <col min="12293" max="12293" width="12" bestFit="1" customWidth="1"/>
    <col min="12507" max="12507" width="40.28515625" bestFit="1" customWidth="1"/>
    <col min="12508" max="12546" width="10.7109375" customWidth="1"/>
    <col min="12547" max="12547" width="11.42578125" bestFit="1" customWidth="1"/>
    <col min="12548" max="12548" width="9.5703125" bestFit="1" customWidth="1"/>
    <col min="12549" max="12549" width="12" bestFit="1" customWidth="1"/>
    <col min="12763" max="12763" width="40.28515625" bestFit="1" customWidth="1"/>
    <col min="12764" max="12802" width="10.7109375" customWidth="1"/>
    <col min="12803" max="12803" width="11.42578125" bestFit="1" customWidth="1"/>
    <col min="12804" max="12804" width="9.5703125" bestFit="1" customWidth="1"/>
    <col min="12805" max="12805" width="12" bestFit="1" customWidth="1"/>
    <col min="13019" max="13019" width="40.28515625" bestFit="1" customWidth="1"/>
    <col min="13020" max="13058" width="10.7109375" customWidth="1"/>
    <col min="13059" max="13059" width="11.42578125" bestFit="1" customWidth="1"/>
    <col min="13060" max="13060" width="9.5703125" bestFit="1" customWidth="1"/>
    <col min="13061" max="13061" width="12" bestFit="1" customWidth="1"/>
    <col min="13275" max="13275" width="40.28515625" bestFit="1" customWidth="1"/>
    <col min="13276" max="13314" width="10.7109375" customWidth="1"/>
    <col min="13315" max="13315" width="11.42578125" bestFit="1" customWidth="1"/>
    <col min="13316" max="13316" width="9.5703125" bestFit="1" customWidth="1"/>
    <col min="13317" max="13317" width="12" bestFit="1" customWidth="1"/>
    <col min="13531" max="13531" width="40.28515625" bestFit="1" customWidth="1"/>
    <col min="13532" max="13570" width="10.7109375" customWidth="1"/>
    <col min="13571" max="13571" width="11.42578125" bestFit="1" customWidth="1"/>
    <col min="13572" max="13572" width="9.5703125" bestFit="1" customWidth="1"/>
    <col min="13573" max="13573" width="12" bestFit="1" customWidth="1"/>
    <col min="13787" max="13787" width="40.28515625" bestFit="1" customWidth="1"/>
    <col min="13788" max="13826" width="10.7109375" customWidth="1"/>
    <col min="13827" max="13827" width="11.42578125" bestFit="1" customWidth="1"/>
    <col min="13828" max="13828" width="9.5703125" bestFit="1" customWidth="1"/>
    <col min="13829" max="13829" width="12" bestFit="1" customWidth="1"/>
    <col min="14043" max="14043" width="40.28515625" bestFit="1" customWidth="1"/>
    <col min="14044" max="14082" width="10.7109375" customWidth="1"/>
    <col min="14083" max="14083" width="11.42578125" bestFit="1" customWidth="1"/>
    <col min="14084" max="14084" width="9.5703125" bestFit="1" customWidth="1"/>
    <col min="14085" max="14085" width="12" bestFit="1" customWidth="1"/>
    <col min="14299" max="14299" width="40.28515625" bestFit="1" customWidth="1"/>
    <col min="14300" max="14338" width="10.7109375" customWidth="1"/>
    <col min="14339" max="14339" width="11.42578125" bestFit="1" customWidth="1"/>
    <col min="14340" max="14340" width="9.5703125" bestFit="1" customWidth="1"/>
    <col min="14341" max="14341" width="12" bestFit="1" customWidth="1"/>
    <col min="14555" max="14555" width="40.28515625" bestFit="1" customWidth="1"/>
    <col min="14556" max="14594" width="10.7109375" customWidth="1"/>
    <col min="14595" max="14595" width="11.42578125" bestFit="1" customWidth="1"/>
    <col min="14596" max="14596" width="9.5703125" bestFit="1" customWidth="1"/>
    <col min="14597" max="14597" width="12" bestFit="1" customWidth="1"/>
    <col min="14811" max="14811" width="40.28515625" bestFit="1" customWidth="1"/>
    <col min="14812" max="14850" width="10.7109375" customWidth="1"/>
    <col min="14851" max="14851" width="11.42578125" bestFit="1" customWidth="1"/>
    <col min="14852" max="14852" width="9.5703125" bestFit="1" customWidth="1"/>
    <col min="14853" max="14853" width="12" bestFit="1" customWidth="1"/>
    <col min="15067" max="15067" width="40.28515625" bestFit="1" customWidth="1"/>
    <col min="15068" max="15106" width="10.7109375" customWidth="1"/>
    <col min="15107" max="15107" width="11.42578125" bestFit="1" customWidth="1"/>
    <col min="15108" max="15108" width="9.5703125" bestFit="1" customWidth="1"/>
    <col min="15109" max="15109" width="12" bestFit="1" customWidth="1"/>
    <col min="15323" max="15323" width="40.28515625" bestFit="1" customWidth="1"/>
    <col min="15324" max="15362" width="10.7109375" customWidth="1"/>
    <col min="15363" max="15363" width="11.42578125" bestFit="1" customWidth="1"/>
    <col min="15364" max="15364" width="9.5703125" bestFit="1" customWidth="1"/>
    <col min="15365" max="15365" width="12" bestFit="1" customWidth="1"/>
    <col min="15579" max="15579" width="40.28515625" bestFit="1" customWidth="1"/>
    <col min="15580" max="15618" width="10.7109375" customWidth="1"/>
    <col min="15619" max="15619" width="11.42578125" bestFit="1" customWidth="1"/>
    <col min="15620" max="15620" width="9.5703125" bestFit="1" customWidth="1"/>
    <col min="15621" max="15621" width="12" bestFit="1" customWidth="1"/>
    <col min="15835" max="15835" width="40.28515625" bestFit="1" customWidth="1"/>
    <col min="15836" max="15874" width="10.7109375" customWidth="1"/>
    <col min="15875" max="15875" width="11.42578125" bestFit="1" customWidth="1"/>
    <col min="15876" max="15876" width="9.5703125" bestFit="1" customWidth="1"/>
    <col min="15877" max="15877" width="12" bestFit="1" customWidth="1"/>
    <col min="16091" max="16091" width="40.28515625" bestFit="1" customWidth="1"/>
    <col min="16092" max="16130" width="10.7109375" customWidth="1"/>
    <col min="16131" max="16131" width="11.42578125" bestFit="1" customWidth="1"/>
    <col min="16132" max="16132" width="9.5703125" bestFit="1" customWidth="1"/>
    <col min="16133" max="16133" width="12" bestFit="1" customWidth="1"/>
  </cols>
  <sheetData>
    <row r="1" spans="1:45" ht="21" x14ac:dyDescent="0.25">
      <c r="A1" s="208" t="s">
        <v>48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9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</row>
    <row r="2" spans="1:45" ht="21" x14ac:dyDescent="0.25">
      <c r="A2" s="210"/>
      <c r="B2" s="212">
        <v>2018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4"/>
      <c r="U2" s="212">
        <v>2019</v>
      </c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4"/>
    </row>
    <row r="3" spans="1:45" ht="15.75" customHeight="1" x14ac:dyDescent="0.25">
      <c r="A3" s="211"/>
      <c r="B3" s="88" t="s">
        <v>1</v>
      </c>
      <c r="C3" s="88" t="s">
        <v>2</v>
      </c>
      <c r="D3" s="88" t="s">
        <v>3</v>
      </c>
      <c r="E3" s="88" t="s">
        <v>4</v>
      </c>
      <c r="F3" s="88" t="s">
        <v>5</v>
      </c>
      <c r="G3" s="88" t="s">
        <v>6</v>
      </c>
      <c r="H3" s="88" t="s">
        <v>7</v>
      </c>
      <c r="I3" s="88" t="s">
        <v>8</v>
      </c>
      <c r="J3" s="88" t="s">
        <v>49</v>
      </c>
      <c r="K3" s="88" t="s">
        <v>10</v>
      </c>
      <c r="L3" s="88" t="s">
        <v>11</v>
      </c>
      <c r="M3" s="88" t="s">
        <v>12</v>
      </c>
      <c r="N3" s="88" t="s">
        <v>13</v>
      </c>
      <c r="O3" s="88" t="s">
        <v>14</v>
      </c>
      <c r="P3" s="88" t="s">
        <v>15</v>
      </c>
      <c r="Q3" s="88" t="s">
        <v>16</v>
      </c>
      <c r="R3" s="88" t="s">
        <v>17</v>
      </c>
      <c r="S3" s="88" t="s">
        <v>18</v>
      </c>
      <c r="T3" s="150">
        <v>2018</v>
      </c>
      <c r="U3" s="153" t="s">
        <v>1</v>
      </c>
      <c r="V3" s="153" t="s">
        <v>2</v>
      </c>
      <c r="W3" s="153" t="s">
        <v>3</v>
      </c>
      <c r="X3" s="153" t="s">
        <v>4</v>
      </c>
      <c r="Y3" s="153" t="s">
        <v>5</v>
      </c>
      <c r="Z3" s="153" t="s">
        <v>6</v>
      </c>
      <c r="AA3" s="153" t="s">
        <v>7</v>
      </c>
      <c r="AB3" s="153" t="s">
        <v>8</v>
      </c>
      <c r="AC3" s="153" t="s">
        <v>49</v>
      </c>
      <c r="AD3" s="153" t="s">
        <v>10</v>
      </c>
      <c r="AE3" s="153" t="s">
        <v>11</v>
      </c>
      <c r="AF3" s="153" t="s">
        <v>12</v>
      </c>
      <c r="AG3" s="153" t="s">
        <v>13</v>
      </c>
      <c r="AH3" s="153" t="s">
        <v>14</v>
      </c>
      <c r="AI3" s="153" t="s">
        <v>15</v>
      </c>
      <c r="AJ3" s="153" t="s">
        <v>16</v>
      </c>
      <c r="AK3" s="153" t="s">
        <v>17</v>
      </c>
      <c r="AL3" s="153" t="s">
        <v>18</v>
      </c>
      <c r="AM3" s="150">
        <v>2019</v>
      </c>
    </row>
    <row r="4" spans="1:45" ht="18.75" x14ac:dyDescent="0.3">
      <c r="A4" s="64" t="s">
        <v>19</v>
      </c>
      <c r="B4" s="65"/>
      <c r="C4" s="65"/>
      <c r="D4" s="65"/>
      <c r="E4" s="65"/>
      <c r="F4" s="70"/>
      <c r="G4" s="70"/>
      <c r="H4" s="70"/>
      <c r="I4" s="70"/>
      <c r="J4" s="70"/>
      <c r="K4" s="1"/>
      <c r="P4" s="65"/>
      <c r="Q4" s="65"/>
      <c r="R4" s="65"/>
      <c r="S4" s="65"/>
      <c r="T4" s="66"/>
      <c r="U4" s="65"/>
      <c r="V4" s="65"/>
      <c r="W4" s="65"/>
      <c r="X4" s="65"/>
      <c r="Y4" s="70"/>
      <c r="Z4" s="70"/>
      <c r="AA4" s="70"/>
      <c r="AB4" s="70"/>
      <c r="AC4" s="70"/>
      <c r="AD4" s="1"/>
      <c r="AI4" s="65"/>
      <c r="AJ4" s="65"/>
      <c r="AK4" s="65"/>
      <c r="AL4" s="65"/>
      <c r="AM4" s="66"/>
    </row>
    <row r="5" spans="1:45" ht="15.75" x14ac:dyDescent="0.25">
      <c r="A5" s="76" t="s">
        <v>20</v>
      </c>
      <c r="B5" s="67">
        <v>350576</v>
      </c>
      <c r="C5" s="67">
        <v>361236</v>
      </c>
      <c r="D5" s="67">
        <v>366989</v>
      </c>
      <c r="E5" s="94">
        <v>1078801</v>
      </c>
      <c r="F5" s="1">
        <v>226750</v>
      </c>
      <c r="G5" s="2">
        <v>74902</v>
      </c>
      <c r="H5" s="1">
        <v>34368</v>
      </c>
      <c r="I5" s="94">
        <v>336020</v>
      </c>
      <c r="J5" s="94">
        <v>1414821</v>
      </c>
      <c r="K5" s="1">
        <v>31335</v>
      </c>
      <c r="L5" s="2">
        <v>37709</v>
      </c>
      <c r="M5" s="1">
        <v>53211</v>
      </c>
      <c r="N5" s="94">
        <v>122255</v>
      </c>
      <c r="O5" s="94">
        <v>1537076</v>
      </c>
      <c r="P5" s="1">
        <v>217877</v>
      </c>
      <c r="Q5" s="2">
        <v>262273</v>
      </c>
      <c r="R5" s="1">
        <v>360423</v>
      </c>
      <c r="S5" s="94">
        <f>SUM(P5:R5)</f>
        <v>840573</v>
      </c>
      <c r="T5" s="94">
        <v>2377649</v>
      </c>
      <c r="U5" s="67">
        <v>382549</v>
      </c>
      <c r="V5" s="67">
        <v>300964</v>
      </c>
      <c r="W5" s="67">
        <v>301462</v>
      </c>
      <c r="X5" s="94">
        <f>SUM(U5:W5)</f>
        <v>984975</v>
      </c>
      <c r="Y5" s="1">
        <v>203346</v>
      </c>
      <c r="Z5" s="2">
        <v>86873</v>
      </c>
      <c r="AA5" s="1">
        <v>36076</v>
      </c>
      <c r="AB5" s="94">
        <f t="shared" ref="AB5:AB13" si="0">SUM(Y5:AA5)</f>
        <v>326295</v>
      </c>
      <c r="AC5" s="94">
        <f>X5+AB5</f>
        <v>1311270</v>
      </c>
      <c r="AD5" s="1">
        <v>28143</v>
      </c>
      <c r="AE5" s="2">
        <v>40355</v>
      </c>
      <c r="AF5" s="1">
        <v>97020</v>
      </c>
      <c r="AG5" s="94">
        <f t="shared" ref="AG5:AG13" si="1">SUM(AD5:AF5)</f>
        <v>165518</v>
      </c>
      <c r="AH5" s="94">
        <f>X5+AB5+AG5</f>
        <v>1476788</v>
      </c>
      <c r="AI5" s="1">
        <v>232601</v>
      </c>
      <c r="AJ5" s="2">
        <v>274544</v>
      </c>
      <c r="AK5" s="1">
        <v>293005</v>
      </c>
      <c r="AL5" s="94">
        <f t="shared" ref="AL5:AL13" si="2">SUM(AI5:AK5)</f>
        <v>800150</v>
      </c>
      <c r="AM5" s="94">
        <f>X5+AB5+AG5+AL5</f>
        <v>2276938</v>
      </c>
      <c r="AP5" s="196"/>
      <c r="AQ5" s="196"/>
      <c r="AR5" s="196"/>
    </row>
    <row r="6" spans="1:45" ht="15.75" x14ac:dyDescent="0.25">
      <c r="A6" s="77" t="s">
        <v>21</v>
      </c>
      <c r="B6" s="68">
        <v>313269</v>
      </c>
      <c r="C6" s="68">
        <v>315887</v>
      </c>
      <c r="D6" s="68">
        <v>329716</v>
      </c>
      <c r="E6" s="95">
        <v>958872</v>
      </c>
      <c r="F6" s="4">
        <v>214200</v>
      </c>
      <c r="G6" s="4">
        <v>100456</v>
      </c>
      <c r="H6" s="4">
        <v>62598</v>
      </c>
      <c r="I6" s="95">
        <v>377254</v>
      </c>
      <c r="J6" s="95">
        <v>1336126</v>
      </c>
      <c r="K6" s="4">
        <v>59995</v>
      </c>
      <c r="L6" s="4">
        <v>50022</v>
      </c>
      <c r="M6" s="4">
        <v>83399</v>
      </c>
      <c r="N6" s="95">
        <v>193416</v>
      </c>
      <c r="O6" s="95">
        <v>1529542</v>
      </c>
      <c r="P6" s="4">
        <v>213244</v>
      </c>
      <c r="Q6" s="4">
        <v>245782</v>
      </c>
      <c r="R6" s="4">
        <v>324089</v>
      </c>
      <c r="S6" s="95">
        <f t="shared" ref="S6:S13" si="3">SUM(P6:R6)</f>
        <v>783115</v>
      </c>
      <c r="T6" s="95">
        <v>2312657</v>
      </c>
      <c r="U6" s="68">
        <v>353403</v>
      </c>
      <c r="V6" s="68">
        <v>275974</v>
      </c>
      <c r="W6" s="68">
        <v>275514</v>
      </c>
      <c r="X6" s="95">
        <f t="shared" ref="X6:X13" si="4">SUM(U6:W6)</f>
        <v>904891</v>
      </c>
      <c r="Y6" s="4">
        <v>203548</v>
      </c>
      <c r="Z6" s="4">
        <v>119128</v>
      </c>
      <c r="AA6" s="4">
        <v>47957</v>
      </c>
      <c r="AB6" s="95">
        <f t="shared" si="0"/>
        <v>370633</v>
      </c>
      <c r="AC6" s="95">
        <f>X6+AB6</f>
        <v>1275524</v>
      </c>
      <c r="AD6" s="4">
        <v>70373</v>
      </c>
      <c r="AE6" s="4">
        <v>60978</v>
      </c>
      <c r="AF6" s="4">
        <v>117872</v>
      </c>
      <c r="AG6" s="95">
        <f t="shared" si="1"/>
        <v>249223</v>
      </c>
      <c r="AH6" s="95">
        <f t="shared" ref="AH6:AH13" si="5">X6+AB6+AG6</f>
        <v>1524747</v>
      </c>
      <c r="AI6" s="4">
        <v>218262</v>
      </c>
      <c r="AJ6" s="4">
        <v>268832</v>
      </c>
      <c r="AK6" s="4">
        <v>285016</v>
      </c>
      <c r="AL6" s="95">
        <f t="shared" si="2"/>
        <v>772110</v>
      </c>
      <c r="AM6" s="95">
        <f>X6+AB6+AG6+AL6</f>
        <v>2296857</v>
      </c>
      <c r="AP6" s="196"/>
      <c r="AQ6" s="196"/>
      <c r="AR6" s="196"/>
      <c r="AS6" s="7"/>
    </row>
    <row r="7" spans="1:45" ht="15.75" x14ac:dyDescent="0.25">
      <c r="A7" s="77" t="s">
        <v>22</v>
      </c>
      <c r="B7" s="68">
        <v>256400</v>
      </c>
      <c r="C7" s="68">
        <v>260007</v>
      </c>
      <c r="D7" s="68">
        <v>272515</v>
      </c>
      <c r="E7" s="95">
        <v>788922</v>
      </c>
      <c r="F7" s="3">
        <v>171295</v>
      </c>
      <c r="G7" s="4">
        <v>68498</v>
      </c>
      <c r="H7" s="3">
        <v>36071</v>
      </c>
      <c r="I7" s="95">
        <v>275864</v>
      </c>
      <c r="J7" s="95">
        <v>1064786</v>
      </c>
      <c r="K7" s="3">
        <v>21109</v>
      </c>
      <c r="L7" s="4">
        <v>30161</v>
      </c>
      <c r="M7" s="3">
        <v>49791</v>
      </c>
      <c r="N7" s="95">
        <v>101061</v>
      </c>
      <c r="O7" s="95">
        <v>1165847</v>
      </c>
      <c r="P7" s="3">
        <v>167586</v>
      </c>
      <c r="Q7" s="4">
        <v>198852</v>
      </c>
      <c r="R7" s="3">
        <v>271788</v>
      </c>
      <c r="S7" s="95">
        <f t="shared" si="3"/>
        <v>638226</v>
      </c>
      <c r="T7" s="95">
        <v>1804073</v>
      </c>
      <c r="U7" s="68">
        <v>289468</v>
      </c>
      <c r="V7" s="68">
        <v>229640</v>
      </c>
      <c r="W7" s="68">
        <v>232250</v>
      </c>
      <c r="X7" s="95">
        <f t="shared" si="4"/>
        <v>751358</v>
      </c>
      <c r="Y7" s="3">
        <v>154263</v>
      </c>
      <c r="Z7" s="4">
        <v>79186</v>
      </c>
      <c r="AA7" s="3">
        <v>35091</v>
      </c>
      <c r="AB7" s="95">
        <f t="shared" si="0"/>
        <v>268540</v>
      </c>
      <c r="AC7" s="95">
        <f t="shared" ref="AC7:AC13" si="6">X7+AB7</f>
        <v>1019898</v>
      </c>
      <c r="AD7" s="3">
        <v>23104</v>
      </c>
      <c r="AE7" s="4">
        <v>28101</v>
      </c>
      <c r="AF7" s="3">
        <v>81539</v>
      </c>
      <c r="AG7" s="95">
        <f t="shared" si="1"/>
        <v>132744</v>
      </c>
      <c r="AH7" s="95">
        <f t="shared" si="5"/>
        <v>1152642</v>
      </c>
      <c r="AI7" s="3">
        <v>179896</v>
      </c>
      <c r="AJ7" s="4">
        <v>214505</v>
      </c>
      <c r="AK7" s="3">
        <v>231344</v>
      </c>
      <c r="AL7" s="95">
        <f t="shared" si="2"/>
        <v>625745</v>
      </c>
      <c r="AM7" s="95">
        <f t="shared" ref="AM7:AM13" si="7">X7+AB7+AG7+AL7</f>
        <v>1778387</v>
      </c>
      <c r="AP7" s="196"/>
      <c r="AQ7" s="196"/>
      <c r="AR7" s="196"/>
    </row>
    <row r="8" spans="1:45" ht="15.75" x14ac:dyDescent="0.25">
      <c r="A8" s="77" t="s">
        <v>23</v>
      </c>
      <c r="B8" s="68">
        <v>226219</v>
      </c>
      <c r="C8" s="68">
        <v>248923</v>
      </c>
      <c r="D8" s="68">
        <v>259562</v>
      </c>
      <c r="E8" s="95">
        <v>734704</v>
      </c>
      <c r="F8" s="3">
        <v>148179</v>
      </c>
      <c r="G8" s="4">
        <v>46931</v>
      </c>
      <c r="H8" s="3">
        <v>23153</v>
      </c>
      <c r="I8" s="95">
        <v>218263</v>
      </c>
      <c r="J8" s="95">
        <v>952967</v>
      </c>
      <c r="K8" s="3">
        <v>24486</v>
      </c>
      <c r="L8" s="4">
        <v>39192</v>
      </c>
      <c r="M8" s="3">
        <v>47278</v>
      </c>
      <c r="N8" s="95">
        <v>110956</v>
      </c>
      <c r="O8" s="95">
        <v>1063923</v>
      </c>
      <c r="P8" s="3">
        <v>158734</v>
      </c>
      <c r="Q8" s="4">
        <v>181552</v>
      </c>
      <c r="R8" s="3">
        <v>254586</v>
      </c>
      <c r="S8" s="95">
        <f t="shared" si="3"/>
        <v>594872</v>
      </c>
      <c r="T8" s="95">
        <v>1658795</v>
      </c>
      <c r="U8" s="68">
        <v>276645</v>
      </c>
      <c r="V8" s="68">
        <v>206827</v>
      </c>
      <c r="W8" s="68">
        <v>213636</v>
      </c>
      <c r="X8" s="95">
        <f t="shared" si="4"/>
        <v>697108</v>
      </c>
      <c r="Y8" s="3">
        <v>141676</v>
      </c>
      <c r="Z8" s="4">
        <v>58186</v>
      </c>
      <c r="AA8" s="3">
        <v>25733</v>
      </c>
      <c r="AB8" s="95">
        <f t="shared" si="0"/>
        <v>225595</v>
      </c>
      <c r="AC8" s="95">
        <f t="shared" si="6"/>
        <v>922703</v>
      </c>
      <c r="AD8" s="3">
        <v>34493</v>
      </c>
      <c r="AE8" s="4">
        <v>25285</v>
      </c>
      <c r="AF8" s="3">
        <v>71429</v>
      </c>
      <c r="AG8" s="95">
        <f t="shared" si="1"/>
        <v>131207</v>
      </c>
      <c r="AH8" s="95">
        <f t="shared" si="5"/>
        <v>1053910</v>
      </c>
      <c r="AI8" s="3">
        <v>149277</v>
      </c>
      <c r="AJ8" s="4">
        <v>193562</v>
      </c>
      <c r="AK8" s="3">
        <v>208554</v>
      </c>
      <c r="AL8" s="95">
        <f t="shared" si="2"/>
        <v>551393</v>
      </c>
      <c r="AM8" s="95">
        <f t="shared" si="7"/>
        <v>1605303</v>
      </c>
      <c r="AP8" s="196"/>
      <c r="AQ8" s="196"/>
      <c r="AR8" s="196"/>
    </row>
    <row r="9" spans="1:45" ht="15.75" x14ac:dyDescent="0.25">
      <c r="A9" s="77" t="s">
        <v>24</v>
      </c>
      <c r="B9" s="68">
        <v>452413</v>
      </c>
      <c r="C9" s="68">
        <v>444125</v>
      </c>
      <c r="D9" s="68">
        <v>447699</v>
      </c>
      <c r="E9" s="95">
        <v>1344237</v>
      </c>
      <c r="F9" s="3">
        <v>302108</v>
      </c>
      <c r="G9" s="4">
        <v>157304</v>
      </c>
      <c r="H9" s="3">
        <v>103503</v>
      </c>
      <c r="I9" s="95">
        <v>562915</v>
      </c>
      <c r="J9" s="95">
        <v>1907152</v>
      </c>
      <c r="K9" s="3">
        <v>76329</v>
      </c>
      <c r="L9" s="4">
        <v>53164</v>
      </c>
      <c r="M9" s="3">
        <v>103849</v>
      </c>
      <c r="N9" s="95">
        <v>233342</v>
      </c>
      <c r="O9" s="95">
        <v>2140494</v>
      </c>
      <c r="P9" s="3">
        <v>269512</v>
      </c>
      <c r="Q9" s="4">
        <v>331271</v>
      </c>
      <c r="R9" s="3">
        <v>447036</v>
      </c>
      <c r="S9" s="95">
        <f t="shared" si="3"/>
        <v>1047819</v>
      </c>
      <c r="T9" s="95">
        <v>3188313</v>
      </c>
      <c r="U9" s="68">
        <v>461921</v>
      </c>
      <c r="V9" s="68">
        <v>369572</v>
      </c>
      <c r="W9" s="68">
        <v>374863</v>
      </c>
      <c r="X9" s="95">
        <f t="shared" si="4"/>
        <v>1206356</v>
      </c>
      <c r="Y9" s="3">
        <v>256189</v>
      </c>
      <c r="Z9" s="4">
        <v>158228</v>
      </c>
      <c r="AA9" s="3">
        <v>80254</v>
      </c>
      <c r="AB9" s="95">
        <f t="shared" si="0"/>
        <v>494671</v>
      </c>
      <c r="AC9" s="95">
        <f t="shared" si="6"/>
        <v>1701027</v>
      </c>
      <c r="AD9" s="3">
        <v>70298</v>
      </c>
      <c r="AE9" s="4">
        <v>87848</v>
      </c>
      <c r="AF9" s="3">
        <v>158284</v>
      </c>
      <c r="AG9" s="95">
        <f t="shared" si="1"/>
        <v>316430</v>
      </c>
      <c r="AH9" s="95">
        <f t="shared" si="5"/>
        <v>2017457</v>
      </c>
      <c r="AI9" s="3">
        <v>305106</v>
      </c>
      <c r="AJ9" s="4">
        <v>343014</v>
      </c>
      <c r="AK9" s="3">
        <v>363705</v>
      </c>
      <c r="AL9" s="95">
        <f t="shared" si="2"/>
        <v>1011825</v>
      </c>
      <c r="AM9" s="95">
        <f t="shared" si="7"/>
        <v>3029282</v>
      </c>
      <c r="AP9" s="196"/>
      <c r="AQ9" s="196"/>
      <c r="AR9" s="196"/>
    </row>
    <row r="10" spans="1:45" ht="15.75" x14ac:dyDescent="0.25">
      <c r="A10" s="77" t="s">
        <v>25</v>
      </c>
      <c r="B10" s="68">
        <v>171422</v>
      </c>
      <c r="C10" s="68">
        <v>174790</v>
      </c>
      <c r="D10" s="68">
        <v>180204</v>
      </c>
      <c r="E10" s="95">
        <v>526416</v>
      </c>
      <c r="F10" s="3">
        <v>119158</v>
      </c>
      <c r="G10" s="4">
        <v>49053</v>
      </c>
      <c r="H10" s="3">
        <v>25075</v>
      </c>
      <c r="I10" s="95">
        <v>193286</v>
      </c>
      <c r="J10" s="95">
        <v>719702</v>
      </c>
      <c r="K10" s="3">
        <v>23825</v>
      </c>
      <c r="L10" s="4">
        <v>17944</v>
      </c>
      <c r="M10" s="3">
        <v>38040</v>
      </c>
      <c r="N10" s="95">
        <v>79809</v>
      </c>
      <c r="O10" s="95">
        <v>799511</v>
      </c>
      <c r="P10" s="3">
        <v>108838</v>
      </c>
      <c r="Q10" s="4">
        <v>133161</v>
      </c>
      <c r="R10" s="3">
        <v>181407</v>
      </c>
      <c r="S10" s="95">
        <f t="shared" si="3"/>
        <v>423406</v>
      </c>
      <c r="T10" s="95">
        <v>1222917</v>
      </c>
      <c r="U10" s="68">
        <v>190654</v>
      </c>
      <c r="V10" s="68">
        <v>144972</v>
      </c>
      <c r="W10" s="68">
        <v>153368</v>
      </c>
      <c r="X10" s="95">
        <f t="shared" si="4"/>
        <v>488994</v>
      </c>
      <c r="Y10" s="3">
        <v>103836</v>
      </c>
      <c r="Z10" s="4">
        <v>52319</v>
      </c>
      <c r="AA10" s="3">
        <v>27488</v>
      </c>
      <c r="AB10" s="95">
        <f t="shared" si="0"/>
        <v>183643</v>
      </c>
      <c r="AC10" s="95">
        <f t="shared" si="6"/>
        <v>672637</v>
      </c>
      <c r="AD10" s="3">
        <v>17307</v>
      </c>
      <c r="AE10" s="4">
        <v>27572</v>
      </c>
      <c r="AF10" s="3">
        <v>56090</v>
      </c>
      <c r="AG10" s="95">
        <f t="shared" si="1"/>
        <v>100969</v>
      </c>
      <c r="AH10" s="95">
        <f t="shared" si="5"/>
        <v>773606</v>
      </c>
      <c r="AI10" s="3">
        <v>112931</v>
      </c>
      <c r="AJ10" s="4">
        <v>136625</v>
      </c>
      <c r="AK10" s="3">
        <v>143600</v>
      </c>
      <c r="AL10" s="95">
        <f t="shared" si="2"/>
        <v>393156</v>
      </c>
      <c r="AM10" s="95">
        <f t="shared" si="7"/>
        <v>1166762</v>
      </c>
      <c r="AP10" s="196"/>
      <c r="AQ10" s="196"/>
      <c r="AR10" s="196"/>
    </row>
    <row r="11" spans="1:45" ht="15.75" x14ac:dyDescent="0.25">
      <c r="A11" s="77" t="s">
        <v>26</v>
      </c>
      <c r="B11" s="68">
        <v>409180</v>
      </c>
      <c r="C11" s="68">
        <v>406925</v>
      </c>
      <c r="D11" s="68">
        <v>401409</v>
      </c>
      <c r="E11" s="95">
        <v>1217514</v>
      </c>
      <c r="F11" s="3">
        <v>297672</v>
      </c>
      <c r="G11" s="4">
        <v>160518</v>
      </c>
      <c r="H11" s="3">
        <v>124864</v>
      </c>
      <c r="I11" s="95">
        <v>583054</v>
      </c>
      <c r="J11" s="95">
        <v>1800568</v>
      </c>
      <c r="K11" s="3">
        <v>75957</v>
      </c>
      <c r="L11" s="4">
        <v>84511</v>
      </c>
      <c r="M11" s="3">
        <v>120271</v>
      </c>
      <c r="N11" s="95">
        <v>280739</v>
      </c>
      <c r="O11" s="95">
        <v>2081307</v>
      </c>
      <c r="P11" s="3">
        <v>319098</v>
      </c>
      <c r="Q11" s="4">
        <v>343993</v>
      </c>
      <c r="R11" s="3">
        <v>446708</v>
      </c>
      <c r="S11" s="95">
        <f t="shared" si="3"/>
        <v>1109799</v>
      </c>
      <c r="T11" s="95">
        <v>3191106</v>
      </c>
      <c r="U11" s="68">
        <v>447955</v>
      </c>
      <c r="V11" s="68">
        <v>350646</v>
      </c>
      <c r="W11" s="68">
        <v>361286</v>
      </c>
      <c r="X11" s="95">
        <f t="shared" si="4"/>
        <v>1159887</v>
      </c>
      <c r="Y11" s="3">
        <v>269380</v>
      </c>
      <c r="Z11" s="4">
        <v>160593</v>
      </c>
      <c r="AA11" s="3">
        <v>109514</v>
      </c>
      <c r="AB11" s="95">
        <f t="shared" si="0"/>
        <v>539487</v>
      </c>
      <c r="AC11" s="95">
        <f t="shared" si="6"/>
        <v>1699374</v>
      </c>
      <c r="AD11" s="3">
        <v>59829</v>
      </c>
      <c r="AE11" s="4">
        <v>120984</v>
      </c>
      <c r="AF11" s="3">
        <v>133239</v>
      </c>
      <c r="AG11" s="95">
        <f t="shared" si="1"/>
        <v>314052</v>
      </c>
      <c r="AH11" s="95">
        <f t="shared" si="5"/>
        <v>2013426</v>
      </c>
      <c r="AI11" s="3">
        <v>291353</v>
      </c>
      <c r="AJ11" s="4">
        <v>321512</v>
      </c>
      <c r="AK11" s="3">
        <v>352853</v>
      </c>
      <c r="AL11" s="95">
        <f t="shared" si="2"/>
        <v>965718</v>
      </c>
      <c r="AM11" s="95">
        <f t="shared" si="7"/>
        <v>2979144</v>
      </c>
      <c r="AP11" s="196"/>
      <c r="AQ11" s="196"/>
      <c r="AR11" s="196"/>
    </row>
    <row r="12" spans="1:45" ht="15.75" x14ac:dyDescent="0.25">
      <c r="A12" s="77" t="s">
        <v>27</v>
      </c>
      <c r="B12" s="68">
        <v>543626</v>
      </c>
      <c r="C12" s="68">
        <v>548118</v>
      </c>
      <c r="D12" s="68">
        <v>559453</v>
      </c>
      <c r="E12" s="95">
        <v>1651197</v>
      </c>
      <c r="F12" s="3">
        <v>355046</v>
      </c>
      <c r="G12" s="4">
        <v>131297</v>
      </c>
      <c r="H12" s="3">
        <v>92423</v>
      </c>
      <c r="I12" s="95">
        <v>578766</v>
      </c>
      <c r="J12" s="95">
        <v>2229963</v>
      </c>
      <c r="K12" s="3">
        <v>91560</v>
      </c>
      <c r="L12" s="4">
        <v>97784</v>
      </c>
      <c r="M12" s="3">
        <v>134462</v>
      </c>
      <c r="N12" s="95">
        <v>323806</v>
      </c>
      <c r="O12" s="95">
        <v>2553769</v>
      </c>
      <c r="P12" s="3">
        <v>362073</v>
      </c>
      <c r="Q12" s="4">
        <v>409654</v>
      </c>
      <c r="R12" s="3">
        <v>555282</v>
      </c>
      <c r="S12" s="95">
        <f t="shared" si="3"/>
        <v>1327009</v>
      </c>
      <c r="T12" s="95">
        <v>3880778</v>
      </c>
      <c r="U12" s="68">
        <v>588758</v>
      </c>
      <c r="V12" s="68">
        <v>459301</v>
      </c>
      <c r="W12" s="68">
        <v>466436</v>
      </c>
      <c r="X12" s="95">
        <f t="shared" si="4"/>
        <v>1514495</v>
      </c>
      <c r="Y12" s="3">
        <v>323027</v>
      </c>
      <c r="Z12" s="4">
        <v>187717</v>
      </c>
      <c r="AA12" s="3">
        <v>59125</v>
      </c>
      <c r="AB12" s="95">
        <f t="shared" si="0"/>
        <v>569869</v>
      </c>
      <c r="AC12" s="95">
        <f t="shared" si="6"/>
        <v>2084364</v>
      </c>
      <c r="AD12" s="3">
        <v>94651</v>
      </c>
      <c r="AE12" s="4">
        <v>109335</v>
      </c>
      <c r="AF12" s="3">
        <v>189028</v>
      </c>
      <c r="AG12" s="95">
        <f t="shared" si="1"/>
        <v>393014</v>
      </c>
      <c r="AH12" s="95">
        <f t="shared" si="5"/>
        <v>2477378</v>
      </c>
      <c r="AI12" s="3">
        <v>368470</v>
      </c>
      <c r="AJ12" s="4">
        <v>435152</v>
      </c>
      <c r="AK12" s="3">
        <v>456734</v>
      </c>
      <c r="AL12" s="95">
        <f t="shared" si="2"/>
        <v>1260356</v>
      </c>
      <c r="AM12" s="95">
        <f t="shared" si="7"/>
        <v>3737734</v>
      </c>
      <c r="AP12" s="196"/>
      <c r="AQ12" s="196"/>
      <c r="AR12" s="196"/>
    </row>
    <row r="13" spans="1:45" ht="16.5" thickBot="1" x14ac:dyDescent="0.3">
      <c r="A13" s="77" t="s">
        <v>46</v>
      </c>
      <c r="B13" s="78">
        <v>505</v>
      </c>
      <c r="C13" s="78">
        <v>529</v>
      </c>
      <c r="D13" s="78">
        <v>492</v>
      </c>
      <c r="E13" s="96">
        <v>1526</v>
      </c>
      <c r="F13" s="78">
        <v>361</v>
      </c>
      <c r="G13" s="78">
        <v>206</v>
      </c>
      <c r="H13" s="78">
        <v>0</v>
      </c>
      <c r="I13" s="96">
        <v>567</v>
      </c>
      <c r="J13" s="96">
        <v>2093</v>
      </c>
      <c r="K13" s="78">
        <v>0</v>
      </c>
      <c r="L13" s="78">
        <v>0</v>
      </c>
      <c r="M13" s="78">
        <v>35</v>
      </c>
      <c r="N13" s="96">
        <v>35</v>
      </c>
      <c r="O13" s="96">
        <v>2128</v>
      </c>
      <c r="P13" s="78">
        <v>318</v>
      </c>
      <c r="Q13" s="78">
        <v>404</v>
      </c>
      <c r="R13" s="78">
        <v>565</v>
      </c>
      <c r="S13" s="96">
        <f t="shared" si="3"/>
        <v>1287</v>
      </c>
      <c r="T13" s="96">
        <f t="shared" ref="T13" si="8">SUM(S13,O13)</f>
        <v>3415</v>
      </c>
      <c r="U13" s="78">
        <v>428</v>
      </c>
      <c r="V13" s="78">
        <v>467</v>
      </c>
      <c r="W13" s="78">
        <v>442</v>
      </c>
      <c r="X13" s="96">
        <f t="shared" si="4"/>
        <v>1337</v>
      </c>
      <c r="Y13" s="78">
        <v>345</v>
      </c>
      <c r="Z13" s="78">
        <v>194</v>
      </c>
      <c r="AA13" s="78">
        <v>0</v>
      </c>
      <c r="AB13" s="96">
        <f t="shared" si="0"/>
        <v>539</v>
      </c>
      <c r="AC13" s="96">
        <f t="shared" si="6"/>
        <v>1876</v>
      </c>
      <c r="AD13" s="78">
        <v>0</v>
      </c>
      <c r="AE13" s="78">
        <v>0</v>
      </c>
      <c r="AF13" s="78">
        <v>60</v>
      </c>
      <c r="AG13" s="96">
        <f t="shared" si="1"/>
        <v>60</v>
      </c>
      <c r="AH13" s="96">
        <f t="shared" si="5"/>
        <v>1936</v>
      </c>
      <c r="AI13" s="78">
        <v>354</v>
      </c>
      <c r="AJ13" s="78">
        <v>399</v>
      </c>
      <c r="AK13" s="78">
        <v>406</v>
      </c>
      <c r="AL13" s="96">
        <f t="shared" si="2"/>
        <v>1159</v>
      </c>
      <c r="AM13" s="96">
        <f t="shared" si="7"/>
        <v>3095</v>
      </c>
      <c r="AP13" s="196"/>
      <c r="AQ13" s="196"/>
      <c r="AR13" s="196"/>
    </row>
    <row r="14" spans="1:45" ht="16.5" thickBot="1" x14ac:dyDescent="0.3">
      <c r="A14" s="89" t="s">
        <v>31</v>
      </c>
      <c r="B14" s="69">
        <f>SUM(B5:B13)</f>
        <v>2723610</v>
      </c>
      <c r="C14" s="69">
        <f>SUM(C5:C13)</f>
        <v>2760540</v>
      </c>
      <c r="D14" s="69">
        <f>SUM(D5:D13)</f>
        <v>2818039</v>
      </c>
      <c r="E14" s="97">
        <f>SUM(E5:E13)</f>
        <v>8302189</v>
      </c>
      <c r="F14" s="5">
        <v>1834769</v>
      </c>
      <c r="G14" s="5">
        <v>789165</v>
      </c>
      <c r="H14" s="5">
        <v>502055</v>
      </c>
      <c r="I14" s="97">
        <v>3125989</v>
      </c>
      <c r="J14" s="97">
        <v>11428178</v>
      </c>
      <c r="K14" s="5">
        <v>404596</v>
      </c>
      <c r="L14" s="5">
        <v>410487</v>
      </c>
      <c r="M14" s="5">
        <v>630336</v>
      </c>
      <c r="N14" s="97">
        <v>1445419</v>
      </c>
      <c r="O14" s="97">
        <v>12873597</v>
      </c>
      <c r="P14" s="5">
        <f t="shared" ref="P14:S14" si="9">SUM(P2:P13)</f>
        <v>1817280</v>
      </c>
      <c r="Q14" s="5">
        <f t="shared" si="9"/>
        <v>2106942</v>
      </c>
      <c r="R14" s="5">
        <f t="shared" si="9"/>
        <v>2841884</v>
      </c>
      <c r="S14" s="97">
        <f t="shared" si="9"/>
        <v>6766106</v>
      </c>
      <c r="T14" s="97">
        <v>19639703</v>
      </c>
      <c r="U14" s="69">
        <f>SUM(U5:U13)</f>
        <v>2991781</v>
      </c>
      <c r="V14" s="69">
        <f>SUM(V5:V13)</f>
        <v>2338363</v>
      </c>
      <c r="W14" s="69">
        <f>SUM(W5:W13)</f>
        <v>2379257</v>
      </c>
      <c r="X14" s="97">
        <f>SUM(X5:X13)</f>
        <v>7709401</v>
      </c>
      <c r="Y14" s="5">
        <f t="shared" ref="Y14:AK14" si="10">SUM(Y5:Y13)</f>
        <v>1655610</v>
      </c>
      <c r="Z14" s="5">
        <f t="shared" si="10"/>
        <v>902424</v>
      </c>
      <c r="AA14" s="5">
        <f t="shared" si="10"/>
        <v>421238</v>
      </c>
      <c r="AB14" s="97">
        <f t="shared" si="10"/>
        <v>2979272</v>
      </c>
      <c r="AC14" s="97">
        <f t="shared" si="10"/>
        <v>10688673</v>
      </c>
      <c r="AD14" s="5">
        <f t="shared" si="10"/>
        <v>398198</v>
      </c>
      <c r="AE14" s="5">
        <f t="shared" si="10"/>
        <v>500458</v>
      </c>
      <c r="AF14" s="5">
        <f t="shared" si="10"/>
        <v>904561</v>
      </c>
      <c r="AG14" s="97">
        <f t="shared" si="10"/>
        <v>1803217</v>
      </c>
      <c r="AH14" s="97">
        <f t="shared" si="10"/>
        <v>12491890</v>
      </c>
      <c r="AI14" s="5">
        <f t="shared" si="10"/>
        <v>1858250</v>
      </c>
      <c r="AJ14" s="5">
        <f t="shared" si="10"/>
        <v>2188145</v>
      </c>
      <c r="AK14" s="5">
        <f t="shared" si="10"/>
        <v>2335217</v>
      </c>
      <c r="AL14" s="97">
        <f>SUM(AL5:AL13)</f>
        <v>6381612</v>
      </c>
      <c r="AM14" s="97">
        <f>SUM(AM5:AM13)</f>
        <v>18873502</v>
      </c>
      <c r="AQ14" s="196"/>
      <c r="AR14" s="196"/>
    </row>
    <row r="15" spans="1:45" ht="18.75" x14ac:dyDescent="0.3">
      <c r="A15" s="79" t="s">
        <v>32</v>
      </c>
      <c r="B15" s="80"/>
      <c r="C15" s="80"/>
      <c r="D15" s="80"/>
      <c r="E15" s="80"/>
      <c r="F15" s="70"/>
      <c r="G15" s="81"/>
      <c r="H15" s="70"/>
      <c r="I15" s="70"/>
      <c r="J15" s="70"/>
      <c r="K15" s="70"/>
      <c r="L15" s="81"/>
      <c r="M15" s="70"/>
      <c r="N15" s="70"/>
      <c r="O15" s="70"/>
      <c r="P15" s="70"/>
      <c r="Q15" s="70"/>
      <c r="R15" s="70"/>
      <c r="S15" s="70"/>
      <c r="T15" s="71"/>
      <c r="U15" s="80"/>
      <c r="V15" s="80"/>
      <c r="W15" s="80"/>
      <c r="X15" s="80"/>
      <c r="Y15" s="70"/>
      <c r="Z15" s="81"/>
      <c r="AA15" s="70"/>
      <c r="AB15" s="70"/>
      <c r="AC15" s="70"/>
      <c r="AD15" s="70"/>
      <c r="AE15" s="81"/>
      <c r="AF15" s="70"/>
      <c r="AG15" s="70"/>
      <c r="AH15" s="70"/>
      <c r="AI15" s="70"/>
      <c r="AJ15" s="70"/>
      <c r="AK15" s="70"/>
      <c r="AL15" s="70"/>
      <c r="AM15" s="71"/>
      <c r="AN15" s="196"/>
      <c r="AQ15" s="196"/>
      <c r="AR15" s="196"/>
    </row>
    <row r="16" spans="1:45" ht="15.75" x14ac:dyDescent="0.25">
      <c r="A16" s="76" t="s">
        <v>33</v>
      </c>
      <c r="B16" s="81">
        <v>235008</v>
      </c>
      <c r="C16" s="81">
        <v>251923</v>
      </c>
      <c r="D16" s="82">
        <v>255625</v>
      </c>
      <c r="E16" s="94">
        <v>742556</v>
      </c>
      <c r="F16" s="81">
        <v>164221</v>
      </c>
      <c r="G16" s="81">
        <v>88862</v>
      </c>
      <c r="H16" s="82">
        <v>26304</v>
      </c>
      <c r="I16" s="94">
        <v>279387</v>
      </c>
      <c r="J16" s="94">
        <v>1021943</v>
      </c>
      <c r="K16" s="81">
        <v>42058</v>
      </c>
      <c r="L16" s="81">
        <v>40719</v>
      </c>
      <c r="M16" s="82">
        <v>55124</v>
      </c>
      <c r="N16" s="94">
        <v>137901</v>
      </c>
      <c r="O16" s="94">
        <v>1159844</v>
      </c>
      <c r="P16" s="81">
        <v>162638</v>
      </c>
      <c r="Q16" s="81">
        <v>186144</v>
      </c>
      <c r="R16" s="82">
        <v>242141</v>
      </c>
      <c r="S16" s="94">
        <v>590923</v>
      </c>
      <c r="T16" s="94">
        <v>1750767</v>
      </c>
      <c r="U16" s="81">
        <v>260032</v>
      </c>
      <c r="V16" s="81">
        <v>203244</v>
      </c>
      <c r="W16" s="82">
        <v>206324</v>
      </c>
      <c r="X16" s="94">
        <f t="shared" ref="X16:X18" si="11">SUM(U16:W16)</f>
        <v>669600</v>
      </c>
      <c r="Y16" s="81">
        <v>159707</v>
      </c>
      <c r="Z16" s="81">
        <v>89004</v>
      </c>
      <c r="AA16" s="82">
        <v>26850</v>
      </c>
      <c r="AB16" s="94">
        <f t="shared" ref="AB16:AB18" si="12">SUM(Y16:AA16)</f>
        <v>275561</v>
      </c>
      <c r="AC16" s="94">
        <f t="shared" ref="AC16:AC18" si="13">X16+AB16</f>
        <v>945161</v>
      </c>
      <c r="AD16" s="81">
        <v>41129</v>
      </c>
      <c r="AE16" s="81">
        <v>37974</v>
      </c>
      <c r="AF16" s="82">
        <v>75260</v>
      </c>
      <c r="AG16" s="94">
        <f>SUM(AD16:AF16)</f>
        <v>154363</v>
      </c>
      <c r="AH16" s="94">
        <f t="shared" ref="AH16:AH18" si="14">X16+AB16+AG16</f>
        <v>1099524</v>
      </c>
      <c r="AI16" s="81">
        <v>164187</v>
      </c>
      <c r="AJ16" s="81">
        <v>191268</v>
      </c>
      <c r="AK16" s="82">
        <v>198098</v>
      </c>
      <c r="AL16" s="94">
        <f t="shared" ref="AL16:AL18" si="15">SUM(AI16:AK16)</f>
        <v>553553</v>
      </c>
      <c r="AM16" s="94">
        <f t="shared" ref="AM16:AM18" si="16">X16+AB16+AG16+AL16</f>
        <v>1653077</v>
      </c>
      <c r="AQ16" s="196"/>
      <c r="AR16" s="196"/>
    </row>
    <row r="17" spans="1:44" ht="15.75" x14ac:dyDescent="0.25">
      <c r="A17" s="77" t="s">
        <v>46</v>
      </c>
      <c r="B17" s="68">
        <v>5425</v>
      </c>
      <c r="C17" s="68">
        <v>5717.6</v>
      </c>
      <c r="D17" s="68">
        <v>5598.2</v>
      </c>
      <c r="E17" s="95">
        <v>16740.8</v>
      </c>
      <c r="F17" s="68">
        <v>3626</v>
      </c>
      <c r="G17" s="68">
        <v>913</v>
      </c>
      <c r="H17" s="68">
        <v>0</v>
      </c>
      <c r="I17" s="95">
        <v>4539</v>
      </c>
      <c r="J17" s="95">
        <v>21279.8</v>
      </c>
      <c r="K17" s="68">
        <v>0</v>
      </c>
      <c r="L17" s="68">
        <v>0</v>
      </c>
      <c r="M17" s="68">
        <v>382.4</v>
      </c>
      <c r="N17" s="95">
        <v>382.4</v>
      </c>
      <c r="O17" s="95">
        <v>21662.2</v>
      </c>
      <c r="P17" s="68">
        <v>3260.4</v>
      </c>
      <c r="Q17" s="68">
        <v>4017.8</v>
      </c>
      <c r="R17" s="68">
        <v>5824.4</v>
      </c>
      <c r="S17" s="95">
        <v>13102.6</v>
      </c>
      <c r="T17" s="95">
        <v>34764.800000000003</v>
      </c>
      <c r="U17" s="68">
        <v>6517</v>
      </c>
      <c r="V17" s="68">
        <v>5588.5</v>
      </c>
      <c r="W17" s="68">
        <v>5490.5</v>
      </c>
      <c r="X17" s="95">
        <f t="shared" si="11"/>
        <v>17596</v>
      </c>
      <c r="Y17" s="68">
        <v>3250.9</v>
      </c>
      <c r="Z17" s="68">
        <v>977.1</v>
      </c>
      <c r="AA17" s="68">
        <v>0</v>
      </c>
      <c r="AB17" s="95">
        <f t="shared" si="12"/>
        <v>4228</v>
      </c>
      <c r="AC17" s="95">
        <f t="shared" si="13"/>
        <v>21824</v>
      </c>
      <c r="AD17" s="68">
        <v>0</v>
      </c>
      <c r="AE17" s="68">
        <v>0</v>
      </c>
      <c r="AF17" s="68">
        <v>982.1</v>
      </c>
      <c r="AG17" s="95">
        <f t="shared" ref="AG17:AG18" si="17">SUM(AD17:AF17)</f>
        <v>982.1</v>
      </c>
      <c r="AH17" s="95">
        <f t="shared" si="14"/>
        <v>22806.1</v>
      </c>
      <c r="AI17" s="68">
        <v>4238.2</v>
      </c>
      <c r="AJ17" s="68">
        <v>5094.5</v>
      </c>
      <c r="AK17" s="68">
        <v>5520</v>
      </c>
      <c r="AL17" s="95">
        <f t="shared" si="15"/>
        <v>14852.7</v>
      </c>
      <c r="AM17" s="95">
        <f t="shared" si="16"/>
        <v>37658.800000000003</v>
      </c>
      <c r="AQ17" s="196"/>
      <c r="AR17" s="196"/>
    </row>
    <row r="18" spans="1:44" ht="16.5" thickBot="1" x14ac:dyDescent="0.3">
      <c r="A18" s="90" t="s">
        <v>47</v>
      </c>
      <c r="B18" s="68">
        <v>95</v>
      </c>
      <c r="C18" s="68">
        <v>94</v>
      </c>
      <c r="D18" s="68">
        <v>97</v>
      </c>
      <c r="E18" s="95">
        <v>286</v>
      </c>
      <c r="F18" s="68">
        <v>60.5</v>
      </c>
      <c r="G18" s="68">
        <v>20.8</v>
      </c>
      <c r="H18" s="68">
        <v>0</v>
      </c>
      <c r="I18" s="95">
        <v>81.3</v>
      </c>
      <c r="J18" s="95">
        <v>367.3</v>
      </c>
      <c r="K18" s="68">
        <v>0</v>
      </c>
      <c r="L18" s="68">
        <v>0</v>
      </c>
      <c r="M18" s="68">
        <v>6.4</v>
      </c>
      <c r="N18" s="95">
        <v>6.4</v>
      </c>
      <c r="O18" s="95">
        <v>373.7</v>
      </c>
      <c r="P18" s="68">
        <v>57.25</v>
      </c>
      <c r="Q18" s="68">
        <v>68.099999999999994</v>
      </c>
      <c r="R18" s="68">
        <v>101.3</v>
      </c>
      <c r="S18" s="95">
        <v>226.65</v>
      </c>
      <c r="T18" s="95">
        <v>600.35</v>
      </c>
      <c r="U18" s="68">
        <v>108.5</v>
      </c>
      <c r="V18" s="68">
        <v>86.2</v>
      </c>
      <c r="W18" s="68">
        <v>84.4</v>
      </c>
      <c r="X18" s="95">
        <f t="shared" si="11"/>
        <v>279.10000000000002</v>
      </c>
      <c r="Y18" s="68">
        <v>63.3</v>
      </c>
      <c r="Z18" s="68">
        <v>25.1</v>
      </c>
      <c r="AA18" s="68">
        <v>0</v>
      </c>
      <c r="AB18" s="95">
        <f t="shared" si="12"/>
        <v>88.4</v>
      </c>
      <c r="AC18" s="95">
        <f t="shared" si="13"/>
        <v>367.5</v>
      </c>
      <c r="AD18" s="68">
        <v>0</v>
      </c>
      <c r="AE18" s="68">
        <v>0</v>
      </c>
      <c r="AF18" s="68">
        <v>19.399999999999999</v>
      </c>
      <c r="AG18" s="95">
        <f t="shared" si="17"/>
        <v>19.399999999999999</v>
      </c>
      <c r="AH18" s="95">
        <f t="shared" si="14"/>
        <v>386.9</v>
      </c>
      <c r="AI18" s="68">
        <v>66</v>
      </c>
      <c r="AJ18" s="68">
        <v>83.2</v>
      </c>
      <c r="AK18" s="68">
        <v>83</v>
      </c>
      <c r="AL18" s="95">
        <f t="shared" si="15"/>
        <v>232.2</v>
      </c>
      <c r="AM18" s="95">
        <f t="shared" si="16"/>
        <v>619.09999999999991</v>
      </c>
      <c r="AQ18" s="196"/>
      <c r="AR18" s="196"/>
    </row>
    <row r="19" spans="1:44" ht="16.5" thickBot="1" x14ac:dyDescent="0.3">
      <c r="A19" s="89" t="s">
        <v>37</v>
      </c>
      <c r="B19" s="69">
        <f>SUM(B16:B18)</f>
        <v>240528</v>
      </c>
      <c r="C19" s="69">
        <v>257734.6</v>
      </c>
      <c r="D19" s="83">
        <f>SUM(D16:D18)</f>
        <v>261320.2</v>
      </c>
      <c r="E19" s="97">
        <f>SUM(E16:E18)</f>
        <v>759582.8</v>
      </c>
      <c r="F19" s="83">
        <v>167907.5</v>
      </c>
      <c r="G19" s="83">
        <v>89795.8</v>
      </c>
      <c r="H19" s="83">
        <v>26304</v>
      </c>
      <c r="I19" s="97">
        <v>284007.3</v>
      </c>
      <c r="J19" s="97">
        <v>1043590.1</v>
      </c>
      <c r="K19" s="83">
        <v>42058</v>
      </c>
      <c r="L19" s="83">
        <v>40719</v>
      </c>
      <c r="M19" s="83">
        <v>55512.800000000003</v>
      </c>
      <c r="N19" s="97">
        <v>138289.79999999999</v>
      </c>
      <c r="O19" s="97">
        <v>1181879.8999999999</v>
      </c>
      <c r="P19" s="83">
        <v>165955.65</v>
      </c>
      <c r="Q19" s="83">
        <v>190229.9</v>
      </c>
      <c r="R19" s="83">
        <v>248066.7</v>
      </c>
      <c r="S19" s="97">
        <v>604252.25</v>
      </c>
      <c r="T19" s="97">
        <v>1786132.15</v>
      </c>
      <c r="U19" s="69">
        <f>SUM(U16:U18)</f>
        <v>266657.5</v>
      </c>
      <c r="V19" s="69">
        <f t="shared" ref="V19:W19" si="18">SUM(V16:V18)</f>
        <v>208918.7</v>
      </c>
      <c r="W19" s="83">
        <f t="shared" si="18"/>
        <v>211898.9</v>
      </c>
      <c r="X19" s="97">
        <f>SUM(X16:X18)</f>
        <v>687475.1</v>
      </c>
      <c r="Y19" s="83">
        <f t="shared" ref="Y19" si="19">SUM(Y16:Y18)</f>
        <v>163021.19999999998</v>
      </c>
      <c r="Z19" s="83">
        <f t="shared" ref="Z19" si="20">SUM(Z16:Z18)</f>
        <v>90006.200000000012</v>
      </c>
      <c r="AA19" s="83">
        <f t="shared" ref="AA19:AB19" si="21">SUM(AA16:AA18)</f>
        <v>26850</v>
      </c>
      <c r="AB19" s="97">
        <f t="shared" si="21"/>
        <v>279877.40000000002</v>
      </c>
      <c r="AC19" s="97">
        <f t="shared" ref="AC19" si="22">SUM(AC16:AC18)</f>
        <v>967352.5</v>
      </c>
      <c r="AD19" s="83">
        <f t="shared" ref="AD19:AE19" si="23">SUM(AD16:AD18)</f>
        <v>41129</v>
      </c>
      <c r="AE19" s="83">
        <f t="shared" si="23"/>
        <v>37974</v>
      </c>
      <c r="AF19" s="83">
        <f t="shared" ref="AF19" si="24">SUM(AF16:AF18)</f>
        <v>76261.5</v>
      </c>
      <c r="AG19" s="97">
        <f t="shared" ref="AG19:AH19" si="25">SUM(AG16:AG18)</f>
        <v>155364.5</v>
      </c>
      <c r="AH19" s="97">
        <f t="shared" si="25"/>
        <v>1122717</v>
      </c>
      <c r="AI19" s="83">
        <f t="shared" ref="AI19" si="26">SUM(AI16:AI18)</f>
        <v>168491.2</v>
      </c>
      <c r="AJ19" s="83">
        <f t="shared" ref="AJ19:AK19" si="27">SUM(AJ16:AJ18)</f>
        <v>196445.7</v>
      </c>
      <c r="AK19" s="83">
        <f t="shared" si="27"/>
        <v>203701</v>
      </c>
      <c r="AL19" s="97">
        <f>SUM(AL16:AL18)</f>
        <v>568637.89999999991</v>
      </c>
      <c r="AM19" s="97">
        <f>SUM(AM16:AM18)</f>
        <v>1691354.9000000001</v>
      </c>
      <c r="AQ19" s="196"/>
      <c r="AR19" s="196"/>
    </row>
    <row r="20" spans="1:44" ht="18.75" x14ac:dyDescent="0.3">
      <c r="A20" s="79" t="s">
        <v>38</v>
      </c>
      <c r="B20" s="80"/>
      <c r="C20" s="80"/>
      <c r="D20" s="80"/>
      <c r="E20" s="8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1"/>
      <c r="U20" s="80"/>
      <c r="V20" s="80"/>
      <c r="W20" s="80"/>
      <c r="X20" s="8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1"/>
      <c r="AN20" s="196"/>
      <c r="AQ20" s="196"/>
      <c r="AR20" s="196"/>
    </row>
    <row r="21" spans="1:44" ht="15.75" x14ac:dyDescent="0.25">
      <c r="A21" s="76" t="s">
        <v>39</v>
      </c>
      <c r="B21" s="67">
        <v>189588</v>
      </c>
      <c r="C21" s="67">
        <v>180528</v>
      </c>
      <c r="D21" s="67">
        <v>187913</v>
      </c>
      <c r="E21" s="94">
        <v>558029</v>
      </c>
      <c r="F21" s="67">
        <v>133365</v>
      </c>
      <c r="G21" s="67">
        <v>83295</v>
      </c>
      <c r="H21" s="67">
        <v>42745</v>
      </c>
      <c r="I21" s="94">
        <v>259405</v>
      </c>
      <c r="J21" s="94">
        <v>817434</v>
      </c>
      <c r="K21" s="67">
        <v>36787</v>
      </c>
      <c r="L21" s="67">
        <v>39028</v>
      </c>
      <c r="M21" s="67">
        <v>67483</v>
      </c>
      <c r="N21" s="94">
        <v>143298</v>
      </c>
      <c r="O21" s="94">
        <v>960732</v>
      </c>
      <c r="P21" s="67">
        <v>125962</v>
      </c>
      <c r="Q21" s="67">
        <v>142611</v>
      </c>
      <c r="R21" s="67">
        <v>174481</v>
      </c>
      <c r="S21" s="94">
        <f>SUM(P21:R21)</f>
        <v>443054</v>
      </c>
      <c r="T21" s="94">
        <f t="shared" ref="T21:T22" si="28">SUM(S21,O21)</f>
        <v>1403786</v>
      </c>
      <c r="U21" s="67">
        <v>206337</v>
      </c>
      <c r="V21" s="67">
        <v>174042</v>
      </c>
      <c r="W21" s="67">
        <v>168523</v>
      </c>
      <c r="X21" s="94">
        <f t="shared" ref="X21:X22" si="29">SUM(U21:W21)</f>
        <v>548902</v>
      </c>
      <c r="Y21" s="67">
        <v>125119</v>
      </c>
      <c r="Z21" s="67">
        <v>114885</v>
      </c>
      <c r="AA21" s="67">
        <v>52524</v>
      </c>
      <c r="AB21" s="94">
        <f t="shared" ref="AB21:AB22" si="30">SUM(Y21:AA21)</f>
        <v>292528</v>
      </c>
      <c r="AC21" s="94">
        <f t="shared" ref="AC21:AC22" si="31">X21+AB21</f>
        <v>841430</v>
      </c>
      <c r="AD21" s="67">
        <v>40769</v>
      </c>
      <c r="AE21" s="67">
        <v>42325</v>
      </c>
      <c r="AF21" s="67">
        <v>89025</v>
      </c>
      <c r="AG21" s="94">
        <f t="shared" ref="AG21:AG22" si="32">SUM(AD21:AF21)</f>
        <v>172119</v>
      </c>
      <c r="AH21" s="94">
        <f t="shared" ref="AH21:AH22" si="33">X21+AB21+AG21</f>
        <v>1013549</v>
      </c>
      <c r="AI21" s="67">
        <v>133886</v>
      </c>
      <c r="AJ21" s="67">
        <v>166948</v>
      </c>
      <c r="AK21" s="67">
        <v>170618</v>
      </c>
      <c r="AL21" s="94">
        <f t="shared" ref="AL21:AL22" si="34">SUM(AI21:AK21)</f>
        <v>471452</v>
      </c>
      <c r="AM21" s="94">
        <f t="shared" ref="AM21:AM22" si="35">X21+AB21+AG21+AL21</f>
        <v>1485001</v>
      </c>
      <c r="AQ21" s="196"/>
      <c r="AR21" s="196"/>
    </row>
    <row r="22" spans="1:44" ht="16.5" thickBot="1" x14ac:dyDescent="0.3">
      <c r="A22" s="91" t="s">
        <v>47</v>
      </c>
      <c r="B22" s="78">
        <v>446.48</v>
      </c>
      <c r="C22" s="78">
        <v>266.27</v>
      </c>
      <c r="D22" s="78">
        <v>346.9</v>
      </c>
      <c r="E22" s="96">
        <v>1059.6500000000001</v>
      </c>
      <c r="F22" s="78">
        <v>267.95999999999998</v>
      </c>
      <c r="G22" s="78">
        <v>249.05</v>
      </c>
      <c r="H22" s="78">
        <v>167.45</v>
      </c>
      <c r="I22" s="96">
        <v>684.46</v>
      </c>
      <c r="J22" s="96">
        <v>1744.11</v>
      </c>
      <c r="K22" s="78">
        <v>139.46</v>
      </c>
      <c r="L22" s="78">
        <v>142.88999999999999</v>
      </c>
      <c r="M22" s="78">
        <v>156.91999999999999</v>
      </c>
      <c r="N22" s="96">
        <v>439.27</v>
      </c>
      <c r="O22" s="96">
        <v>2183.38</v>
      </c>
      <c r="P22" s="78">
        <v>351.13</v>
      </c>
      <c r="Q22" s="78">
        <v>350.35</v>
      </c>
      <c r="R22" s="78">
        <v>370.51</v>
      </c>
      <c r="S22" s="96">
        <f t="shared" ref="S22" si="36">SUM(P22:R22)</f>
        <v>1071.99</v>
      </c>
      <c r="T22" s="96">
        <f t="shared" si="28"/>
        <v>3255.37</v>
      </c>
      <c r="U22" s="78">
        <v>407.07</v>
      </c>
      <c r="V22" s="78">
        <v>272.19</v>
      </c>
      <c r="W22" s="78">
        <v>338.8</v>
      </c>
      <c r="X22" s="96">
        <f t="shared" si="29"/>
        <v>1018.06</v>
      </c>
      <c r="Y22" s="78">
        <v>276.11</v>
      </c>
      <c r="Z22" s="78">
        <v>293.74</v>
      </c>
      <c r="AA22" s="78">
        <v>181.6</v>
      </c>
      <c r="AB22" s="96">
        <f t="shared" si="30"/>
        <v>751.45</v>
      </c>
      <c r="AC22" s="96">
        <f t="shared" si="31"/>
        <v>1769.51</v>
      </c>
      <c r="AD22" s="78">
        <v>153.11000000000001</v>
      </c>
      <c r="AE22" s="78">
        <v>154.32</v>
      </c>
      <c r="AF22" s="78">
        <v>178.84</v>
      </c>
      <c r="AG22" s="96">
        <f t="shared" si="32"/>
        <v>486.27</v>
      </c>
      <c r="AH22" s="96">
        <f t="shared" si="33"/>
        <v>2255.7799999999997</v>
      </c>
      <c r="AI22" s="78">
        <v>293.95999999999998</v>
      </c>
      <c r="AJ22" s="78">
        <v>348.26</v>
      </c>
      <c r="AK22" s="78">
        <v>353.7</v>
      </c>
      <c r="AL22" s="96">
        <f t="shared" si="34"/>
        <v>995.92000000000007</v>
      </c>
      <c r="AM22" s="96">
        <f t="shared" si="35"/>
        <v>3251.7</v>
      </c>
      <c r="AQ22" s="196"/>
      <c r="AR22" s="196"/>
    </row>
    <row r="23" spans="1:44" ht="16.5" thickBot="1" x14ac:dyDescent="0.3">
      <c r="A23" s="89" t="s">
        <v>43</v>
      </c>
      <c r="B23" s="69">
        <f>SUM(B21:B22)</f>
        <v>190034.48</v>
      </c>
      <c r="C23" s="69">
        <f>C21+C22</f>
        <v>180794.27</v>
      </c>
      <c r="D23" s="69">
        <f>SUM(D21:D22)</f>
        <v>188259.9</v>
      </c>
      <c r="E23" s="97">
        <f>E21+E22</f>
        <v>559088.65</v>
      </c>
      <c r="F23" s="83">
        <v>133632.95999999999</v>
      </c>
      <c r="G23" s="69">
        <v>83544.05</v>
      </c>
      <c r="H23" s="69">
        <v>42912.45</v>
      </c>
      <c r="I23" s="97">
        <v>260089.46</v>
      </c>
      <c r="J23" s="97">
        <v>819178.11</v>
      </c>
      <c r="K23" s="83">
        <v>36926.46</v>
      </c>
      <c r="L23" s="69">
        <v>39170.89</v>
      </c>
      <c r="M23" s="69">
        <v>67639.92</v>
      </c>
      <c r="N23" s="97">
        <v>143737.26999999999</v>
      </c>
      <c r="O23" s="97">
        <v>962915.38</v>
      </c>
      <c r="P23" s="83">
        <f t="shared" ref="P23:R23" si="37">SUM(P17:P22)</f>
        <v>295586.43</v>
      </c>
      <c r="Q23" s="69">
        <f t="shared" si="37"/>
        <v>337277.14999999997</v>
      </c>
      <c r="R23" s="69">
        <f t="shared" si="37"/>
        <v>428843.91000000003</v>
      </c>
      <c r="S23" s="97">
        <v>444125.99</v>
      </c>
      <c r="T23" s="97">
        <v>1407041.37</v>
      </c>
      <c r="U23" s="69">
        <f>SUM(U21:U22)</f>
        <v>206744.07</v>
      </c>
      <c r="V23" s="69">
        <f>V21+V22</f>
        <v>174314.19</v>
      </c>
      <c r="W23" s="69">
        <f>SUM(W21:W22)</f>
        <v>168861.8</v>
      </c>
      <c r="X23" s="97">
        <f>X21+X22</f>
        <v>549920.06000000006</v>
      </c>
      <c r="Y23" s="83">
        <f t="shared" ref="Y23" si="38">SUM(Y21:Y22)</f>
        <v>125395.11</v>
      </c>
      <c r="Z23" s="69">
        <f t="shared" ref="Z23" si="39">Z21+Z22</f>
        <v>115178.74</v>
      </c>
      <c r="AA23" s="69">
        <f t="shared" ref="AA23:AB23" si="40">SUM(AA21:AA22)</f>
        <v>52705.599999999999</v>
      </c>
      <c r="AB23" s="97">
        <f t="shared" si="40"/>
        <v>293279.45</v>
      </c>
      <c r="AC23" s="97">
        <f t="shared" ref="AC23" si="41">AC21+AC22</f>
        <v>843199.51</v>
      </c>
      <c r="AD23" s="83">
        <f t="shared" ref="AD23:AE23" si="42">SUM(AD21:AD22)</f>
        <v>40922.11</v>
      </c>
      <c r="AE23" s="69">
        <f t="shared" si="42"/>
        <v>42479.32</v>
      </c>
      <c r="AF23" s="69">
        <f t="shared" ref="AF23" si="43">AF21+AF22</f>
        <v>89203.839999999997</v>
      </c>
      <c r="AG23" s="97">
        <f t="shared" ref="AG23:AH23" si="44">SUM(AG21:AG22)</f>
        <v>172605.27</v>
      </c>
      <c r="AH23" s="97">
        <f t="shared" si="44"/>
        <v>1015804.78</v>
      </c>
      <c r="AI23" s="83">
        <f t="shared" ref="AI23" si="45">AI21+AI22</f>
        <v>134179.96</v>
      </c>
      <c r="AJ23" s="69">
        <f t="shared" ref="AJ23:AK23" si="46">SUM(AJ21:AJ22)</f>
        <v>167296.26</v>
      </c>
      <c r="AK23" s="69">
        <f t="shared" si="46"/>
        <v>170971.7</v>
      </c>
      <c r="AL23" s="97">
        <f t="shared" ref="AL23" si="47">AL21+AL22</f>
        <v>472447.92</v>
      </c>
      <c r="AM23" s="97">
        <f t="shared" ref="AM23" si="48">SUM(AM21:AM22)</f>
        <v>1488252.7</v>
      </c>
      <c r="AQ23" s="196"/>
      <c r="AR23" s="196"/>
    </row>
    <row r="24" spans="1:44" x14ac:dyDescent="0.25">
      <c r="A24" s="84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72"/>
      <c r="Q24" s="72"/>
      <c r="R24" s="72"/>
      <c r="S24" s="72"/>
      <c r="T24" s="73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72"/>
      <c r="AJ24" s="72"/>
      <c r="AK24" s="72"/>
      <c r="AL24" s="72"/>
      <c r="AM24" s="73"/>
      <c r="AN24" s="196"/>
      <c r="AQ24" s="196"/>
      <c r="AR24" s="196"/>
    </row>
    <row r="25" spans="1:44" ht="15.75" x14ac:dyDescent="0.25">
      <c r="A25" s="92" t="s">
        <v>86</v>
      </c>
      <c r="B25" s="74">
        <v>283294</v>
      </c>
      <c r="C25" s="74">
        <v>268996</v>
      </c>
      <c r="D25" s="74">
        <v>278733</v>
      </c>
      <c r="E25" s="98">
        <f>SUM(B25:D25)</f>
        <v>831023</v>
      </c>
      <c r="F25" s="74">
        <v>200803</v>
      </c>
      <c r="G25" s="74">
        <v>174759</v>
      </c>
      <c r="H25" s="74">
        <v>78264</v>
      </c>
      <c r="I25" s="98">
        <v>453826</v>
      </c>
      <c r="J25" s="98">
        <v>1284849</v>
      </c>
      <c r="K25" s="74">
        <v>25488</v>
      </c>
      <c r="L25" s="74">
        <v>28213</v>
      </c>
      <c r="M25" s="74">
        <v>77797</v>
      </c>
      <c r="N25" s="98">
        <v>131498</v>
      </c>
      <c r="O25" s="98">
        <v>1416347</v>
      </c>
      <c r="P25" s="74">
        <v>192711</v>
      </c>
      <c r="Q25" s="74">
        <v>200987</v>
      </c>
      <c r="R25" s="74">
        <v>251914</v>
      </c>
      <c r="S25" s="98">
        <v>645612</v>
      </c>
      <c r="T25" s="98">
        <v>2061959</v>
      </c>
      <c r="U25" s="74">
        <v>289024</v>
      </c>
      <c r="V25" s="74">
        <v>253980</v>
      </c>
      <c r="W25" s="74">
        <v>250428</v>
      </c>
      <c r="X25" s="98">
        <f>SUM(U25:W25)</f>
        <v>793432</v>
      </c>
      <c r="Y25" s="74">
        <v>197928.00000000003</v>
      </c>
      <c r="Z25" s="74">
        <v>180760</v>
      </c>
      <c r="AA25" s="74">
        <v>63456</v>
      </c>
      <c r="AB25" s="98">
        <f>SUM(Y25:AA25)</f>
        <v>442144</v>
      </c>
      <c r="AC25" s="98">
        <f>X25+AB25</f>
        <v>1235576</v>
      </c>
      <c r="AD25" s="74">
        <v>27502.000000000004</v>
      </c>
      <c r="AE25" s="74">
        <v>32400.999999999996</v>
      </c>
      <c r="AF25" s="74">
        <v>120637.99999999999</v>
      </c>
      <c r="AG25" s="98">
        <f>SUM(AD25:AF25)</f>
        <v>180541</v>
      </c>
      <c r="AH25" s="98">
        <f>X25+AB25+AG25</f>
        <v>1416117</v>
      </c>
      <c r="AI25" s="74">
        <v>199305.99999999997</v>
      </c>
      <c r="AJ25" s="74">
        <v>250906.99999999997</v>
      </c>
      <c r="AK25" s="74">
        <v>254173.99999999997</v>
      </c>
      <c r="AL25" s="98">
        <f>SUM(AI25:AK25)</f>
        <v>704386.99999999988</v>
      </c>
      <c r="AM25" s="98">
        <f>X25+AB25+AG25+AL25</f>
        <v>2120504</v>
      </c>
      <c r="AQ25" s="196"/>
      <c r="AR25" s="196"/>
    </row>
    <row r="26" spans="1:44" ht="15.75" thickBot="1" x14ac:dyDescent="0.3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72"/>
      <c r="Q26" s="72"/>
      <c r="R26" s="72"/>
      <c r="S26" s="72"/>
      <c r="T26" s="73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72"/>
      <c r="AJ26" s="72"/>
      <c r="AK26" s="72"/>
      <c r="AL26" s="72"/>
      <c r="AM26" s="73"/>
      <c r="AN26" s="196"/>
      <c r="AQ26" s="196"/>
      <c r="AR26" s="196"/>
    </row>
    <row r="27" spans="1:44" ht="32.25" thickBot="1" x14ac:dyDescent="0.3">
      <c r="A27" s="93" t="s">
        <v>87</v>
      </c>
      <c r="B27" s="75">
        <f>B14+B19+B23</f>
        <v>3154172.48</v>
      </c>
      <c r="C27" s="75">
        <f>C14+C19+C23</f>
        <v>3199068.87</v>
      </c>
      <c r="D27" s="75">
        <f>D14+D19+D23</f>
        <v>3267619.1</v>
      </c>
      <c r="E27" s="97">
        <f>E14+E19+E23</f>
        <v>9620860.4500000011</v>
      </c>
      <c r="F27" s="75">
        <v>2136309.46</v>
      </c>
      <c r="G27" s="75">
        <v>962504.85</v>
      </c>
      <c r="H27" s="75">
        <v>571271.44999999995</v>
      </c>
      <c r="I27" s="97">
        <v>3670085.76</v>
      </c>
      <c r="J27" s="97">
        <v>13290946.210000001</v>
      </c>
      <c r="K27" s="75">
        <v>483580.46</v>
      </c>
      <c r="L27" s="75">
        <v>490376.89</v>
      </c>
      <c r="M27" s="75">
        <v>753488.72000000009</v>
      </c>
      <c r="N27" s="97">
        <v>1727446.07</v>
      </c>
      <c r="O27" s="97">
        <v>15018392.280000001</v>
      </c>
      <c r="P27" s="75">
        <v>2109548.7799999998</v>
      </c>
      <c r="Q27" s="75">
        <v>2440133.25</v>
      </c>
      <c r="R27" s="75">
        <v>3264802.21</v>
      </c>
      <c r="S27" s="97">
        <v>7814484.2400000002</v>
      </c>
      <c r="T27" s="97">
        <v>22832876.52</v>
      </c>
      <c r="U27" s="75">
        <f t="shared" ref="U27:AA27" si="49">U14+U19+U23</f>
        <v>3465182.57</v>
      </c>
      <c r="V27" s="75">
        <f t="shared" si="49"/>
        <v>2721595.89</v>
      </c>
      <c r="W27" s="75">
        <f t="shared" si="49"/>
        <v>2760017.6999999997</v>
      </c>
      <c r="X27" s="97">
        <f t="shared" si="49"/>
        <v>8946796.1600000001</v>
      </c>
      <c r="Y27" s="75">
        <f t="shared" si="49"/>
        <v>1944026.31</v>
      </c>
      <c r="Z27" s="75">
        <f t="shared" si="49"/>
        <v>1107608.94</v>
      </c>
      <c r="AA27" s="75">
        <f t="shared" si="49"/>
        <v>500793.59999999998</v>
      </c>
      <c r="AB27" s="97">
        <f t="shared" ref="AB27:AC27" si="50">AB14+AB19+AB23</f>
        <v>3552428.85</v>
      </c>
      <c r="AC27" s="97">
        <f t="shared" si="50"/>
        <v>12499225.01</v>
      </c>
      <c r="AD27" s="75">
        <f>AD14+AD19+AD23</f>
        <v>480249.11</v>
      </c>
      <c r="AE27" s="75">
        <f>AE14+AE19+AE23</f>
        <v>580911.31999999995</v>
      </c>
      <c r="AF27" s="75">
        <f>AF14+AF19+AF23</f>
        <v>1070026.3400000001</v>
      </c>
      <c r="AG27" s="97">
        <f t="shared" ref="AG27:AH27" si="51">AG14+AG19+AG23</f>
        <v>2131186.77</v>
      </c>
      <c r="AH27" s="97">
        <f t="shared" si="51"/>
        <v>14630411.779999999</v>
      </c>
      <c r="AI27" s="75">
        <f>AI14+AI19+AI23</f>
        <v>2160921.16</v>
      </c>
      <c r="AJ27" s="75">
        <f>AJ14+AJ19+AJ23</f>
        <v>2551886.96</v>
      </c>
      <c r="AK27" s="75">
        <f>AK14+AK19+AK23</f>
        <v>2709889.7</v>
      </c>
      <c r="AL27" s="97">
        <f>AL14+AL19+AL23</f>
        <v>7422697.8200000003</v>
      </c>
      <c r="AM27" s="97">
        <f>AM14+AM19+AM23</f>
        <v>22053109.599999998</v>
      </c>
      <c r="AQ27" s="196"/>
      <c r="AR27" s="196"/>
    </row>
    <row r="28" spans="1:44" ht="16.5" thickBot="1" x14ac:dyDescent="0.3">
      <c r="A28" s="93" t="s">
        <v>88</v>
      </c>
      <c r="B28" s="75">
        <f>B27+B25</f>
        <v>3437466.48</v>
      </c>
      <c r="C28" s="75">
        <f t="shared" ref="C28:E28" si="52">C27+C25</f>
        <v>3468064.87</v>
      </c>
      <c r="D28" s="75">
        <f t="shared" si="52"/>
        <v>3546352.1</v>
      </c>
      <c r="E28" s="97">
        <f t="shared" si="52"/>
        <v>10451883.450000001</v>
      </c>
      <c r="F28" s="75">
        <f>F27+F25</f>
        <v>2337112.46</v>
      </c>
      <c r="G28" s="75">
        <f t="shared" ref="G28:J28" si="53">G27+G25</f>
        <v>1137263.8500000001</v>
      </c>
      <c r="H28" s="75">
        <f t="shared" si="53"/>
        <v>649535.44999999995</v>
      </c>
      <c r="I28" s="97">
        <f t="shared" si="53"/>
        <v>4123911.76</v>
      </c>
      <c r="J28" s="97">
        <f t="shared" si="53"/>
        <v>14575795.210000001</v>
      </c>
      <c r="K28" s="75">
        <f>K27+K25</f>
        <v>509068.46</v>
      </c>
      <c r="L28" s="75">
        <f t="shared" ref="L28:O28" si="54">L27+L25</f>
        <v>518589.89</v>
      </c>
      <c r="M28" s="75">
        <f t="shared" si="54"/>
        <v>831285.72000000009</v>
      </c>
      <c r="N28" s="97">
        <f t="shared" si="54"/>
        <v>1858944.07</v>
      </c>
      <c r="O28" s="97">
        <f t="shared" si="54"/>
        <v>16434739.280000001</v>
      </c>
      <c r="P28" s="75">
        <f>P27+P25</f>
        <v>2302259.7799999998</v>
      </c>
      <c r="Q28" s="75">
        <f t="shared" ref="Q28:T28" si="55">Q27+Q25</f>
        <v>2641120.25</v>
      </c>
      <c r="R28" s="75">
        <f t="shared" si="55"/>
        <v>3516716.21</v>
      </c>
      <c r="S28" s="97">
        <f t="shared" si="55"/>
        <v>8460096.2400000002</v>
      </c>
      <c r="T28" s="97">
        <f t="shared" si="55"/>
        <v>24894835.52</v>
      </c>
      <c r="U28" s="75">
        <f>U27+U25</f>
        <v>3754206.57</v>
      </c>
      <c r="V28" s="75">
        <f t="shared" ref="V28:W28" si="56">V27+V25</f>
        <v>2975575.89</v>
      </c>
      <c r="W28" s="75">
        <f t="shared" si="56"/>
        <v>3010445.6999999997</v>
      </c>
      <c r="X28" s="97">
        <f>X27+X25</f>
        <v>9740228.1600000001</v>
      </c>
      <c r="Y28" s="75">
        <f>Y27+Y25</f>
        <v>2141954.31</v>
      </c>
      <c r="Z28" s="75">
        <f t="shared" ref="Z28:AC28" si="57">Z27+Z25</f>
        <v>1288368.94</v>
      </c>
      <c r="AA28" s="75">
        <f t="shared" si="57"/>
        <v>564249.59999999998</v>
      </c>
      <c r="AB28" s="97">
        <f t="shared" si="57"/>
        <v>3994572.85</v>
      </c>
      <c r="AC28" s="97">
        <f t="shared" si="57"/>
        <v>13734801.01</v>
      </c>
      <c r="AD28" s="75">
        <f>AD27+AD25</f>
        <v>507751.11</v>
      </c>
      <c r="AE28" s="75">
        <f t="shared" ref="AE28:AH28" si="58">AE27+AE25</f>
        <v>613312.31999999995</v>
      </c>
      <c r="AF28" s="75">
        <f t="shared" si="58"/>
        <v>1190664.3400000001</v>
      </c>
      <c r="AG28" s="97">
        <f t="shared" si="58"/>
        <v>2311727.77</v>
      </c>
      <c r="AH28" s="97">
        <f t="shared" si="58"/>
        <v>16046528.779999999</v>
      </c>
      <c r="AI28" s="75">
        <f>AI27+AI25</f>
        <v>2360227.16</v>
      </c>
      <c r="AJ28" s="75">
        <f t="shared" ref="AJ28:AL28" si="59">AJ27+AJ25</f>
        <v>2802793.96</v>
      </c>
      <c r="AK28" s="75">
        <f t="shared" si="59"/>
        <v>2964063.7</v>
      </c>
      <c r="AL28" s="97">
        <f t="shared" si="59"/>
        <v>8127084.8200000003</v>
      </c>
      <c r="AM28" s="97">
        <f>AM27+AM25</f>
        <v>24173613.599999998</v>
      </c>
      <c r="AQ28" s="196"/>
      <c r="AR28" s="196"/>
    </row>
    <row r="29" spans="1:44" x14ac:dyDescent="0.25">
      <c r="AQ29" s="196"/>
      <c r="AR29" s="196"/>
    </row>
    <row r="30" spans="1:44" x14ac:dyDescent="0.25">
      <c r="AQ30" s="196"/>
      <c r="AR30" s="196"/>
    </row>
    <row r="31" spans="1:44" x14ac:dyDescent="0.25">
      <c r="AQ31" s="196"/>
      <c r="AR31" s="196"/>
    </row>
    <row r="33" spans="36:37" x14ac:dyDescent="0.25">
      <c r="AJ33" s="196"/>
      <c r="AK33" s="196"/>
    </row>
    <row r="34" spans="36:37" x14ac:dyDescent="0.25">
      <c r="AJ34" s="196"/>
      <c r="AK34" s="196"/>
    </row>
  </sheetData>
  <protectedRanges>
    <protectedRange password="CA04" sqref="F3:I3 Y3:AB3" name="Диапазон1_1"/>
    <protectedRange password="CA04" sqref="F5:F12 Y5:Y12" name="Диапазон1_3"/>
    <protectedRange password="CA04" sqref="F14 Y14" name="Диапазон1_4"/>
    <protectedRange password="CA04" sqref="G5:G12 Z5:Z12" name="Диапазон1_5"/>
    <protectedRange password="CA04" sqref="G14 Z14" name="Диапазон1_6"/>
    <protectedRange password="CA04" sqref="H5:H14 AA5:AA14" name="Диапазон1_7"/>
    <protectedRange password="CA04" sqref="F21 F23 Y21 Y23" name="Диапазон1_9"/>
  </protectedRanges>
  <mergeCells count="4">
    <mergeCell ref="A1:T1"/>
    <mergeCell ref="A2:A3"/>
    <mergeCell ref="B2:T2"/>
    <mergeCell ref="U2:AM2"/>
  </mergeCells>
  <pageMargins left="0.25" right="0.25" top="0.75" bottom="0.75" header="0.3" footer="0.3"/>
  <pageSetup paperSize="8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0"/>
  <sheetViews>
    <sheetView showGridLines="0" zoomScale="70" zoomScaleNormal="70" workbookViewId="0">
      <pane xSplit="1" ySplit="4" topLeftCell="B5" activePane="bottomRight" state="frozen"/>
      <selection activeCell="AF18" sqref="AF18"/>
      <selection pane="topRight" activeCell="AF18" sqref="AF18"/>
      <selection pane="bottomLeft" activeCell="AF18" sqref="AF18"/>
      <selection pane="bottomRight" activeCell="AA26" sqref="AA26"/>
    </sheetView>
  </sheetViews>
  <sheetFormatPr defaultRowHeight="15" x14ac:dyDescent="0.25"/>
  <cols>
    <col min="1" max="1" width="48.7109375" customWidth="1"/>
    <col min="2" max="14" width="11.7109375" customWidth="1"/>
    <col min="15" max="15" width="12.7109375" customWidth="1"/>
    <col min="16" max="28" width="11.7109375" customWidth="1"/>
    <col min="29" max="29" width="12.7109375" customWidth="1"/>
    <col min="241" max="241" width="38.7109375" bestFit="1" customWidth="1"/>
    <col min="242" max="268" width="11.7109375" customWidth="1"/>
    <col min="269" max="270" width="12.7109375" customWidth="1"/>
    <col min="271" max="272" width="12.42578125" customWidth="1"/>
    <col min="273" max="274" width="12.7109375" customWidth="1"/>
    <col min="275" max="276" width="12.42578125" customWidth="1"/>
    <col min="497" max="497" width="38.7109375" bestFit="1" customWidth="1"/>
    <col min="498" max="524" width="11.7109375" customWidth="1"/>
    <col min="525" max="526" width="12.7109375" customWidth="1"/>
    <col min="527" max="528" width="12.42578125" customWidth="1"/>
    <col min="529" max="530" width="12.7109375" customWidth="1"/>
    <col min="531" max="532" width="12.42578125" customWidth="1"/>
    <col min="753" max="753" width="38.7109375" bestFit="1" customWidth="1"/>
    <col min="754" max="780" width="11.7109375" customWidth="1"/>
    <col min="781" max="782" width="12.7109375" customWidth="1"/>
    <col min="783" max="784" width="12.42578125" customWidth="1"/>
    <col min="785" max="786" width="12.7109375" customWidth="1"/>
    <col min="787" max="788" width="12.42578125" customWidth="1"/>
    <col min="1009" max="1009" width="38.7109375" bestFit="1" customWidth="1"/>
    <col min="1010" max="1036" width="11.7109375" customWidth="1"/>
    <col min="1037" max="1038" width="12.7109375" customWidth="1"/>
    <col min="1039" max="1040" width="12.42578125" customWidth="1"/>
    <col min="1041" max="1042" width="12.7109375" customWidth="1"/>
    <col min="1043" max="1044" width="12.42578125" customWidth="1"/>
    <col min="1265" max="1265" width="38.7109375" bestFit="1" customWidth="1"/>
    <col min="1266" max="1292" width="11.7109375" customWidth="1"/>
    <col min="1293" max="1294" width="12.7109375" customWidth="1"/>
    <col min="1295" max="1296" width="12.42578125" customWidth="1"/>
    <col min="1297" max="1298" width="12.7109375" customWidth="1"/>
    <col min="1299" max="1300" width="12.42578125" customWidth="1"/>
    <col min="1521" max="1521" width="38.7109375" bestFit="1" customWidth="1"/>
    <col min="1522" max="1548" width="11.7109375" customWidth="1"/>
    <col min="1549" max="1550" width="12.7109375" customWidth="1"/>
    <col min="1551" max="1552" width="12.42578125" customWidth="1"/>
    <col min="1553" max="1554" width="12.7109375" customWidth="1"/>
    <col min="1555" max="1556" width="12.42578125" customWidth="1"/>
    <col min="1777" max="1777" width="38.7109375" bestFit="1" customWidth="1"/>
    <col min="1778" max="1804" width="11.7109375" customWidth="1"/>
    <col min="1805" max="1806" width="12.7109375" customWidth="1"/>
    <col min="1807" max="1808" width="12.42578125" customWidth="1"/>
    <col min="1809" max="1810" width="12.7109375" customWidth="1"/>
    <col min="1811" max="1812" width="12.42578125" customWidth="1"/>
    <col min="2033" max="2033" width="38.7109375" bestFit="1" customWidth="1"/>
    <col min="2034" max="2060" width="11.7109375" customWidth="1"/>
    <col min="2061" max="2062" width="12.7109375" customWidth="1"/>
    <col min="2063" max="2064" width="12.42578125" customWidth="1"/>
    <col min="2065" max="2066" width="12.7109375" customWidth="1"/>
    <col min="2067" max="2068" width="12.42578125" customWidth="1"/>
    <col min="2289" max="2289" width="38.7109375" bestFit="1" customWidth="1"/>
    <col min="2290" max="2316" width="11.7109375" customWidth="1"/>
    <col min="2317" max="2318" width="12.7109375" customWidth="1"/>
    <col min="2319" max="2320" width="12.42578125" customWidth="1"/>
    <col min="2321" max="2322" width="12.7109375" customWidth="1"/>
    <col min="2323" max="2324" width="12.42578125" customWidth="1"/>
    <col min="2545" max="2545" width="38.7109375" bestFit="1" customWidth="1"/>
    <col min="2546" max="2572" width="11.7109375" customWidth="1"/>
    <col min="2573" max="2574" width="12.7109375" customWidth="1"/>
    <col min="2575" max="2576" width="12.42578125" customWidth="1"/>
    <col min="2577" max="2578" width="12.7109375" customWidth="1"/>
    <col min="2579" max="2580" width="12.42578125" customWidth="1"/>
    <col min="2801" max="2801" width="38.7109375" bestFit="1" customWidth="1"/>
    <col min="2802" max="2828" width="11.7109375" customWidth="1"/>
    <col min="2829" max="2830" width="12.7109375" customWidth="1"/>
    <col min="2831" max="2832" width="12.42578125" customWidth="1"/>
    <col min="2833" max="2834" width="12.7109375" customWidth="1"/>
    <col min="2835" max="2836" width="12.42578125" customWidth="1"/>
    <col min="3057" max="3057" width="38.7109375" bestFit="1" customWidth="1"/>
    <col min="3058" max="3084" width="11.7109375" customWidth="1"/>
    <col min="3085" max="3086" width="12.7109375" customWidth="1"/>
    <col min="3087" max="3088" width="12.42578125" customWidth="1"/>
    <col min="3089" max="3090" width="12.7109375" customWidth="1"/>
    <col min="3091" max="3092" width="12.42578125" customWidth="1"/>
    <col min="3313" max="3313" width="38.7109375" bestFit="1" customWidth="1"/>
    <col min="3314" max="3340" width="11.7109375" customWidth="1"/>
    <col min="3341" max="3342" width="12.7109375" customWidth="1"/>
    <col min="3343" max="3344" width="12.42578125" customWidth="1"/>
    <col min="3345" max="3346" width="12.7109375" customWidth="1"/>
    <col min="3347" max="3348" width="12.42578125" customWidth="1"/>
    <col min="3569" max="3569" width="38.7109375" bestFit="1" customWidth="1"/>
    <col min="3570" max="3596" width="11.7109375" customWidth="1"/>
    <col min="3597" max="3598" width="12.7109375" customWidth="1"/>
    <col min="3599" max="3600" width="12.42578125" customWidth="1"/>
    <col min="3601" max="3602" width="12.7109375" customWidth="1"/>
    <col min="3603" max="3604" width="12.42578125" customWidth="1"/>
    <col min="3825" max="3825" width="38.7109375" bestFit="1" customWidth="1"/>
    <col min="3826" max="3852" width="11.7109375" customWidth="1"/>
    <col min="3853" max="3854" width="12.7109375" customWidth="1"/>
    <col min="3855" max="3856" width="12.42578125" customWidth="1"/>
    <col min="3857" max="3858" width="12.7109375" customWidth="1"/>
    <col min="3859" max="3860" width="12.42578125" customWidth="1"/>
    <col min="4081" max="4081" width="38.7109375" bestFit="1" customWidth="1"/>
    <col min="4082" max="4108" width="11.7109375" customWidth="1"/>
    <col min="4109" max="4110" width="12.7109375" customWidth="1"/>
    <col min="4111" max="4112" width="12.42578125" customWidth="1"/>
    <col min="4113" max="4114" width="12.7109375" customWidth="1"/>
    <col min="4115" max="4116" width="12.42578125" customWidth="1"/>
    <col min="4337" max="4337" width="38.7109375" bestFit="1" customWidth="1"/>
    <col min="4338" max="4364" width="11.7109375" customWidth="1"/>
    <col min="4365" max="4366" width="12.7109375" customWidth="1"/>
    <col min="4367" max="4368" width="12.42578125" customWidth="1"/>
    <col min="4369" max="4370" width="12.7109375" customWidth="1"/>
    <col min="4371" max="4372" width="12.42578125" customWidth="1"/>
    <col min="4593" max="4593" width="38.7109375" bestFit="1" customWidth="1"/>
    <col min="4594" max="4620" width="11.7109375" customWidth="1"/>
    <col min="4621" max="4622" width="12.7109375" customWidth="1"/>
    <col min="4623" max="4624" width="12.42578125" customWidth="1"/>
    <col min="4625" max="4626" width="12.7109375" customWidth="1"/>
    <col min="4627" max="4628" width="12.42578125" customWidth="1"/>
    <col min="4849" max="4849" width="38.7109375" bestFit="1" customWidth="1"/>
    <col min="4850" max="4876" width="11.7109375" customWidth="1"/>
    <col min="4877" max="4878" width="12.7109375" customWidth="1"/>
    <col min="4879" max="4880" width="12.42578125" customWidth="1"/>
    <col min="4881" max="4882" width="12.7109375" customWidth="1"/>
    <col min="4883" max="4884" width="12.42578125" customWidth="1"/>
    <col min="5105" max="5105" width="38.7109375" bestFit="1" customWidth="1"/>
    <col min="5106" max="5132" width="11.7109375" customWidth="1"/>
    <col min="5133" max="5134" width="12.7109375" customWidth="1"/>
    <col min="5135" max="5136" width="12.42578125" customWidth="1"/>
    <col min="5137" max="5138" width="12.7109375" customWidth="1"/>
    <col min="5139" max="5140" width="12.42578125" customWidth="1"/>
    <col min="5361" max="5361" width="38.7109375" bestFit="1" customWidth="1"/>
    <col min="5362" max="5388" width="11.7109375" customWidth="1"/>
    <col min="5389" max="5390" width="12.7109375" customWidth="1"/>
    <col min="5391" max="5392" width="12.42578125" customWidth="1"/>
    <col min="5393" max="5394" width="12.7109375" customWidth="1"/>
    <col min="5395" max="5396" width="12.42578125" customWidth="1"/>
    <col min="5617" max="5617" width="38.7109375" bestFit="1" customWidth="1"/>
    <col min="5618" max="5644" width="11.7109375" customWidth="1"/>
    <col min="5645" max="5646" width="12.7109375" customWidth="1"/>
    <col min="5647" max="5648" width="12.42578125" customWidth="1"/>
    <col min="5649" max="5650" width="12.7109375" customWidth="1"/>
    <col min="5651" max="5652" width="12.42578125" customWidth="1"/>
    <col min="5873" max="5873" width="38.7109375" bestFit="1" customWidth="1"/>
    <col min="5874" max="5900" width="11.7109375" customWidth="1"/>
    <col min="5901" max="5902" width="12.7109375" customWidth="1"/>
    <col min="5903" max="5904" width="12.42578125" customWidth="1"/>
    <col min="5905" max="5906" width="12.7109375" customWidth="1"/>
    <col min="5907" max="5908" width="12.42578125" customWidth="1"/>
    <col min="6129" max="6129" width="38.7109375" bestFit="1" customWidth="1"/>
    <col min="6130" max="6156" width="11.7109375" customWidth="1"/>
    <col min="6157" max="6158" width="12.7109375" customWidth="1"/>
    <col min="6159" max="6160" width="12.42578125" customWidth="1"/>
    <col min="6161" max="6162" width="12.7109375" customWidth="1"/>
    <col min="6163" max="6164" width="12.42578125" customWidth="1"/>
    <col min="6385" max="6385" width="38.7109375" bestFit="1" customWidth="1"/>
    <col min="6386" max="6412" width="11.7109375" customWidth="1"/>
    <col min="6413" max="6414" width="12.7109375" customWidth="1"/>
    <col min="6415" max="6416" width="12.42578125" customWidth="1"/>
    <col min="6417" max="6418" width="12.7109375" customWidth="1"/>
    <col min="6419" max="6420" width="12.42578125" customWidth="1"/>
    <col min="6641" max="6641" width="38.7109375" bestFit="1" customWidth="1"/>
    <col min="6642" max="6668" width="11.7109375" customWidth="1"/>
    <col min="6669" max="6670" width="12.7109375" customWidth="1"/>
    <col min="6671" max="6672" width="12.42578125" customWidth="1"/>
    <col min="6673" max="6674" width="12.7109375" customWidth="1"/>
    <col min="6675" max="6676" width="12.42578125" customWidth="1"/>
    <col min="6897" max="6897" width="38.7109375" bestFit="1" customWidth="1"/>
    <col min="6898" max="6924" width="11.7109375" customWidth="1"/>
    <col min="6925" max="6926" width="12.7109375" customWidth="1"/>
    <col min="6927" max="6928" width="12.42578125" customWidth="1"/>
    <col min="6929" max="6930" width="12.7109375" customWidth="1"/>
    <col min="6931" max="6932" width="12.42578125" customWidth="1"/>
    <col min="7153" max="7153" width="38.7109375" bestFit="1" customWidth="1"/>
    <col min="7154" max="7180" width="11.7109375" customWidth="1"/>
    <col min="7181" max="7182" width="12.7109375" customWidth="1"/>
    <col min="7183" max="7184" width="12.42578125" customWidth="1"/>
    <col min="7185" max="7186" width="12.7109375" customWidth="1"/>
    <col min="7187" max="7188" width="12.42578125" customWidth="1"/>
    <col min="7409" max="7409" width="38.7109375" bestFit="1" customWidth="1"/>
    <col min="7410" max="7436" width="11.7109375" customWidth="1"/>
    <col min="7437" max="7438" width="12.7109375" customWidth="1"/>
    <col min="7439" max="7440" width="12.42578125" customWidth="1"/>
    <col min="7441" max="7442" width="12.7109375" customWidth="1"/>
    <col min="7443" max="7444" width="12.42578125" customWidth="1"/>
    <col min="7665" max="7665" width="38.7109375" bestFit="1" customWidth="1"/>
    <col min="7666" max="7692" width="11.7109375" customWidth="1"/>
    <col min="7693" max="7694" width="12.7109375" customWidth="1"/>
    <col min="7695" max="7696" width="12.42578125" customWidth="1"/>
    <col min="7697" max="7698" width="12.7109375" customWidth="1"/>
    <col min="7699" max="7700" width="12.42578125" customWidth="1"/>
    <col min="7921" max="7921" width="38.7109375" bestFit="1" customWidth="1"/>
    <col min="7922" max="7948" width="11.7109375" customWidth="1"/>
    <col min="7949" max="7950" width="12.7109375" customWidth="1"/>
    <col min="7951" max="7952" width="12.42578125" customWidth="1"/>
    <col min="7953" max="7954" width="12.7109375" customWidth="1"/>
    <col min="7955" max="7956" width="12.42578125" customWidth="1"/>
    <col min="8177" max="8177" width="38.7109375" bestFit="1" customWidth="1"/>
    <col min="8178" max="8204" width="11.7109375" customWidth="1"/>
    <col min="8205" max="8206" width="12.7109375" customWidth="1"/>
    <col min="8207" max="8208" width="12.42578125" customWidth="1"/>
    <col min="8209" max="8210" width="12.7109375" customWidth="1"/>
    <col min="8211" max="8212" width="12.42578125" customWidth="1"/>
    <col min="8433" max="8433" width="38.7109375" bestFit="1" customWidth="1"/>
    <col min="8434" max="8460" width="11.7109375" customWidth="1"/>
    <col min="8461" max="8462" width="12.7109375" customWidth="1"/>
    <col min="8463" max="8464" width="12.42578125" customWidth="1"/>
    <col min="8465" max="8466" width="12.7109375" customWidth="1"/>
    <col min="8467" max="8468" width="12.42578125" customWidth="1"/>
    <col min="8689" max="8689" width="38.7109375" bestFit="1" customWidth="1"/>
    <col min="8690" max="8716" width="11.7109375" customWidth="1"/>
    <col min="8717" max="8718" width="12.7109375" customWidth="1"/>
    <col min="8719" max="8720" width="12.42578125" customWidth="1"/>
    <col min="8721" max="8722" width="12.7109375" customWidth="1"/>
    <col min="8723" max="8724" width="12.42578125" customWidth="1"/>
    <col min="8945" max="8945" width="38.7109375" bestFit="1" customWidth="1"/>
    <col min="8946" max="8972" width="11.7109375" customWidth="1"/>
    <col min="8973" max="8974" width="12.7109375" customWidth="1"/>
    <col min="8975" max="8976" width="12.42578125" customWidth="1"/>
    <col min="8977" max="8978" width="12.7109375" customWidth="1"/>
    <col min="8979" max="8980" width="12.42578125" customWidth="1"/>
    <col min="9201" max="9201" width="38.7109375" bestFit="1" customWidth="1"/>
    <col min="9202" max="9228" width="11.7109375" customWidth="1"/>
    <col min="9229" max="9230" width="12.7109375" customWidth="1"/>
    <col min="9231" max="9232" width="12.42578125" customWidth="1"/>
    <col min="9233" max="9234" width="12.7109375" customWidth="1"/>
    <col min="9235" max="9236" width="12.42578125" customWidth="1"/>
    <col min="9457" max="9457" width="38.7109375" bestFit="1" customWidth="1"/>
    <col min="9458" max="9484" width="11.7109375" customWidth="1"/>
    <col min="9485" max="9486" width="12.7109375" customWidth="1"/>
    <col min="9487" max="9488" width="12.42578125" customWidth="1"/>
    <col min="9489" max="9490" width="12.7109375" customWidth="1"/>
    <col min="9491" max="9492" width="12.42578125" customWidth="1"/>
    <col min="9713" max="9713" width="38.7109375" bestFit="1" customWidth="1"/>
    <col min="9714" max="9740" width="11.7109375" customWidth="1"/>
    <col min="9741" max="9742" width="12.7109375" customWidth="1"/>
    <col min="9743" max="9744" width="12.42578125" customWidth="1"/>
    <col min="9745" max="9746" width="12.7109375" customWidth="1"/>
    <col min="9747" max="9748" width="12.42578125" customWidth="1"/>
    <col min="9969" max="9969" width="38.7109375" bestFit="1" customWidth="1"/>
    <col min="9970" max="9996" width="11.7109375" customWidth="1"/>
    <col min="9997" max="9998" width="12.7109375" customWidth="1"/>
    <col min="9999" max="10000" width="12.42578125" customWidth="1"/>
    <col min="10001" max="10002" width="12.7109375" customWidth="1"/>
    <col min="10003" max="10004" width="12.42578125" customWidth="1"/>
    <col min="10225" max="10225" width="38.7109375" bestFit="1" customWidth="1"/>
    <col min="10226" max="10252" width="11.7109375" customWidth="1"/>
    <col min="10253" max="10254" width="12.7109375" customWidth="1"/>
    <col min="10255" max="10256" width="12.42578125" customWidth="1"/>
    <col min="10257" max="10258" width="12.7109375" customWidth="1"/>
    <col min="10259" max="10260" width="12.42578125" customWidth="1"/>
    <col min="10481" max="10481" width="38.7109375" bestFit="1" customWidth="1"/>
    <col min="10482" max="10508" width="11.7109375" customWidth="1"/>
    <col min="10509" max="10510" width="12.7109375" customWidth="1"/>
    <col min="10511" max="10512" width="12.42578125" customWidth="1"/>
    <col min="10513" max="10514" width="12.7109375" customWidth="1"/>
    <col min="10515" max="10516" width="12.42578125" customWidth="1"/>
    <col min="10737" max="10737" width="38.7109375" bestFit="1" customWidth="1"/>
    <col min="10738" max="10764" width="11.7109375" customWidth="1"/>
    <col min="10765" max="10766" width="12.7109375" customWidth="1"/>
    <col min="10767" max="10768" width="12.42578125" customWidth="1"/>
    <col min="10769" max="10770" width="12.7109375" customWidth="1"/>
    <col min="10771" max="10772" width="12.42578125" customWidth="1"/>
    <col min="10993" max="10993" width="38.7109375" bestFit="1" customWidth="1"/>
    <col min="10994" max="11020" width="11.7109375" customWidth="1"/>
    <col min="11021" max="11022" width="12.7109375" customWidth="1"/>
    <col min="11023" max="11024" width="12.42578125" customWidth="1"/>
    <col min="11025" max="11026" width="12.7109375" customWidth="1"/>
    <col min="11027" max="11028" width="12.42578125" customWidth="1"/>
    <col min="11249" max="11249" width="38.7109375" bestFit="1" customWidth="1"/>
    <col min="11250" max="11276" width="11.7109375" customWidth="1"/>
    <col min="11277" max="11278" width="12.7109375" customWidth="1"/>
    <col min="11279" max="11280" width="12.42578125" customWidth="1"/>
    <col min="11281" max="11282" width="12.7109375" customWidth="1"/>
    <col min="11283" max="11284" width="12.42578125" customWidth="1"/>
    <col min="11505" max="11505" width="38.7109375" bestFit="1" customWidth="1"/>
    <col min="11506" max="11532" width="11.7109375" customWidth="1"/>
    <col min="11533" max="11534" width="12.7109375" customWidth="1"/>
    <col min="11535" max="11536" width="12.42578125" customWidth="1"/>
    <col min="11537" max="11538" width="12.7109375" customWidth="1"/>
    <col min="11539" max="11540" width="12.42578125" customWidth="1"/>
    <col min="11761" max="11761" width="38.7109375" bestFit="1" customWidth="1"/>
    <col min="11762" max="11788" width="11.7109375" customWidth="1"/>
    <col min="11789" max="11790" width="12.7109375" customWidth="1"/>
    <col min="11791" max="11792" width="12.42578125" customWidth="1"/>
    <col min="11793" max="11794" width="12.7109375" customWidth="1"/>
    <col min="11795" max="11796" width="12.42578125" customWidth="1"/>
    <col min="12017" max="12017" width="38.7109375" bestFit="1" customWidth="1"/>
    <col min="12018" max="12044" width="11.7109375" customWidth="1"/>
    <col min="12045" max="12046" width="12.7109375" customWidth="1"/>
    <col min="12047" max="12048" width="12.42578125" customWidth="1"/>
    <col min="12049" max="12050" width="12.7109375" customWidth="1"/>
    <col min="12051" max="12052" width="12.42578125" customWidth="1"/>
    <col min="12273" max="12273" width="38.7109375" bestFit="1" customWidth="1"/>
    <col min="12274" max="12300" width="11.7109375" customWidth="1"/>
    <col min="12301" max="12302" width="12.7109375" customWidth="1"/>
    <col min="12303" max="12304" width="12.42578125" customWidth="1"/>
    <col min="12305" max="12306" width="12.7109375" customWidth="1"/>
    <col min="12307" max="12308" width="12.42578125" customWidth="1"/>
    <col min="12529" max="12529" width="38.7109375" bestFit="1" customWidth="1"/>
    <col min="12530" max="12556" width="11.7109375" customWidth="1"/>
    <col min="12557" max="12558" width="12.7109375" customWidth="1"/>
    <col min="12559" max="12560" width="12.42578125" customWidth="1"/>
    <col min="12561" max="12562" width="12.7109375" customWidth="1"/>
    <col min="12563" max="12564" width="12.42578125" customWidth="1"/>
    <col min="12785" max="12785" width="38.7109375" bestFit="1" customWidth="1"/>
    <col min="12786" max="12812" width="11.7109375" customWidth="1"/>
    <col min="12813" max="12814" width="12.7109375" customWidth="1"/>
    <col min="12815" max="12816" width="12.42578125" customWidth="1"/>
    <col min="12817" max="12818" width="12.7109375" customWidth="1"/>
    <col min="12819" max="12820" width="12.42578125" customWidth="1"/>
    <col min="13041" max="13041" width="38.7109375" bestFit="1" customWidth="1"/>
    <col min="13042" max="13068" width="11.7109375" customWidth="1"/>
    <col min="13069" max="13070" width="12.7109375" customWidth="1"/>
    <col min="13071" max="13072" width="12.42578125" customWidth="1"/>
    <col min="13073" max="13074" width="12.7109375" customWidth="1"/>
    <col min="13075" max="13076" width="12.42578125" customWidth="1"/>
    <col min="13297" max="13297" width="38.7109375" bestFit="1" customWidth="1"/>
    <col min="13298" max="13324" width="11.7109375" customWidth="1"/>
    <col min="13325" max="13326" width="12.7109375" customWidth="1"/>
    <col min="13327" max="13328" width="12.42578125" customWidth="1"/>
    <col min="13329" max="13330" width="12.7109375" customWidth="1"/>
    <col min="13331" max="13332" width="12.42578125" customWidth="1"/>
    <col min="13553" max="13553" width="38.7109375" bestFit="1" customWidth="1"/>
    <col min="13554" max="13580" width="11.7109375" customWidth="1"/>
    <col min="13581" max="13582" width="12.7109375" customWidth="1"/>
    <col min="13583" max="13584" width="12.42578125" customWidth="1"/>
    <col min="13585" max="13586" width="12.7109375" customWidth="1"/>
    <col min="13587" max="13588" width="12.42578125" customWidth="1"/>
    <col min="13809" max="13809" width="38.7109375" bestFit="1" customWidth="1"/>
    <col min="13810" max="13836" width="11.7109375" customWidth="1"/>
    <col min="13837" max="13838" width="12.7109375" customWidth="1"/>
    <col min="13839" max="13840" width="12.42578125" customWidth="1"/>
    <col min="13841" max="13842" width="12.7109375" customWidth="1"/>
    <col min="13843" max="13844" width="12.42578125" customWidth="1"/>
    <col min="14065" max="14065" width="38.7109375" bestFit="1" customWidth="1"/>
    <col min="14066" max="14092" width="11.7109375" customWidth="1"/>
    <col min="14093" max="14094" width="12.7109375" customWidth="1"/>
    <col min="14095" max="14096" width="12.42578125" customWidth="1"/>
    <col min="14097" max="14098" width="12.7109375" customWidth="1"/>
    <col min="14099" max="14100" width="12.42578125" customWidth="1"/>
    <col min="14321" max="14321" width="38.7109375" bestFit="1" customWidth="1"/>
    <col min="14322" max="14348" width="11.7109375" customWidth="1"/>
    <col min="14349" max="14350" width="12.7109375" customWidth="1"/>
    <col min="14351" max="14352" width="12.42578125" customWidth="1"/>
    <col min="14353" max="14354" width="12.7109375" customWidth="1"/>
    <col min="14355" max="14356" width="12.42578125" customWidth="1"/>
    <col min="14577" max="14577" width="38.7109375" bestFit="1" customWidth="1"/>
    <col min="14578" max="14604" width="11.7109375" customWidth="1"/>
    <col min="14605" max="14606" width="12.7109375" customWidth="1"/>
    <col min="14607" max="14608" width="12.42578125" customWidth="1"/>
    <col min="14609" max="14610" width="12.7109375" customWidth="1"/>
    <col min="14611" max="14612" width="12.42578125" customWidth="1"/>
    <col min="14833" max="14833" width="38.7109375" bestFit="1" customWidth="1"/>
    <col min="14834" max="14860" width="11.7109375" customWidth="1"/>
    <col min="14861" max="14862" width="12.7109375" customWidth="1"/>
    <col min="14863" max="14864" width="12.42578125" customWidth="1"/>
    <col min="14865" max="14866" width="12.7109375" customWidth="1"/>
    <col min="14867" max="14868" width="12.42578125" customWidth="1"/>
    <col min="15089" max="15089" width="38.7109375" bestFit="1" customWidth="1"/>
    <col min="15090" max="15116" width="11.7109375" customWidth="1"/>
    <col min="15117" max="15118" width="12.7109375" customWidth="1"/>
    <col min="15119" max="15120" width="12.42578125" customWidth="1"/>
    <col min="15121" max="15122" width="12.7109375" customWidth="1"/>
    <col min="15123" max="15124" width="12.42578125" customWidth="1"/>
    <col min="15345" max="15345" width="38.7109375" bestFit="1" customWidth="1"/>
    <col min="15346" max="15372" width="11.7109375" customWidth="1"/>
    <col min="15373" max="15374" width="12.7109375" customWidth="1"/>
    <col min="15375" max="15376" width="12.42578125" customWidth="1"/>
    <col min="15377" max="15378" width="12.7109375" customWidth="1"/>
    <col min="15379" max="15380" width="12.42578125" customWidth="1"/>
    <col min="15601" max="15601" width="38.7109375" bestFit="1" customWidth="1"/>
    <col min="15602" max="15628" width="11.7109375" customWidth="1"/>
    <col min="15629" max="15630" width="12.7109375" customWidth="1"/>
    <col min="15631" max="15632" width="12.42578125" customWidth="1"/>
    <col min="15633" max="15634" width="12.7109375" customWidth="1"/>
    <col min="15635" max="15636" width="12.42578125" customWidth="1"/>
    <col min="15857" max="15857" width="38.7109375" bestFit="1" customWidth="1"/>
    <col min="15858" max="15884" width="11.7109375" customWidth="1"/>
    <col min="15885" max="15886" width="12.7109375" customWidth="1"/>
    <col min="15887" max="15888" width="12.42578125" customWidth="1"/>
    <col min="15889" max="15890" width="12.7109375" customWidth="1"/>
    <col min="15891" max="15892" width="12.42578125" customWidth="1"/>
    <col min="16113" max="16113" width="38.7109375" bestFit="1" customWidth="1"/>
    <col min="16114" max="16140" width="11.7109375" customWidth="1"/>
    <col min="16141" max="16142" width="12.7109375" customWidth="1"/>
    <col min="16143" max="16144" width="12.42578125" customWidth="1"/>
    <col min="16145" max="16146" width="12.7109375" customWidth="1"/>
    <col min="16147" max="16148" width="12.42578125" customWidth="1"/>
  </cols>
  <sheetData>
    <row r="1" spans="1:29" ht="25.15" customHeight="1" x14ac:dyDescent="0.25">
      <c r="A1" s="215" t="s">
        <v>50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</row>
    <row r="2" spans="1:29" ht="18.75" x14ac:dyDescent="0.3">
      <c r="A2" s="221"/>
      <c r="B2" s="216">
        <v>2018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8"/>
      <c r="P2" s="217">
        <v>2019</v>
      </c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22"/>
    </row>
    <row r="3" spans="1:29" ht="18.75" x14ac:dyDescent="0.3">
      <c r="A3" s="221"/>
      <c r="B3" s="216" t="s">
        <v>4</v>
      </c>
      <c r="C3" s="218"/>
      <c r="D3" s="216" t="s">
        <v>8</v>
      </c>
      <c r="E3" s="218"/>
      <c r="F3" s="216" t="s">
        <v>9</v>
      </c>
      <c r="G3" s="218"/>
      <c r="H3" s="216" t="s">
        <v>13</v>
      </c>
      <c r="I3" s="218"/>
      <c r="J3" s="216" t="s">
        <v>14</v>
      </c>
      <c r="K3" s="218"/>
      <c r="L3" s="219" t="s">
        <v>18</v>
      </c>
      <c r="M3" s="220"/>
      <c r="N3" s="219">
        <v>2018</v>
      </c>
      <c r="O3" s="220"/>
      <c r="P3" s="223" t="s">
        <v>4</v>
      </c>
      <c r="Q3" s="220"/>
      <c r="R3" s="216" t="s">
        <v>8</v>
      </c>
      <c r="S3" s="218"/>
      <c r="T3" s="216" t="s">
        <v>9</v>
      </c>
      <c r="U3" s="218"/>
      <c r="V3" s="216" t="s">
        <v>13</v>
      </c>
      <c r="W3" s="218"/>
      <c r="X3" s="216" t="s">
        <v>14</v>
      </c>
      <c r="Y3" s="218"/>
      <c r="Z3" s="219" t="s">
        <v>18</v>
      </c>
      <c r="AA3" s="220"/>
      <c r="AB3" s="219">
        <v>2019</v>
      </c>
      <c r="AC3" s="224"/>
    </row>
    <row r="4" spans="1:29" ht="45" x14ac:dyDescent="0.25">
      <c r="A4" s="221"/>
      <c r="B4" s="146" t="s">
        <v>82</v>
      </c>
      <c r="C4" s="146" t="s">
        <v>52</v>
      </c>
      <c r="D4" s="146" t="s">
        <v>82</v>
      </c>
      <c r="E4" s="146" t="s">
        <v>52</v>
      </c>
      <c r="F4" s="146" t="s">
        <v>82</v>
      </c>
      <c r="G4" s="146" t="s">
        <v>52</v>
      </c>
      <c r="H4" s="146" t="s">
        <v>51</v>
      </c>
      <c r="I4" s="146" t="s">
        <v>52</v>
      </c>
      <c r="J4" s="146" t="s">
        <v>51</v>
      </c>
      <c r="K4" s="146" t="s">
        <v>52</v>
      </c>
      <c r="L4" s="146" t="s">
        <v>51</v>
      </c>
      <c r="M4" s="146" t="s">
        <v>52</v>
      </c>
      <c r="N4" s="146" t="s">
        <v>51</v>
      </c>
      <c r="O4" s="146" t="s">
        <v>52</v>
      </c>
      <c r="P4" s="189" t="s">
        <v>82</v>
      </c>
      <c r="Q4" s="146" t="s">
        <v>52</v>
      </c>
      <c r="R4" s="146" t="s">
        <v>82</v>
      </c>
      <c r="S4" s="146" t="s">
        <v>52</v>
      </c>
      <c r="T4" s="146" t="s">
        <v>82</v>
      </c>
      <c r="U4" s="146" t="s">
        <v>52</v>
      </c>
      <c r="V4" s="146" t="s">
        <v>51</v>
      </c>
      <c r="W4" s="146" t="s">
        <v>52</v>
      </c>
      <c r="X4" s="146" t="s">
        <v>51</v>
      </c>
      <c r="Y4" s="146" t="s">
        <v>52</v>
      </c>
      <c r="Z4" s="146" t="s">
        <v>51</v>
      </c>
      <c r="AA4" s="146" t="s">
        <v>52</v>
      </c>
      <c r="AB4" s="146" t="s">
        <v>51</v>
      </c>
      <c r="AC4" s="188" t="s">
        <v>52</v>
      </c>
    </row>
    <row r="5" spans="1:29" ht="18.75" x14ac:dyDescent="0.25">
      <c r="A5" s="192" t="s">
        <v>19</v>
      </c>
      <c r="L5" s="133"/>
      <c r="M5" s="133"/>
      <c r="N5" s="133"/>
      <c r="O5" s="181"/>
      <c r="Z5" s="133"/>
      <c r="AA5" s="133"/>
      <c r="AB5" s="133"/>
      <c r="AC5" s="181"/>
    </row>
    <row r="6" spans="1:29" ht="15.75" x14ac:dyDescent="0.25">
      <c r="A6" s="76" t="s">
        <v>20</v>
      </c>
      <c r="B6" s="99">
        <v>165.57499999999999</v>
      </c>
      <c r="C6" s="100">
        <v>160.464</v>
      </c>
      <c r="D6" s="99">
        <v>226.244</v>
      </c>
      <c r="E6" s="100">
        <v>168.779</v>
      </c>
      <c r="F6" s="99">
        <v>186.81100000000001</v>
      </c>
      <c r="G6" s="100">
        <v>162.43899999999999</v>
      </c>
      <c r="H6" s="99">
        <v>376.19099999999997</v>
      </c>
      <c r="I6" s="100">
        <v>182.55600000000001</v>
      </c>
      <c r="J6" s="99">
        <v>220.43100000000001</v>
      </c>
      <c r="K6" s="100">
        <v>164.03899999999999</v>
      </c>
      <c r="L6" s="99">
        <v>167.072</v>
      </c>
      <c r="M6" s="100">
        <v>161.316</v>
      </c>
      <c r="N6" s="99">
        <v>200.11099999999999</v>
      </c>
      <c r="O6" s="100">
        <v>163.07599999999999</v>
      </c>
      <c r="P6" s="99">
        <v>170.97399999999999</v>
      </c>
      <c r="Q6" s="100">
        <v>163.16499999999999</v>
      </c>
      <c r="R6" s="99">
        <v>246.26400000000001</v>
      </c>
      <c r="S6" s="100">
        <v>165.95400000000001</v>
      </c>
      <c r="T6" s="99">
        <v>194.751</v>
      </c>
      <c r="U6" s="100">
        <v>163.85900000000001</v>
      </c>
      <c r="V6" s="99">
        <v>323.50900000000001</v>
      </c>
      <c r="W6" s="100">
        <v>174.61500000000001</v>
      </c>
      <c r="X6" s="99">
        <v>214.20500000000001</v>
      </c>
      <c r="Y6" s="100">
        <v>165.06399999999999</v>
      </c>
      <c r="Z6" s="99">
        <v>171.52699999999999</v>
      </c>
      <c r="AA6" s="100">
        <v>158.46299999999999</v>
      </c>
      <c r="AB6" s="99">
        <v>197.98500000000001</v>
      </c>
      <c r="AC6" s="100">
        <v>162.744</v>
      </c>
    </row>
    <row r="7" spans="1:29" ht="15.75" x14ac:dyDescent="0.25">
      <c r="A7" s="77" t="s">
        <v>21</v>
      </c>
      <c r="B7" s="102">
        <v>190.08699999999999</v>
      </c>
      <c r="C7" s="103">
        <v>161.74199999999999</v>
      </c>
      <c r="D7" s="102">
        <v>212.55</v>
      </c>
      <c r="E7" s="103">
        <v>159.90100000000001</v>
      </c>
      <c r="F7" s="102">
        <v>201.108</v>
      </c>
      <c r="G7" s="103">
        <v>161.22200000000001</v>
      </c>
      <c r="H7" s="102">
        <v>240.00899999999999</v>
      </c>
      <c r="I7" s="103">
        <v>161.69499999999999</v>
      </c>
      <c r="J7" s="102">
        <v>212.434</v>
      </c>
      <c r="K7" s="103">
        <v>161.28200000000001</v>
      </c>
      <c r="L7" s="102">
        <v>223.33199999999999</v>
      </c>
      <c r="M7" s="103">
        <v>165.89400000000001</v>
      </c>
      <c r="N7" s="102">
        <v>215.76900000000001</v>
      </c>
      <c r="O7" s="103">
        <v>162.84399999999999</v>
      </c>
      <c r="P7" s="102">
        <v>201.071</v>
      </c>
      <c r="Q7" s="103">
        <v>164.846</v>
      </c>
      <c r="R7" s="102">
        <v>224.172</v>
      </c>
      <c r="S7" s="103">
        <v>164.66900000000001</v>
      </c>
      <c r="T7" s="102">
        <v>210.14699999999999</v>
      </c>
      <c r="U7" s="103">
        <v>164.79400000000001</v>
      </c>
      <c r="V7" s="102">
        <v>221.77699999999999</v>
      </c>
      <c r="W7" s="103">
        <v>161.32900000000001</v>
      </c>
      <c r="X7" s="102">
        <v>211.77</v>
      </c>
      <c r="Y7" s="103">
        <v>164.22800000000001</v>
      </c>
      <c r="Z7" s="102">
        <v>193.995</v>
      </c>
      <c r="AA7" s="103">
        <v>163.249</v>
      </c>
      <c r="AB7" s="102">
        <v>206.751</v>
      </c>
      <c r="AC7" s="103">
        <v>163.89699999999999</v>
      </c>
    </row>
    <row r="8" spans="1:29" ht="15.75" x14ac:dyDescent="0.25">
      <c r="A8" s="77" t="s">
        <v>22</v>
      </c>
      <c r="B8" s="102">
        <v>189.63800000000001</v>
      </c>
      <c r="C8" s="103">
        <v>170.346</v>
      </c>
      <c r="D8" s="102">
        <v>241.30799999999999</v>
      </c>
      <c r="E8" s="103">
        <v>181.34700000000001</v>
      </c>
      <c r="F8" s="102">
        <v>208.05500000000001</v>
      </c>
      <c r="G8" s="103">
        <v>173.196</v>
      </c>
      <c r="H8" s="102">
        <v>319.798</v>
      </c>
      <c r="I8" s="103">
        <v>218.79900000000001</v>
      </c>
      <c r="J8" s="102">
        <v>224.48599999999999</v>
      </c>
      <c r="K8" s="103">
        <v>177.149</v>
      </c>
      <c r="L8" s="102">
        <v>199.44499999999999</v>
      </c>
      <c r="M8" s="103">
        <v>170.369</v>
      </c>
      <c r="N8" s="102">
        <v>215.88900000000001</v>
      </c>
      <c r="O8" s="103">
        <v>174.751</v>
      </c>
      <c r="P8" s="102">
        <v>182.923</v>
      </c>
      <c r="Q8" s="103">
        <v>169.26400000000001</v>
      </c>
      <c r="R8" s="102">
        <v>248.71600000000001</v>
      </c>
      <c r="S8" s="103">
        <v>181.68600000000001</v>
      </c>
      <c r="T8" s="102">
        <v>206.523</v>
      </c>
      <c r="U8" s="103">
        <v>172.535</v>
      </c>
      <c r="V8" s="102">
        <v>271.72199999999998</v>
      </c>
      <c r="W8" s="103">
        <v>191.09700000000001</v>
      </c>
      <c r="X8" s="102">
        <v>212.584</v>
      </c>
      <c r="Y8" s="103">
        <v>174.673</v>
      </c>
      <c r="Z8" s="102">
        <v>202.499</v>
      </c>
      <c r="AA8" s="103">
        <v>166.91800000000001</v>
      </c>
      <c r="AB8" s="102">
        <v>209.43600000000001</v>
      </c>
      <c r="AC8" s="103">
        <v>171.94399999999999</v>
      </c>
    </row>
    <row r="9" spans="1:29" ht="15.75" x14ac:dyDescent="0.25">
      <c r="A9" s="77" t="s">
        <v>23</v>
      </c>
      <c r="B9" s="102">
        <v>188.95699999999999</v>
      </c>
      <c r="C9" s="103">
        <v>158.69200000000001</v>
      </c>
      <c r="D9" s="102">
        <v>240.34899999999999</v>
      </c>
      <c r="E9" s="103">
        <v>163.41300000000001</v>
      </c>
      <c r="F9" s="102">
        <v>211.387</v>
      </c>
      <c r="G9" s="103">
        <v>159.774</v>
      </c>
      <c r="H9" s="102">
        <v>271.23500000000001</v>
      </c>
      <c r="I9" s="103">
        <v>165.20099999999999</v>
      </c>
      <c r="J9" s="102">
        <v>228.38200000000001</v>
      </c>
      <c r="K9" s="103">
        <v>160.34</v>
      </c>
      <c r="L9" s="102">
        <v>201.255</v>
      </c>
      <c r="M9" s="103">
        <v>158.16</v>
      </c>
      <c r="N9" s="102">
        <v>221.89699999999999</v>
      </c>
      <c r="O9" s="103">
        <v>159.55799999999999</v>
      </c>
      <c r="P9" s="102">
        <v>194.35300000000001</v>
      </c>
      <c r="Q9" s="103">
        <v>157.73699999999999</v>
      </c>
      <c r="R9" s="102">
        <v>230.48099999999999</v>
      </c>
      <c r="S9" s="103">
        <v>159.65799999999999</v>
      </c>
      <c r="T9" s="102">
        <v>211.596</v>
      </c>
      <c r="U9" s="103">
        <v>158.20699999999999</v>
      </c>
      <c r="V9" s="102">
        <v>259.08499999999998</v>
      </c>
      <c r="W9" s="103">
        <v>163.09299999999999</v>
      </c>
      <c r="X9" s="102">
        <v>225.28899999999999</v>
      </c>
      <c r="Y9" s="103">
        <v>158.815</v>
      </c>
      <c r="Z9" s="102">
        <v>201.19</v>
      </c>
      <c r="AA9" s="103">
        <v>159.58500000000001</v>
      </c>
      <c r="AB9" s="102">
        <v>216.05799999999999</v>
      </c>
      <c r="AC9" s="103">
        <v>159.08000000000001</v>
      </c>
    </row>
    <row r="10" spans="1:29" ht="15.75" x14ac:dyDescent="0.25">
      <c r="A10" s="77" t="s">
        <v>24</v>
      </c>
      <c r="B10" s="102">
        <v>200.34</v>
      </c>
      <c r="C10" s="103">
        <v>166.958</v>
      </c>
      <c r="D10" s="102">
        <v>208.422</v>
      </c>
      <c r="E10" s="103">
        <v>178.42500000000001</v>
      </c>
      <c r="F10" s="102">
        <v>202.93</v>
      </c>
      <c r="G10" s="103">
        <v>170.34200000000001</v>
      </c>
      <c r="H10" s="102">
        <v>364.1</v>
      </c>
      <c r="I10" s="103">
        <v>185.84700000000001</v>
      </c>
      <c r="J10" s="102">
        <v>223.76900000000001</v>
      </c>
      <c r="K10" s="103">
        <v>172.03299999999999</v>
      </c>
      <c r="L10" s="102">
        <v>200.48599999999999</v>
      </c>
      <c r="M10" s="103">
        <v>171.43199999999999</v>
      </c>
      <c r="N10" s="102">
        <v>215.83</v>
      </c>
      <c r="O10" s="103">
        <v>171.84399999999999</v>
      </c>
      <c r="P10" s="102">
        <v>196.547</v>
      </c>
      <c r="Q10" s="103">
        <v>173.82</v>
      </c>
      <c r="R10" s="102">
        <v>214.19900000000001</v>
      </c>
      <c r="S10" s="103">
        <v>179.84899999999999</v>
      </c>
      <c r="T10" s="102">
        <v>201.88</v>
      </c>
      <c r="U10" s="103">
        <v>175.57300000000001</v>
      </c>
      <c r="V10" s="102">
        <v>251.108</v>
      </c>
      <c r="W10" s="103">
        <v>181.87</v>
      </c>
      <c r="X10" s="102">
        <v>208.27699999999999</v>
      </c>
      <c r="Y10" s="103">
        <v>176.56100000000001</v>
      </c>
      <c r="Z10" s="102">
        <v>202.864</v>
      </c>
      <c r="AA10" s="103">
        <v>173.09100000000001</v>
      </c>
      <c r="AB10" s="102">
        <v>206.48599999999999</v>
      </c>
      <c r="AC10" s="103">
        <v>175.40199999999999</v>
      </c>
    </row>
    <row r="11" spans="1:29" ht="15.75" x14ac:dyDescent="0.25">
      <c r="A11" s="77" t="s">
        <v>25</v>
      </c>
      <c r="B11" s="102">
        <v>208.578</v>
      </c>
      <c r="C11" s="103">
        <v>171.74100000000001</v>
      </c>
      <c r="D11" s="102">
        <v>263.529</v>
      </c>
      <c r="E11" s="103">
        <v>182.714</v>
      </c>
      <c r="F11" s="102">
        <v>225.97399999999999</v>
      </c>
      <c r="G11" s="103">
        <v>174.68799999999999</v>
      </c>
      <c r="H11" s="102">
        <v>391.36399999999998</v>
      </c>
      <c r="I11" s="103">
        <v>199.739</v>
      </c>
      <c r="J11" s="102">
        <v>257.52600000000001</v>
      </c>
      <c r="K11" s="103">
        <v>177.18799999999999</v>
      </c>
      <c r="L11" s="102">
        <v>255.00299999999999</v>
      </c>
      <c r="M11" s="103">
        <v>176.875</v>
      </c>
      <c r="N11" s="102">
        <v>256.59300000000002</v>
      </c>
      <c r="O11" s="103">
        <v>177.08</v>
      </c>
      <c r="P11" s="102">
        <v>246.89</v>
      </c>
      <c r="Q11" s="103">
        <v>175.673</v>
      </c>
      <c r="R11" s="102">
        <v>355.77300000000002</v>
      </c>
      <c r="S11" s="103">
        <v>184.88</v>
      </c>
      <c r="T11" s="102">
        <v>299.72300000000001</v>
      </c>
      <c r="U11" s="103">
        <v>178.18700000000001</v>
      </c>
      <c r="V11" s="102">
        <v>378.93700000000001</v>
      </c>
      <c r="W11" s="103">
        <v>189.50399999999999</v>
      </c>
      <c r="X11" s="102">
        <v>318.18900000000002</v>
      </c>
      <c r="Y11" s="103">
        <v>179.66399999999999</v>
      </c>
      <c r="Z11" s="102">
        <v>270.88900000000001</v>
      </c>
      <c r="AA11" s="103">
        <v>177.136</v>
      </c>
      <c r="AB11" s="102">
        <v>305.529</v>
      </c>
      <c r="AC11" s="103">
        <v>178.81200000000001</v>
      </c>
    </row>
    <row r="12" spans="1:29" ht="15.75" x14ac:dyDescent="0.25">
      <c r="A12" s="77" t="s">
        <v>26</v>
      </c>
      <c r="B12" s="102">
        <v>192.399</v>
      </c>
      <c r="C12" s="103">
        <v>168.79599999999999</v>
      </c>
      <c r="D12" s="102">
        <v>219.31899999999999</v>
      </c>
      <c r="E12" s="103">
        <v>170.24299999999999</v>
      </c>
      <c r="F12" s="102">
        <v>201.654</v>
      </c>
      <c r="G12" s="103">
        <v>169.26400000000001</v>
      </c>
      <c r="H12" s="102">
        <v>268.82299999999998</v>
      </c>
      <c r="I12" s="103">
        <v>177.239</v>
      </c>
      <c r="J12" s="102">
        <v>212.62799999999999</v>
      </c>
      <c r="K12" s="103">
        <v>170.34</v>
      </c>
      <c r="L12" s="102">
        <v>185.55799999999999</v>
      </c>
      <c r="M12" s="103">
        <v>168.63800000000001</v>
      </c>
      <c r="N12" s="102">
        <v>203.625</v>
      </c>
      <c r="O12" s="103">
        <v>169.74799999999999</v>
      </c>
      <c r="P12" s="102">
        <v>195.40700000000001</v>
      </c>
      <c r="Q12" s="103">
        <v>169.70500000000001</v>
      </c>
      <c r="R12" s="102">
        <v>240.35599999999999</v>
      </c>
      <c r="S12" s="103">
        <v>172.547</v>
      </c>
      <c r="T12" s="102">
        <v>211.72200000000001</v>
      </c>
      <c r="U12" s="103">
        <v>170.608</v>
      </c>
      <c r="V12" s="102">
        <v>255.52699999999999</v>
      </c>
      <c r="W12" s="103">
        <v>177.46700000000001</v>
      </c>
      <c r="X12" s="102">
        <v>219.05799999999999</v>
      </c>
      <c r="Y12" s="103">
        <v>171.678</v>
      </c>
      <c r="Z12" s="102">
        <v>193.12200000000001</v>
      </c>
      <c r="AA12" s="103">
        <v>169.84</v>
      </c>
      <c r="AB12" s="102">
        <v>211.001</v>
      </c>
      <c r="AC12" s="103">
        <v>171.08199999999999</v>
      </c>
    </row>
    <row r="13" spans="1:29" ht="16.5" thickBot="1" x14ac:dyDescent="0.3">
      <c r="A13" s="91" t="s">
        <v>27</v>
      </c>
      <c r="B13" s="104">
        <v>194.66900000000001</v>
      </c>
      <c r="C13" s="105">
        <v>165.012</v>
      </c>
      <c r="D13" s="104">
        <v>218.94200000000001</v>
      </c>
      <c r="E13" s="105">
        <v>162.28299999999999</v>
      </c>
      <c r="F13" s="104">
        <v>203.751</v>
      </c>
      <c r="G13" s="105">
        <v>164.304</v>
      </c>
      <c r="H13" s="104">
        <v>232.768</v>
      </c>
      <c r="I13" s="105">
        <v>160.649</v>
      </c>
      <c r="J13" s="104">
        <v>207.26499999999999</v>
      </c>
      <c r="K13" s="105">
        <v>153.999</v>
      </c>
      <c r="L13" s="104">
        <v>188.39500000000001</v>
      </c>
      <c r="M13" s="105">
        <v>164.95699999999999</v>
      </c>
      <c r="N13" s="104">
        <v>203.50200000000001</v>
      </c>
      <c r="O13" s="105">
        <v>164.21899999999999</v>
      </c>
      <c r="P13" s="104">
        <v>199.53399999999999</v>
      </c>
      <c r="Q13" s="105">
        <v>164.125</v>
      </c>
      <c r="R13" s="104">
        <v>253.66800000000001</v>
      </c>
      <c r="S13" s="105">
        <v>167.77699999999999</v>
      </c>
      <c r="T13" s="104">
        <v>219.73599999999999</v>
      </c>
      <c r="U13" s="105">
        <v>165.12299999999999</v>
      </c>
      <c r="V13" s="104">
        <v>226.20400000000001</v>
      </c>
      <c r="W13" s="105">
        <v>160.12700000000001</v>
      </c>
      <c r="X13" s="104">
        <v>221.24100000000001</v>
      </c>
      <c r="Y13" s="105">
        <v>164.33099999999999</v>
      </c>
      <c r="Z13" s="104">
        <v>208.05</v>
      </c>
      <c r="AA13" s="105">
        <v>163.30000000000001</v>
      </c>
      <c r="AB13" s="104">
        <v>217.28299999999999</v>
      </c>
      <c r="AC13" s="105">
        <v>163.983</v>
      </c>
    </row>
    <row r="14" spans="1:29" ht="16.5" thickBot="1" x14ac:dyDescent="0.3">
      <c r="A14" s="89" t="s">
        <v>53</v>
      </c>
      <c r="B14" s="137">
        <v>192.81299999999999</v>
      </c>
      <c r="C14" s="138">
        <v>165.28800000000001</v>
      </c>
      <c r="D14" s="137">
        <v>223.23400000000001</v>
      </c>
      <c r="E14" s="138">
        <v>170.11099999999999</v>
      </c>
      <c r="F14" s="137">
        <v>204.73099999999999</v>
      </c>
      <c r="G14" s="138">
        <v>166.607</v>
      </c>
      <c r="H14" s="137">
        <v>263.06</v>
      </c>
      <c r="I14" s="138">
        <v>176.506</v>
      </c>
      <c r="J14" s="137">
        <v>217.91800000000001</v>
      </c>
      <c r="K14" s="138">
        <v>167.71899999999999</v>
      </c>
      <c r="L14" s="137">
        <v>201.285</v>
      </c>
      <c r="M14" s="138">
        <v>166.87899999999999</v>
      </c>
      <c r="N14" s="137">
        <v>212.72200000000001</v>
      </c>
      <c r="O14" s="138">
        <v>167.43</v>
      </c>
      <c r="P14" s="137">
        <v>199.54</v>
      </c>
      <c r="Q14" s="138">
        <v>167.1</v>
      </c>
      <c r="R14" s="137">
        <v>249.12200000000001</v>
      </c>
      <c r="S14" s="138">
        <v>171.75299999999999</v>
      </c>
      <c r="T14" s="137">
        <v>218.685</v>
      </c>
      <c r="U14" s="138">
        <v>168.39699999999999</v>
      </c>
      <c r="V14" s="137">
        <v>252.48099999999999</v>
      </c>
      <c r="W14" s="138">
        <v>172.6</v>
      </c>
      <c r="X14" s="137">
        <v>225.249</v>
      </c>
      <c r="Y14" s="138">
        <v>169.00299999999999</v>
      </c>
      <c r="Z14" s="137">
        <v>204.18</v>
      </c>
      <c r="AA14" s="138">
        <v>166.11600000000001</v>
      </c>
      <c r="AB14" s="137">
        <v>218.7</v>
      </c>
      <c r="AC14" s="138">
        <v>168.02699999999999</v>
      </c>
    </row>
    <row r="15" spans="1:29" ht="18.75" x14ac:dyDescent="0.25">
      <c r="A15" s="193" t="s">
        <v>32</v>
      </c>
      <c r="L15" s="133"/>
      <c r="M15" s="133"/>
      <c r="N15" s="133"/>
      <c r="O15" s="181"/>
      <c r="Z15" s="133"/>
      <c r="AA15" s="133"/>
      <c r="AB15" s="133"/>
      <c r="AC15" s="181"/>
    </row>
    <row r="16" spans="1:29" ht="15.75" x14ac:dyDescent="0.25">
      <c r="A16" s="76" t="s">
        <v>33</v>
      </c>
      <c r="B16" s="106">
        <v>194.124</v>
      </c>
      <c r="C16" s="107">
        <v>164.518</v>
      </c>
      <c r="D16" s="106">
        <v>264.79899999999998</v>
      </c>
      <c r="E16" s="107">
        <v>168.21100000000001</v>
      </c>
      <c r="F16" s="106">
        <v>219.19800000000001</v>
      </c>
      <c r="G16" s="107">
        <v>165.52799999999999</v>
      </c>
      <c r="H16" s="106">
        <v>337.58199999999999</v>
      </c>
      <c r="I16" s="107">
        <v>176.27099999999999</v>
      </c>
      <c r="J16" s="106">
        <v>249.506</v>
      </c>
      <c r="K16" s="107">
        <v>166.80500000000001</v>
      </c>
      <c r="L16" s="106">
        <v>187.94900000000001</v>
      </c>
      <c r="M16" s="107">
        <v>163.828</v>
      </c>
      <c r="N16" s="101">
        <v>232.45599999999999</v>
      </c>
      <c r="O16" s="100">
        <v>165.8</v>
      </c>
      <c r="P16" s="106">
        <v>199.21</v>
      </c>
      <c r="Q16" s="107">
        <v>164.06200000000001</v>
      </c>
      <c r="R16" s="106">
        <v>258.85399999999998</v>
      </c>
      <c r="S16" s="107">
        <v>167.767</v>
      </c>
      <c r="T16" s="106">
        <v>221.768</v>
      </c>
      <c r="U16" s="107">
        <v>165.142</v>
      </c>
      <c r="V16" s="106">
        <v>319.27199999999999</v>
      </c>
      <c r="W16" s="107">
        <v>177.245</v>
      </c>
      <c r="X16" s="106">
        <v>245.75200000000001</v>
      </c>
      <c r="Y16" s="107">
        <v>166.84100000000001</v>
      </c>
      <c r="Z16" s="106">
        <v>188.20400000000001</v>
      </c>
      <c r="AA16" s="107">
        <v>163.798</v>
      </c>
      <c r="AB16" s="101">
        <v>230.11099999999999</v>
      </c>
      <c r="AC16" s="100">
        <v>165.822</v>
      </c>
    </row>
    <row r="17" spans="1:29" ht="16.5" thickBot="1" x14ac:dyDescent="0.3">
      <c r="A17" s="77" t="s">
        <v>46</v>
      </c>
      <c r="B17" s="108" t="s">
        <v>56</v>
      </c>
      <c r="C17" s="109">
        <v>361.06400000000002</v>
      </c>
      <c r="D17" s="108" t="s">
        <v>56</v>
      </c>
      <c r="E17" s="109">
        <v>341.97</v>
      </c>
      <c r="F17" s="108" t="s">
        <v>56</v>
      </c>
      <c r="G17" s="109">
        <v>356.99099999999999</v>
      </c>
      <c r="H17" s="108" t="s">
        <v>56</v>
      </c>
      <c r="I17" s="109">
        <v>286.50599999999997</v>
      </c>
      <c r="J17" s="108" t="s">
        <v>56</v>
      </c>
      <c r="K17" s="109">
        <v>355.74700000000001</v>
      </c>
      <c r="L17" s="108" t="s">
        <v>56</v>
      </c>
      <c r="M17" s="109">
        <v>325.37799999999999</v>
      </c>
      <c r="N17" s="135" t="s">
        <v>56</v>
      </c>
      <c r="O17" s="134">
        <v>344.30099999999999</v>
      </c>
      <c r="P17" s="135" t="s">
        <v>56</v>
      </c>
      <c r="Q17" s="109">
        <v>350.02100000000002</v>
      </c>
      <c r="R17" s="135" t="s">
        <v>56</v>
      </c>
      <c r="S17" s="109">
        <v>333.15499999999997</v>
      </c>
      <c r="T17" s="135" t="s">
        <v>56</v>
      </c>
      <c r="U17" s="109">
        <v>346.75400000000002</v>
      </c>
      <c r="V17" s="135" t="s">
        <v>56</v>
      </c>
      <c r="W17" s="109" t="s">
        <v>56</v>
      </c>
      <c r="X17" s="135" t="s">
        <v>56</v>
      </c>
      <c r="Y17" s="109">
        <v>345.58100000000002</v>
      </c>
      <c r="Z17" s="135" t="s">
        <v>56</v>
      </c>
      <c r="AA17" s="109">
        <v>287.59399999999999</v>
      </c>
      <c r="AB17" s="135" t="s">
        <v>56</v>
      </c>
      <c r="AC17" s="134">
        <v>322.71100000000001</v>
      </c>
    </row>
    <row r="18" spans="1:29" ht="16.5" thickBot="1" x14ac:dyDescent="0.3">
      <c r="A18" s="147" t="s">
        <v>54</v>
      </c>
      <c r="B18" s="140">
        <v>194.124</v>
      </c>
      <c r="C18" s="141">
        <v>168.852</v>
      </c>
      <c r="D18" s="140">
        <v>264.79899999999998</v>
      </c>
      <c r="E18" s="141">
        <v>170.989</v>
      </c>
      <c r="F18" s="140">
        <v>219.19800000000001</v>
      </c>
      <c r="G18" s="141">
        <v>169.43299999999999</v>
      </c>
      <c r="H18" s="140">
        <v>337.58199999999999</v>
      </c>
      <c r="I18" s="141">
        <v>176.57599999999999</v>
      </c>
      <c r="J18" s="140">
        <v>249.506</v>
      </c>
      <c r="K18" s="141">
        <v>170.26900000000001</v>
      </c>
      <c r="L18" s="140">
        <v>187.94900000000001</v>
      </c>
      <c r="M18" s="141">
        <v>167.333</v>
      </c>
      <c r="N18" s="139">
        <v>232.45599999999999</v>
      </c>
      <c r="O18" s="138">
        <v>169.27600000000001</v>
      </c>
      <c r="P18" s="140">
        <v>199.21</v>
      </c>
      <c r="Q18" s="141">
        <v>168.82400000000001</v>
      </c>
      <c r="R18" s="140">
        <v>258.85399999999998</v>
      </c>
      <c r="S18" s="141">
        <v>170.26599999999999</v>
      </c>
      <c r="T18" s="140">
        <v>221.768</v>
      </c>
      <c r="U18" s="141">
        <v>169.24100000000001</v>
      </c>
      <c r="V18" s="140">
        <v>319.27199999999999</v>
      </c>
      <c r="W18" s="141">
        <v>177.245</v>
      </c>
      <c r="X18" s="140">
        <v>245.75200000000001</v>
      </c>
      <c r="Y18" s="141">
        <v>170.47300000000001</v>
      </c>
      <c r="Z18" s="140">
        <v>188.20400000000001</v>
      </c>
      <c r="AA18" s="141">
        <v>167.03299999999999</v>
      </c>
      <c r="AB18" s="139">
        <v>230.11099999999999</v>
      </c>
      <c r="AC18" s="138">
        <v>169.31700000000001</v>
      </c>
    </row>
    <row r="19" spans="1:29" ht="18.75" x14ac:dyDescent="0.25">
      <c r="A19" s="193" t="s">
        <v>38</v>
      </c>
      <c r="L19" s="133"/>
      <c r="M19" s="133"/>
      <c r="N19" s="133"/>
      <c r="O19" s="182"/>
      <c r="Z19" s="133"/>
      <c r="AA19" s="133"/>
      <c r="AB19" s="133"/>
      <c r="AC19" s="182"/>
    </row>
    <row r="20" spans="1:29" ht="16.5" thickBot="1" x14ac:dyDescent="0.3">
      <c r="A20" s="92" t="s">
        <v>39</v>
      </c>
      <c r="B20" s="110">
        <v>189.69200000000001</v>
      </c>
      <c r="C20" s="111">
        <v>175.88499999999999</v>
      </c>
      <c r="D20" s="110">
        <v>169.90100000000001</v>
      </c>
      <c r="E20" s="111">
        <v>177.25200000000001</v>
      </c>
      <c r="F20" s="110">
        <v>183.47800000000001</v>
      </c>
      <c r="G20" s="111">
        <v>176.31899999999999</v>
      </c>
      <c r="H20" s="110">
        <v>186.226</v>
      </c>
      <c r="I20" s="111">
        <v>184.762</v>
      </c>
      <c r="J20" s="110">
        <v>183.852</v>
      </c>
      <c r="K20" s="111">
        <v>177.578</v>
      </c>
      <c r="L20" s="110">
        <v>194.679</v>
      </c>
      <c r="M20" s="111">
        <v>178.452</v>
      </c>
      <c r="N20" s="110">
        <v>187.58500000000001</v>
      </c>
      <c r="O20" s="183">
        <v>177.85400000000001</v>
      </c>
      <c r="P20" s="110">
        <v>188.911</v>
      </c>
      <c r="Q20" s="111">
        <v>177.37200000000001</v>
      </c>
      <c r="R20" s="110">
        <v>210.05799999999999</v>
      </c>
      <c r="S20" s="111">
        <v>179.61</v>
      </c>
      <c r="T20" s="110">
        <v>195.822</v>
      </c>
      <c r="U20" s="111">
        <v>178.15</v>
      </c>
      <c r="V20" s="110">
        <v>181.03800000000001</v>
      </c>
      <c r="W20" s="111">
        <v>183.26900000000001</v>
      </c>
      <c r="X20" s="110">
        <v>193.964</v>
      </c>
      <c r="Y20" s="111">
        <v>179.01900000000001</v>
      </c>
      <c r="Z20" s="110">
        <v>175.18899999999999</v>
      </c>
      <c r="AA20" s="111">
        <v>177.24</v>
      </c>
      <c r="AB20" s="110">
        <v>187.626</v>
      </c>
      <c r="AC20" s="183">
        <v>178.45400000000001</v>
      </c>
    </row>
    <row r="21" spans="1:29" ht="16.5" thickBot="1" x14ac:dyDescent="0.3">
      <c r="A21" s="89" t="s">
        <v>55</v>
      </c>
      <c r="B21" s="142">
        <v>189.69200000000001</v>
      </c>
      <c r="C21" s="143">
        <v>175.88499999999999</v>
      </c>
      <c r="D21" s="142">
        <v>169.90100000000001</v>
      </c>
      <c r="E21" s="143">
        <v>177.25200000000001</v>
      </c>
      <c r="F21" s="142">
        <v>183.47800000000001</v>
      </c>
      <c r="G21" s="143">
        <v>176.31899999999999</v>
      </c>
      <c r="H21" s="142">
        <v>186.226</v>
      </c>
      <c r="I21" s="143">
        <v>184.762</v>
      </c>
      <c r="J21" s="142">
        <v>183.852</v>
      </c>
      <c r="K21" s="143">
        <v>177.578</v>
      </c>
      <c r="L21" s="142">
        <v>194.679</v>
      </c>
      <c r="M21" s="143">
        <v>178.452</v>
      </c>
      <c r="N21" s="142">
        <v>187.58500000000001</v>
      </c>
      <c r="O21" s="143">
        <v>177.85400000000001</v>
      </c>
      <c r="P21" s="142">
        <v>188.911</v>
      </c>
      <c r="Q21" s="143">
        <v>177.37200000000001</v>
      </c>
      <c r="R21" s="142">
        <v>210.05799999999999</v>
      </c>
      <c r="S21" s="143">
        <v>179.61</v>
      </c>
      <c r="T21" s="142">
        <v>195.822</v>
      </c>
      <c r="U21" s="143">
        <v>178.15</v>
      </c>
      <c r="V21" s="142">
        <v>181.03800000000001</v>
      </c>
      <c r="W21" s="143">
        <v>183.26900000000001</v>
      </c>
      <c r="X21" s="142">
        <v>193.964</v>
      </c>
      <c r="Y21" s="143">
        <v>179.01900000000001</v>
      </c>
      <c r="Z21" s="142">
        <v>175.18899999999999</v>
      </c>
      <c r="AA21" s="143">
        <v>177.24</v>
      </c>
      <c r="AB21" s="142">
        <v>187.626</v>
      </c>
      <c r="AC21" s="143">
        <v>178.45400000000001</v>
      </c>
    </row>
    <row r="22" spans="1:29" ht="16.5" thickBot="1" x14ac:dyDescent="0.3">
      <c r="A22" s="148" t="s">
        <v>83</v>
      </c>
      <c r="B22" s="144">
        <v>192.828</v>
      </c>
      <c r="C22" s="145">
        <v>166.184</v>
      </c>
      <c r="D22" s="144">
        <v>224.958</v>
      </c>
      <c r="E22" s="145">
        <v>170.684</v>
      </c>
      <c r="F22" s="144">
        <v>205.267</v>
      </c>
      <c r="G22" s="145">
        <v>167.42599999999999</v>
      </c>
      <c r="H22" s="144">
        <v>268.45100000000002</v>
      </c>
      <c r="I22" s="145">
        <v>177.197</v>
      </c>
      <c r="J22" s="144">
        <v>219.571</v>
      </c>
      <c r="K22" s="145">
        <v>168.55</v>
      </c>
      <c r="L22" s="144">
        <v>200.25399999999999</v>
      </c>
      <c r="M22" s="145">
        <v>167.57</v>
      </c>
      <c r="N22" s="144">
        <v>213.572</v>
      </c>
      <c r="O22" s="145">
        <v>168.21600000000001</v>
      </c>
      <c r="P22" s="144">
        <v>199.226</v>
      </c>
      <c r="Q22" s="145">
        <v>167.863</v>
      </c>
      <c r="R22" s="144">
        <v>248.989</v>
      </c>
      <c r="S22" s="145">
        <v>172.28299999999999</v>
      </c>
      <c r="T22" s="144">
        <v>218.339</v>
      </c>
      <c r="U22" s="145">
        <v>169.119</v>
      </c>
      <c r="V22" s="144">
        <v>257.904</v>
      </c>
      <c r="W22" s="145">
        <v>173.79900000000001</v>
      </c>
      <c r="X22" s="144">
        <v>226.12</v>
      </c>
      <c r="Y22" s="145">
        <v>169.8</v>
      </c>
      <c r="Z22" s="144">
        <v>202.37700000000001</v>
      </c>
      <c r="AA22" s="145">
        <v>166.893</v>
      </c>
      <c r="AB22" s="144">
        <v>218.79599999999999</v>
      </c>
      <c r="AC22" s="145">
        <v>168.828</v>
      </c>
    </row>
    <row r="23" spans="1:29" ht="15.75" x14ac:dyDescent="0.25">
      <c r="A23" s="149" t="s">
        <v>89</v>
      </c>
      <c r="B23" s="112" t="s">
        <v>56</v>
      </c>
      <c r="C23" s="114">
        <v>174.4</v>
      </c>
      <c r="D23" s="112" t="s">
        <v>56</v>
      </c>
      <c r="E23" s="136">
        <v>173.16</v>
      </c>
      <c r="F23" s="112" t="s">
        <v>56</v>
      </c>
      <c r="G23" s="113">
        <v>173.97</v>
      </c>
      <c r="H23" s="112" t="s">
        <v>56</v>
      </c>
      <c r="I23" s="136">
        <v>172.14</v>
      </c>
      <c r="J23" s="112" t="s">
        <v>56</v>
      </c>
      <c r="K23" s="113">
        <v>173.98</v>
      </c>
      <c r="L23" s="112" t="s">
        <v>56</v>
      </c>
      <c r="M23" s="114">
        <v>174.06</v>
      </c>
      <c r="N23" s="112" t="s">
        <v>56</v>
      </c>
      <c r="O23" s="114">
        <v>174</v>
      </c>
      <c r="P23" s="112" t="s">
        <v>56</v>
      </c>
      <c r="Q23" s="114">
        <v>174.34</v>
      </c>
      <c r="R23" s="112" t="s">
        <v>56</v>
      </c>
      <c r="S23" s="136">
        <v>173.26</v>
      </c>
      <c r="T23" s="112" t="s">
        <v>56</v>
      </c>
      <c r="U23" s="113">
        <v>173.95</v>
      </c>
      <c r="V23" s="112" t="s">
        <v>56</v>
      </c>
      <c r="W23" s="136">
        <v>173.54</v>
      </c>
      <c r="X23" s="112" t="s">
        <v>56</v>
      </c>
      <c r="Y23" s="113">
        <v>173.9</v>
      </c>
      <c r="Z23" s="112" t="s">
        <v>56</v>
      </c>
      <c r="AA23" s="114">
        <v>174.04</v>
      </c>
      <c r="AB23" s="112" t="s">
        <v>56</v>
      </c>
      <c r="AC23" s="114">
        <v>173.95</v>
      </c>
    </row>
    <row r="25" spans="1:29" x14ac:dyDescent="0.25">
      <c r="X25" s="198"/>
      <c r="Y25" s="198"/>
      <c r="Z25" s="198"/>
      <c r="AA25" s="198"/>
      <c r="AB25" s="198"/>
      <c r="AC25" s="198"/>
    </row>
    <row r="26" spans="1:29" x14ac:dyDescent="0.25">
      <c r="X26" s="198"/>
      <c r="Y26" s="198"/>
      <c r="Z26" s="198"/>
      <c r="AA26" s="198"/>
      <c r="AB26" s="198"/>
      <c r="AC26" s="198"/>
    </row>
    <row r="27" spans="1:29" x14ac:dyDescent="0.25">
      <c r="X27" s="198"/>
      <c r="Y27" s="198"/>
      <c r="Z27" s="198"/>
      <c r="AA27" s="198"/>
      <c r="AB27" s="198"/>
      <c r="AC27" s="198"/>
    </row>
    <row r="28" spans="1:29" x14ac:dyDescent="0.25">
      <c r="X28" s="198"/>
      <c r="Y28" s="198"/>
      <c r="Z28" s="198"/>
      <c r="AA28" s="198"/>
      <c r="AB28" s="198"/>
      <c r="AC28" s="198"/>
    </row>
    <row r="29" spans="1:29" x14ac:dyDescent="0.25">
      <c r="X29" s="198"/>
      <c r="Y29" s="198"/>
      <c r="Z29" s="198"/>
      <c r="AA29" s="198"/>
      <c r="AB29" s="198"/>
      <c r="AC29" s="198"/>
    </row>
    <row r="30" spans="1:29" x14ac:dyDescent="0.25">
      <c r="X30" s="198"/>
      <c r="Y30" s="198"/>
      <c r="Z30" s="198"/>
      <c r="AA30" s="198"/>
      <c r="AB30" s="198"/>
      <c r="AC30" s="198"/>
    </row>
  </sheetData>
  <mergeCells count="18">
    <mergeCell ref="P2:AC2"/>
    <mergeCell ref="P3:Q3"/>
    <mergeCell ref="R3:S3"/>
    <mergeCell ref="T3:U3"/>
    <mergeCell ref="V3:W3"/>
    <mergeCell ref="X3:Y3"/>
    <mergeCell ref="Z3:AA3"/>
    <mergeCell ref="AB3:AC3"/>
    <mergeCell ref="A1:O1"/>
    <mergeCell ref="B2:O2"/>
    <mergeCell ref="N3:O3"/>
    <mergeCell ref="D3:E3"/>
    <mergeCell ref="F3:G3"/>
    <mergeCell ref="H3:I3"/>
    <mergeCell ref="J3:K3"/>
    <mergeCell ref="L3:M3"/>
    <mergeCell ref="A2:A4"/>
    <mergeCell ref="B3:C3"/>
  </mergeCells>
  <pageMargins left="0.25" right="0.25" top="0.75" bottom="0.75" header="0.3" footer="0.3"/>
  <pageSetup paperSize="8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1"/>
  <sheetViews>
    <sheetView showGridLines="0" zoomScale="85" zoomScaleNormal="85" workbookViewId="0">
      <pane xSplit="1" ySplit="4" topLeftCell="B5" activePane="bottomRight" state="frozen"/>
      <selection activeCell="AF18" sqref="AF18"/>
      <selection pane="topRight" activeCell="AF18" sqref="AF18"/>
      <selection pane="bottomLeft" activeCell="AF18" sqref="AF18"/>
      <selection pane="bottomRight" activeCell="AH20" sqref="AH20"/>
    </sheetView>
  </sheetViews>
  <sheetFormatPr defaultRowHeight="15" x14ac:dyDescent="0.25"/>
  <cols>
    <col min="1" max="1" width="25.7109375" bestFit="1" customWidth="1"/>
    <col min="4" max="4" width="9.140625" customWidth="1"/>
    <col min="6" max="7" width="9.140625" customWidth="1"/>
    <col min="13" max="13" width="9.140625" customWidth="1"/>
    <col min="16" max="22" width="9.140625" customWidth="1"/>
    <col min="25" max="25" width="9.140625" customWidth="1"/>
    <col min="27" max="28" width="9.140625" customWidth="1"/>
    <col min="34" max="34" width="9.140625" customWidth="1"/>
    <col min="37" max="43" width="9.140625" customWidth="1"/>
    <col min="245" max="245" width="24.42578125" bestFit="1" customWidth="1"/>
    <col min="246" max="246" width="9.5703125" customWidth="1"/>
    <col min="247" max="254" width="8.7109375" customWidth="1"/>
    <col min="255" max="266" width="9.140625" customWidth="1"/>
    <col min="269" max="269" width="9.140625" customWidth="1"/>
    <col min="271" max="272" width="9.140625" customWidth="1"/>
    <col min="278" max="278" width="9.140625" customWidth="1"/>
    <col min="281" max="287" width="9.140625" customWidth="1"/>
    <col min="288" max="288" width="10.42578125" customWidth="1"/>
    <col min="289" max="289" width="10" customWidth="1"/>
    <col min="290" max="290" width="10.140625" customWidth="1"/>
    <col min="291" max="291" width="10.42578125" customWidth="1"/>
    <col min="292" max="292" width="10" customWidth="1"/>
    <col min="293" max="293" width="10.140625" customWidth="1"/>
    <col min="501" max="501" width="24.42578125" bestFit="1" customWidth="1"/>
    <col min="502" max="502" width="9.5703125" customWidth="1"/>
    <col min="503" max="510" width="8.7109375" customWidth="1"/>
    <col min="511" max="522" width="9.140625" customWidth="1"/>
    <col min="525" max="525" width="9.140625" customWidth="1"/>
    <col min="527" max="528" width="9.140625" customWidth="1"/>
    <col min="534" max="534" width="9.140625" customWidth="1"/>
    <col min="537" max="543" width="9.140625" customWidth="1"/>
    <col min="544" max="544" width="10.42578125" customWidth="1"/>
    <col min="545" max="545" width="10" customWidth="1"/>
    <col min="546" max="546" width="10.140625" customWidth="1"/>
    <col min="547" max="547" width="10.42578125" customWidth="1"/>
    <col min="548" max="548" width="10" customWidth="1"/>
    <col min="549" max="549" width="10.140625" customWidth="1"/>
    <col min="757" max="757" width="24.42578125" bestFit="1" customWidth="1"/>
    <col min="758" max="758" width="9.5703125" customWidth="1"/>
    <col min="759" max="766" width="8.7109375" customWidth="1"/>
    <col min="767" max="778" width="9.140625" customWidth="1"/>
    <col min="781" max="781" width="9.140625" customWidth="1"/>
    <col min="783" max="784" width="9.140625" customWidth="1"/>
    <col min="790" max="790" width="9.140625" customWidth="1"/>
    <col min="793" max="799" width="9.140625" customWidth="1"/>
    <col min="800" max="800" width="10.42578125" customWidth="1"/>
    <col min="801" max="801" width="10" customWidth="1"/>
    <col min="802" max="802" width="10.140625" customWidth="1"/>
    <col min="803" max="803" width="10.42578125" customWidth="1"/>
    <col min="804" max="804" width="10" customWidth="1"/>
    <col min="805" max="805" width="10.140625" customWidth="1"/>
    <col min="1013" max="1013" width="24.42578125" bestFit="1" customWidth="1"/>
    <col min="1014" max="1014" width="9.5703125" customWidth="1"/>
    <col min="1015" max="1022" width="8.7109375" customWidth="1"/>
    <col min="1023" max="1034" width="9.140625" customWidth="1"/>
    <col min="1037" max="1037" width="9.140625" customWidth="1"/>
    <col min="1039" max="1040" width="9.140625" customWidth="1"/>
    <col min="1046" max="1046" width="9.140625" customWidth="1"/>
    <col min="1049" max="1055" width="9.140625" customWidth="1"/>
    <col min="1056" max="1056" width="10.42578125" customWidth="1"/>
    <col min="1057" max="1057" width="10" customWidth="1"/>
    <col min="1058" max="1058" width="10.140625" customWidth="1"/>
    <col min="1059" max="1059" width="10.42578125" customWidth="1"/>
    <col min="1060" max="1060" width="10" customWidth="1"/>
    <col min="1061" max="1061" width="10.140625" customWidth="1"/>
    <col min="1269" max="1269" width="24.42578125" bestFit="1" customWidth="1"/>
    <col min="1270" max="1270" width="9.5703125" customWidth="1"/>
    <col min="1271" max="1278" width="8.7109375" customWidth="1"/>
    <col min="1279" max="1290" width="9.140625" customWidth="1"/>
    <col min="1293" max="1293" width="9.140625" customWidth="1"/>
    <col min="1295" max="1296" width="9.140625" customWidth="1"/>
    <col min="1302" max="1302" width="9.140625" customWidth="1"/>
    <col min="1305" max="1311" width="9.140625" customWidth="1"/>
    <col min="1312" max="1312" width="10.42578125" customWidth="1"/>
    <col min="1313" max="1313" width="10" customWidth="1"/>
    <col min="1314" max="1314" width="10.140625" customWidth="1"/>
    <col min="1315" max="1315" width="10.42578125" customWidth="1"/>
    <col min="1316" max="1316" width="10" customWidth="1"/>
    <col min="1317" max="1317" width="10.140625" customWidth="1"/>
    <col min="1525" max="1525" width="24.42578125" bestFit="1" customWidth="1"/>
    <col min="1526" max="1526" width="9.5703125" customWidth="1"/>
    <col min="1527" max="1534" width="8.7109375" customWidth="1"/>
    <col min="1535" max="1546" width="9.140625" customWidth="1"/>
    <col min="1549" max="1549" width="9.140625" customWidth="1"/>
    <col min="1551" max="1552" width="9.140625" customWidth="1"/>
    <col min="1558" max="1558" width="9.140625" customWidth="1"/>
    <col min="1561" max="1567" width="9.140625" customWidth="1"/>
    <col min="1568" max="1568" width="10.42578125" customWidth="1"/>
    <col min="1569" max="1569" width="10" customWidth="1"/>
    <col min="1570" max="1570" width="10.140625" customWidth="1"/>
    <col min="1571" max="1571" width="10.42578125" customWidth="1"/>
    <col min="1572" max="1572" width="10" customWidth="1"/>
    <col min="1573" max="1573" width="10.140625" customWidth="1"/>
    <col min="1781" max="1781" width="24.42578125" bestFit="1" customWidth="1"/>
    <col min="1782" max="1782" width="9.5703125" customWidth="1"/>
    <col min="1783" max="1790" width="8.7109375" customWidth="1"/>
    <col min="1791" max="1802" width="9.140625" customWidth="1"/>
    <col min="1805" max="1805" width="9.140625" customWidth="1"/>
    <col min="1807" max="1808" width="9.140625" customWidth="1"/>
    <col min="1814" max="1814" width="9.140625" customWidth="1"/>
    <col min="1817" max="1823" width="9.140625" customWidth="1"/>
    <col min="1824" max="1824" width="10.42578125" customWidth="1"/>
    <col min="1825" max="1825" width="10" customWidth="1"/>
    <col min="1826" max="1826" width="10.140625" customWidth="1"/>
    <col min="1827" max="1827" width="10.42578125" customWidth="1"/>
    <col min="1828" max="1828" width="10" customWidth="1"/>
    <col min="1829" max="1829" width="10.140625" customWidth="1"/>
    <col min="2037" max="2037" width="24.42578125" bestFit="1" customWidth="1"/>
    <col min="2038" max="2038" width="9.5703125" customWidth="1"/>
    <col min="2039" max="2046" width="8.7109375" customWidth="1"/>
    <col min="2047" max="2058" width="9.140625" customWidth="1"/>
    <col min="2061" max="2061" width="9.140625" customWidth="1"/>
    <col min="2063" max="2064" width="9.140625" customWidth="1"/>
    <col min="2070" max="2070" width="9.140625" customWidth="1"/>
    <col min="2073" max="2079" width="9.140625" customWidth="1"/>
    <col min="2080" max="2080" width="10.42578125" customWidth="1"/>
    <col min="2081" max="2081" width="10" customWidth="1"/>
    <col min="2082" max="2082" width="10.140625" customWidth="1"/>
    <col min="2083" max="2083" width="10.42578125" customWidth="1"/>
    <col min="2084" max="2084" width="10" customWidth="1"/>
    <col min="2085" max="2085" width="10.140625" customWidth="1"/>
    <col min="2293" max="2293" width="24.42578125" bestFit="1" customWidth="1"/>
    <col min="2294" max="2294" width="9.5703125" customWidth="1"/>
    <col min="2295" max="2302" width="8.7109375" customWidth="1"/>
    <col min="2303" max="2314" width="9.140625" customWidth="1"/>
    <col min="2317" max="2317" width="9.140625" customWidth="1"/>
    <col min="2319" max="2320" width="9.140625" customWidth="1"/>
    <col min="2326" max="2326" width="9.140625" customWidth="1"/>
    <col min="2329" max="2335" width="9.140625" customWidth="1"/>
    <col min="2336" max="2336" width="10.42578125" customWidth="1"/>
    <col min="2337" max="2337" width="10" customWidth="1"/>
    <col min="2338" max="2338" width="10.140625" customWidth="1"/>
    <col min="2339" max="2339" width="10.42578125" customWidth="1"/>
    <col min="2340" max="2340" width="10" customWidth="1"/>
    <col min="2341" max="2341" width="10.140625" customWidth="1"/>
    <col min="2549" max="2549" width="24.42578125" bestFit="1" customWidth="1"/>
    <col min="2550" max="2550" width="9.5703125" customWidth="1"/>
    <col min="2551" max="2558" width="8.7109375" customWidth="1"/>
    <col min="2559" max="2570" width="9.140625" customWidth="1"/>
    <col min="2573" max="2573" width="9.140625" customWidth="1"/>
    <col min="2575" max="2576" width="9.140625" customWidth="1"/>
    <col min="2582" max="2582" width="9.140625" customWidth="1"/>
    <col min="2585" max="2591" width="9.140625" customWidth="1"/>
    <col min="2592" max="2592" width="10.42578125" customWidth="1"/>
    <col min="2593" max="2593" width="10" customWidth="1"/>
    <col min="2594" max="2594" width="10.140625" customWidth="1"/>
    <col min="2595" max="2595" width="10.42578125" customWidth="1"/>
    <col min="2596" max="2596" width="10" customWidth="1"/>
    <col min="2597" max="2597" width="10.140625" customWidth="1"/>
    <col min="2805" max="2805" width="24.42578125" bestFit="1" customWidth="1"/>
    <col min="2806" max="2806" width="9.5703125" customWidth="1"/>
    <col min="2807" max="2814" width="8.7109375" customWidth="1"/>
    <col min="2815" max="2826" width="9.140625" customWidth="1"/>
    <col min="2829" max="2829" width="9.140625" customWidth="1"/>
    <col min="2831" max="2832" width="9.140625" customWidth="1"/>
    <col min="2838" max="2838" width="9.140625" customWidth="1"/>
    <col min="2841" max="2847" width="9.140625" customWidth="1"/>
    <col min="2848" max="2848" width="10.42578125" customWidth="1"/>
    <col min="2849" max="2849" width="10" customWidth="1"/>
    <col min="2850" max="2850" width="10.140625" customWidth="1"/>
    <col min="2851" max="2851" width="10.42578125" customWidth="1"/>
    <col min="2852" max="2852" width="10" customWidth="1"/>
    <col min="2853" max="2853" width="10.140625" customWidth="1"/>
    <col min="3061" max="3061" width="24.42578125" bestFit="1" customWidth="1"/>
    <col min="3062" max="3062" width="9.5703125" customWidth="1"/>
    <col min="3063" max="3070" width="8.7109375" customWidth="1"/>
    <col min="3071" max="3082" width="9.140625" customWidth="1"/>
    <col min="3085" max="3085" width="9.140625" customWidth="1"/>
    <col min="3087" max="3088" width="9.140625" customWidth="1"/>
    <col min="3094" max="3094" width="9.140625" customWidth="1"/>
    <col min="3097" max="3103" width="9.140625" customWidth="1"/>
    <col min="3104" max="3104" width="10.42578125" customWidth="1"/>
    <col min="3105" max="3105" width="10" customWidth="1"/>
    <col min="3106" max="3106" width="10.140625" customWidth="1"/>
    <col min="3107" max="3107" width="10.42578125" customWidth="1"/>
    <col min="3108" max="3108" width="10" customWidth="1"/>
    <col min="3109" max="3109" width="10.140625" customWidth="1"/>
    <col min="3317" max="3317" width="24.42578125" bestFit="1" customWidth="1"/>
    <col min="3318" max="3318" width="9.5703125" customWidth="1"/>
    <col min="3319" max="3326" width="8.7109375" customWidth="1"/>
    <col min="3327" max="3338" width="9.140625" customWidth="1"/>
    <col min="3341" max="3341" width="9.140625" customWidth="1"/>
    <col min="3343" max="3344" width="9.140625" customWidth="1"/>
    <col min="3350" max="3350" width="9.140625" customWidth="1"/>
    <col min="3353" max="3359" width="9.140625" customWidth="1"/>
    <col min="3360" max="3360" width="10.42578125" customWidth="1"/>
    <col min="3361" max="3361" width="10" customWidth="1"/>
    <col min="3362" max="3362" width="10.140625" customWidth="1"/>
    <col min="3363" max="3363" width="10.42578125" customWidth="1"/>
    <col min="3364" max="3364" width="10" customWidth="1"/>
    <col min="3365" max="3365" width="10.140625" customWidth="1"/>
    <col min="3573" max="3573" width="24.42578125" bestFit="1" customWidth="1"/>
    <col min="3574" max="3574" width="9.5703125" customWidth="1"/>
    <col min="3575" max="3582" width="8.7109375" customWidth="1"/>
    <col min="3583" max="3594" width="9.140625" customWidth="1"/>
    <col min="3597" max="3597" width="9.140625" customWidth="1"/>
    <col min="3599" max="3600" width="9.140625" customWidth="1"/>
    <col min="3606" max="3606" width="9.140625" customWidth="1"/>
    <col min="3609" max="3615" width="9.140625" customWidth="1"/>
    <col min="3616" max="3616" width="10.42578125" customWidth="1"/>
    <col min="3617" max="3617" width="10" customWidth="1"/>
    <col min="3618" max="3618" width="10.140625" customWidth="1"/>
    <col min="3619" max="3619" width="10.42578125" customWidth="1"/>
    <col min="3620" max="3620" width="10" customWidth="1"/>
    <col min="3621" max="3621" width="10.140625" customWidth="1"/>
    <col min="3829" max="3829" width="24.42578125" bestFit="1" customWidth="1"/>
    <col min="3830" max="3830" width="9.5703125" customWidth="1"/>
    <col min="3831" max="3838" width="8.7109375" customWidth="1"/>
    <col min="3839" max="3850" width="9.140625" customWidth="1"/>
    <col min="3853" max="3853" width="9.140625" customWidth="1"/>
    <col min="3855" max="3856" width="9.140625" customWidth="1"/>
    <col min="3862" max="3862" width="9.140625" customWidth="1"/>
    <col min="3865" max="3871" width="9.140625" customWidth="1"/>
    <col min="3872" max="3872" width="10.42578125" customWidth="1"/>
    <col min="3873" max="3873" width="10" customWidth="1"/>
    <col min="3874" max="3874" width="10.140625" customWidth="1"/>
    <col min="3875" max="3875" width="10.42578125" customWidth="1"/>
    <col min="3876" max="3876" width="10" customWidth="1"/>
    <col min="3877" max="3877" width="10.140625" customWidth="1"/>
    <col min="4085" max="4085" width="24.42578125" bestFit="1" customWidth="1"/>
    <col min="4086" max="4086" width="9.5703125" customWidth="1"/>
    <col min="4087" max="4094" width="8.7109375" customWidth="1"/>
    <col min="4095" max="4106" width="9.140625" customWidth="1"/>
    <col min="4109" max="4109" width="9.140625" customWidth="1"/>
    <col min="4111" max="4112" width="9.140625" customWidth="1"/>
    <col min="4118" max="4118" width="9.140625" customWidth="1"/>
    <col min="4121" max="4127" width="9.140625" customWidth="1"/>
    <col min="4128" max="4128" width="10.42578125" customWidth="1"/>
    <col min="4129" max="4129" width="10" customWidth="1"/>
    <col min="4130" max="4130" width="10.140625" customWidth="1"/>
    <col min="4131" max="4131" width="10.42578125" customWidth="1"/>
    <col min="4132" max="4132" width="10" customWidth="1"/>
    <col min="4133" max="4133" width="10.140625" customWidth="1"/>
    <col min="4341" max="4341" width="24.42578125" bestFit="1" customWidth="1"/>
    <col min="4342" max="4342" width="9.5703125" customWidth="1"/>
    <col min="4343" max="4350" width="8.7109375" customWidth="1"/>
    <col min="4351" max="4362" width="9.140625" customWidth="1"/>
    <col min="4365" max="4365" width="9.140625" customWidth="1"/>
    <col min="4367" max="4368" width="9.140625" customWidth="1"/>
    <col min="4374" max="4374" width="9.140625" customWidth="1"/>
    <col min="4377" max="4383" width="9.140625" customWidth="1"/>
    <col min="4384" max="4384" width="10.42578125" customWidth="1"/>
    <col min="4385" max="4385" width="10" customWidth="1"/>
    <col min="4386" max="4386" width="10.140625" customWidth="1"/>
    <col min="4387" max="4387" width="10.42578125" customWidth="1"/>
    <col min="4388" max="4388" width="10" customWidth="1"/>
    <col min="4389" max="4389" width="10.140625" customWidth="1"/>
    <col min="4597" max="4597" width="24.42578125" bestFit="1" customWidth="1"/>
    <col min="4598" max="4598" width="9.5703125" customWidth="1"/>
    <col min="4599" max="4606" width="8.7109375" customWidth="1"/>
    <col min="4607" max="4618" width="9.140625" customWidth="1"/>
    <col min="4621" max="4621" width="9.140625" customWidth="1"/>
    <col min="4623" max="4624" width="9.140625" customWidth="1"/>
    <col min="4630" max="4630" width="9.140625" customWidth="1"/>
    <col min="4633" max="4639" width="9.140625" customWidth="1"/>
    <col min="4640" max="4640" width="10.42578125" customWidth="1"/>
    <col min="4641" max="4641" width="10" customWidth="1"/>
    <col min="4642" max="4642" width="10.140625" customWidth="1"/>
    <col min="4643" max="4643" width="10.42578125" customWidth="1"/>
    <col min="4644" max="4644" width="10" customWidth="1"/>
    <col min="4645" max="4645" width="10.140625" customWidth="1"/>
    <col min="4853" max="4853" width="24.42578125" bestFit="1" customWidth="1"/>
    <col min="4854" max="4854" width="9.5703125" customWidth="1"/>
    <col min="4855" max="4862" width="8.7109375" customWidth="1"/>
    <col min="4863" max="4874" width="9.140625" customWidth="1"/>
    <col min="4877" max="4877" width="9.140625" customWidth="1"/>
    <col min="4879" max="4880" width="9.140625" customWidth="1"/>
    <col min="4886" max="4886" width="9.140625" customWidth="1"/>
    <col min="4889" max="4895" width="9.140625" customWidth="1"/>
    <col min="4896" max="4896" width="10.42578125" customWidth="1"/>
    <col min="4897" max="4897" width="10" customWidth="1"/>
    <col min="4898" max="4898" width="10.140625" customWidth="1"/>
    <col min="4899" max="4899" width="10.42578125" customWidth="1"/>
    <col min="4900" max="4900" width="10" customWidth="1"/>
    <col min="4901" max="4901" width="10.140625" customWidth="1"/>
    <col min="5109" max="5109" width="24.42578125" bestFit="1" customWidth="1"/>
    <col min="5110" max="5110" width="9.5703125" customWidth="1"/>
    <col min="5111" max="5118" width="8.7109375" customWidth="1"/>
    <col min="5119" max="5130" width="9.140625" customWidth="1"/>
    <col min="5133" max="5133" width="9.140625" customWidth="1"/>
    <col min="5135" max="5136" width="9.140625" customWidth="1"/>
    <col min="5142" max="5142" width="9.140625" customWidth="1"/>
    <col min="5145" max="5151" width="9.140625" customWidth="1"/>
    <col min="5152" max="5152" width="10.42578125" customWidth="1"/>
    <col min="5153" max="5153" width="10" customWidth="1"/>
    <col min="5154" max="5154" width="10.140625" customWidth="1"/>
    <col min="5155" max="5155" width="10.42578125" customWidth="1"/>
    <col min="5156" max="5156" width="10" customWidth="1"/>
    <col min="5157" max="5157" width="10.140625" customWidth="1"/>
    <col min="5365" max="5365" width="24.42578125" bestFit="1" customWidth="1"/>
    <col min="5366" max="5366" width="9.5703125" customWidth="1"/>
    <col min="5367" max="5374" width="8.7109375" customWidth="1"/>
    <col min="5375" max="5386" width="9.140625" customWidth="1"/>
    <col min="5389" max="5389" width="9.140625" customWidth="1"/>
    <col min="5391" max="5392" width="9.140625" customWidth="1"/>
    <col min="5398" max="5398" width="9.140625" customWidth="1"/>
    <col min="5401" max="5407" width="9.140625" customWidth="1"/>
    <col min="5408" max="5408" width="10.42578125" customWidth="1"/>
    <col min="5409" max="5409" width="10" customWidth="1"/>
    <col min="5410" max="5410" width="10.140625" customWidth="1"/>
    <col min="5411" max="5411" width="10.42578125" customWidth="1"/>
    <col min="5412" max="5412" width="10" customWidth="1"/>
    <col min="5413" max="5413" width="10.140625" customWidth="1"/>
    <col min="5621" max="5621" width="24.42578125" bestFit="1" customWidth="1"/>
    <col min="5622" max="5622" width="9.5703125" customWidth="1"/>
    <col min="5623" max="5630" width="8.7109375" customWidth="1"/>
    <col min="5631" max="5642" width="9.140625" customWidth="1"/>
    <col min="5645" max="5645" width="9.140625" customWidth="1"/>
    <col min="5647" max="5648" width="9.140625" customWidth="1"/>
    <col min="5654" max="5654" width="9.140625" customWidth="1"/>
    <col min="5657" max="5663" width="9.140625" customWidth="1"/>
    <col min="5664" max="5664" width="10.42578125" customWidth="1"/>
    <col min="5665" max="5665" width="10" customWidth="1"/>
    <col min="5666" max="5666" width="10.140625" customWidth="1"/>
    <col min="5667" max="5667" width="10.42578125" customWidth="1"/>
    <col min="5668" max="5668" width="10" customWidth="1"/>
    <col min="5669" max="5669" width="10.140625" customWidth="1"/>
    <col min="5877" max="5877" width="24.42578125" bestFit="1" customWidth="1"/>
    <col min="5878" max="5878" width="9.5703125" customWidth="1"/>
    <col min="5879" max="5886" width="8.7109375" customWidth="1"/>
    <col min="5887" max="5898" width="9.140625" customWidth="1"/>
    <col min="5901" max="5901" width="9.140625" customWidth="1"/>
    <col min="5903" max="5904" width="9.140625" customWidth="1"/>
    <col min="5910" max="5910" width="9.140625" customWidth="1"/>
    <col min="5913" max="5919" width="9.140625" customWidth="1"/>
    <col min="5920" max="5920" width="10.42578125" customWidth="1"/>
    <col min="5921" max="5921" width="10" customWidth="1"/>
    <col min="5922" max="5922" width="10.140625" customWidth="1"/>
    <col min="5923" max="5923" width="10.42578125" customWidth="1"/>
    <col min="5924" max="5924" width="10" customWidth="1"/>
    <col min="5925" max="5925" width="10.140625" customWidth="1"/>
    <col min="6133" max="6133" width="24.42578125" bestFit="1" customWidth="1"/>
    <col min="6134" max="6134" width="9.5703125" customWidth="1"/>
    <col min="6135" max="6142" width="8.7109375" customWidth="1"/>
    <col min="6143" max="6154" width="9.140625" customWidth="1"/>
    <col min="6157" max="6157" width="9.140625" customWidth="1"/>
    <col min="6159" max="6160" width="9.140625" customWidth="1"/>
    <col min="6166" max="6166" width="9.140625" customWidth="1"/>
    <col min="6169" max="6175" width="9.140625" customWidth="1"/>
    <col min="6176" max="6176" width="10.42578125" customWidth="1"/>
    <col min="6177" max="6177" width="10" customWidth="1"/>
    <col min="6178" max="6178" width="10.140625" customWidth="1"/>
    <col min="6179" max="6179" width="10.42578125" customWidth="1"/>
    <col min="6180" max="6180" width="10" customWidth="1"/>
    <col min="6181" max="6181" width="10.140625" customWidth="1"/>
    <col min="6389" max="6389" width="24.42578125" bestFit="1" customWidth="1"/>
    <col min="6390" max="6390" width="9.5703125" customWidth="1"/>
    <col min="6391" max="6398" width="8.7109375" customWidth="1"/>
    <col min="6399" max="6410" width="9.140625" customWidth="1"/>
    <col min="6413" max="6413" width="9.140625" customWidth="1"/>
    <col min="6415" max="6416" width="9.140625" customWidth="1"/>
    <col min="6422" max="6422" width="9.140625" customWidth="1"/>
    <col min="6425" max="6431" width="9.140625" customWidth="1"/>
    <col min="6432" max="6432" width="10.42578125" customWidth="1"/>
    <col min="6433" max="6433" width="10" customWidth="1"/>
    <col min="6434" max="6434" width="10.140625" customWidth="1"/>
    <col min="6435" max="6435" width="10.42578125" customWidth="1"/>
    <col min="6436" max="6436" width="10" customWidth="1"/>
    <col min="6437" max="6437" width="10.140625" customWidth="1"/>
    <col min="6645" max="6645" width="24.42578125" bestFit="1" customWidth="1"/>
    <col min="6646" max="6646" width="9.5703125" customWidth="1"/>
    <col min="6647" max="6654" width="8.7109375" customWidth="1"/>
    <col min="6655" max="6666" width="9.140625" customWidth="1"/>
    <col min="6669" max="6669" width="9.140625" customWidth="1"/>
    <col min="6671" max="6672" width="9.140625" customWidth="1"/>
    <col min="6678" max="6678" width="9.140625" customWidth="1"/>
    <col min="6681" max="6687" width="9.140625" customWidth="1"/>
    <col min="6688" max="6688" width="10.42578125" customWidth="1"/>
    <col min="6689" max="6689" width="10" customWidth="1"/>
    <col min="6690" max="6690" width="10.140625" customWidth="1"/>
    <col min="6691" max="6691" width="10.42578125" customWidth="1"/>
    <col min="6692" max="6692" width="10" customWidth="1"/>
    <col min="6693" max="6693" width="10.140625" customWidth="1"/>
    <col min="6901" max="6901" width="24.42578125" bestFit="1" customWidth="1"/>
    <col min="6902" max="6902" width="9.5703125" customWidth="1"/>
    <col min="6903" max="6910" width="8.7109375" customWidth="1"/>
    <col min="6911" max="6922" width="9.140625" customWidth="1"/>
    <col min="6925" max="6925" width="9.140625" customWidth="1"/>
    <col min="6927" max="6928" width="9.140625" customWidth="1"/>
    <col min="6934" max="6934" width="9.140625" customWidth="1"/>
    <col min="6937" max="6943" width="9.140625" customWidth="1"/>
    <col min="6944" max="6944" width="10.42578125" customWidth="1"/>
    <col min="6945" max="6945" width="10" customWidth="1"/>
    <col min="6946" max="6946" width="10.140625" customWidth="1"/>
    <col min="6947" max="6947" width="10.42578125" customWidth="1"/>
    <col min="6948" max="6948" width="10" customWidth="1"/>
    <col min="6949" max="6949" width="10.140625" customWidth="1"/>
    <col min="7157" max="7157" width="24.42578125" bestFit="1" customWidth="1"/>
    <col min="7158" max="7158" width="9.5703125" customWidth="1"/>
    <col min="7159" max="7166" width="8.7109375" customWidth="1"/>
    <col min="7167" max="7178" width="9.140625" customWidth="1"/>
    <col min="7181" max="7181" width="9.140625" customWidth="1"/>
    <col min="7183" max="7184" width="9.140625" customWidth="1"/>
    <col min="7190" max="7190" width="9.140625" customWidth="1"/>
    <col min="7193" max="7199" width="9.140625" customWidth="1"/>
    <col min="7200" max="7200" width="10.42578125" customWidth="1"/>
    <col min="7201" max="7201" width="10" customWidth="1"/>
    <col min="7202" max="7202" width="10.140625" customWidth="1"/>
    <col min="7203" max="7203" width="10.42578125" customWidth="1"/>
    <col min="7204" max="7204" width="10" customWidth="1"/>
    <col min="7205" max="7205" width="10.140625" customWidth="1"/>
    <col min="7413" max="7413" width="24.42578125" bestFit="1" customWidth="1"/>
    <col min="7414" max="7414" width="9.5703125" customWidth="1"/>
    <col min="7415" max="7422" width="8.7109375" customWidth="1"/>
    <col min="7423" max="7434" width="9.140625" customWidth="1"/>
    <col min="7437" max="7437" width="9.140625" customWidth="1"/>
    <col min="7439" max="7440" width="9.140625" customWidth="1"/>
    <col min="7446" max="7446" width="9.140625" customWidth="1"/>
    <col min="7449" max="7455" width="9.140625" customWidth="1"/>
    <col min="7456" max="7456" width="10.42578125" customWidth="1"/>
    <col min="7457" max="7457" width="10" customWidth="1"/>
    <col min="7458" max="7458" width="10.140625" customWidth="1"/>
    <col min="7459" max="7459" width="10.42578125" customWidth="1"/>
    <col min="7460" max="7460" width="10" customWidth="1"/>
    <col min="7461" max="7461" width="10.140625" customWidth="1"/>
    <col min="7669" max="7669" width="24.42578125" bestFit="1" customWidth="1"/>
    <col min="7670" max="7670" width="9.5703125" customWidth="1"/>
    <col min="7671" max="7678" width="8.7109375" customWidth="1"/>
    <col min="7679" max="7690" width="9.140625" customWidth="1"/>
    <col min="7693" max="7693" width="9.140625" customWidth="1"/>
    <col min="7695" max="7696" width="9.140625" customWidth="1"/>
    <col min="7702" max="7702" width="9.140625" customWidth="1"/>
    <col min="7705" max="7711" width="9.140625" customWidth="1"/>
    <col min="7712" max="7712" width="10.42578125" customWidth="1"/>
    <col min="7713" max="7713" width="10" customWidth="1"/>
    <col min="7714" max="7714" width="10.140625" customWidth="1"/>
    <col min="7715" max="7715" width="10.42578125" customWidth="1"/>
    <col min="7716" max="7716" width="10" customWidth="1"/>
    <col min="7717" max="7717" width="10.140625" customWidth="1"/>
    <col min="7925" max="7925" width="24.42578125" bestFit="1" customWidth="1"/>
    <col min="7926" max="7926" width="9.5703125" customWidth="1"/>
    <col min="7927" max="7934" width="8.7109375" customWidth="1"/>
    <col min="7935" max="7946" width="9.140625" customWidth="1"/>
    <col min="7949" max="7949" width="9.140625" customWidth="1"/>
    <col min="7951" max="7952" width="9.140625" customWidth="1"/>
    <col min="7958" max="7958" width="9.140625" customWidth="1"/>
    <col min="7961" max="7967" width="9.140625" customWidth="1"/>
    <col min="7968" max="7968" width="10.42578125" customWidth="1"/>
    <col min="7969" max="7969" width="10" customWidth="1"/>
    <col min="7970" max="7970" width="10.140625" customWidth="1"/>
    <col min="7971" max="7971" width="10.42578125" customWidth="1"/>
    <col min="7972" max="7972" width="10" customWidth="1"/>
    <col min="7973" max="7973" width="10.140625" customWidth="1"/>
    <col min="8181" max="8181" width="24.42578125" bestFit="1" customWidth="1"/>
    <col min="8182" max="8182" width="9.5703125" customWidth="1"/>
    <col min="8183" max="8190" width="8.7109375" customWidth="1"/>
    <col min="8191" max="8202" width="9.140625" customWidth="1"/>
    <col min="8205" max="8205" width="9.140625" customWidth="1"/>
    <col min="8207" max="8208" width="9.140625" customWidth="1"/>
    <col min="8214" max="8214" width="9.140625" customWidth="1"/>
    <col min="8217" max="8223" width="9.140625" customWidth="1"/>
    <col min="8224" max="8224" width="10.42578125" customWidth="1"/>
    <col min="8225" max="8225" width="10" customWidth="1"/>
    <col min="8226" max="8226" width="10.140625" customWidth="1"/>
    <col min="8227" max="8227" width="10.42578125" customWidth="1"/>
    <col min="8228" max="8228" width="10" customWidth="1"/>
    <col min="8229" max="8229" width="10.140625" customWidth="1"/>
    <col min="8437" max="8437" width="24.42578125" bestFit="1" customWidth="1"/>
    <col min="8438" max="8438" width="9.5703125" customWidth="1"/>
    <col min="8439" max="8446" width="8.7109375" customWidth="1"/>
    <col min="8447" max="8458" width="9.140625" customWidth="1"/>
    <col min="8461" max="8461" width="9.140625" customWidth="1"/>
    <col min="8463" max="8464" width="9.140625" customWidth="1"/>
    <col min="8470" max="8470" width="9.140625" customWidth="1"/>
    <col min="8473" max="8479" width="9.140625" customWidth="1"/>
    <col min="8480" max="8480" width="10.42578125" customWidth="1"/>
    <col min="8481" max="8481" width="10" customWidth="1"/>
    <col min="8482" max="8482" width="10.140625" customWidth="1"/>
    <col min="8483" max="8483" width="10.42578125" customWidth="1"/>
    <col min="8484" max="8484" width="10" customWidth="1"/>
    <col min="8485" max="8485" width="10.140625" customWidth="1"/>
    <col min="8693" max="8693" width="24.42578125" bestFit="1" customWidth="1"/>
    <col min="8694" max="8694" width="9.5703125" customWidth="1"/>
    <col min="8695" max="8702" width="8.7109375" customWidth="1"/>
    <col min="8703" max="8714" width="9.140625" customWidth="1"/>
    <col min="8717" max="8717" width="9.140625" customWidth="1"/>
    <col min="8719" max="8720" width="9.140625" customWidth="1"/>
    <col min="8726" max="8726" width="9.140625" customWidth="1"/>
    <col min="8729" max="8735" width="9.140625" customWidth="1"/>
    <col min="8736" max="8736" width="10.42578125" customWidth="1"/>
    <col min="8737" max="8737" width="10" customWidth="1"/>
    <col min="8738" max="8738" width="10.140625" customWidth="1"/>
    <col min="8739" max="8739" width="10.42578125" customWidth="1"/>
    <col min="8740" max="8740" width="10" customWidth="1"/>
    <col min="8741" max="8741" width="10.140625" customWidth="1"/>
    <col min="8949" max="8949" width="24.42578125" bestFit="1" customWidth="1"/>
    <col min="8950" max="8950" width="9.5703125" customWidth="1"/>
    <col min="8951" max="8958" width="8.7109375" customWidth="1"/>
    <col min="8959" max="8970" width="9.140625" customWidth="1"/>
    <col min="8973" max="8973" width="9.140625" customWidth="1"/>
    <col min="8975" max="8976" width="9.140625" customWidth="1"/>
    <col min="8982" max="8982" width="9.140625" customWidth="1"/>
    <col min="8985" max="8991" width="9.140625" customWidth="1"/>
    <col min="8992" max="8992" width="10.42578125" customWidth="1"/>
    <col min="8993" max="8993" width="10" customWidth="1"/>
    <col min="8994" max="8994" width="10.140625" customWidth="1"/>
    <col min="8995" max="8995" width="10.42578125" customWidth="1"/>
    <col min="8996" max="8996" width="10" customWidth="1"/>
    <col min="8997" max="8997" width="10.140625" customWidth="1"/>
    <col min="9205" max="9205" width="24.42578125" bestFit="1" customWidth="1"/>
    <col min="9206" max="9206" width="9.5703125" customWidth="1"/>
    <col min="9207" max="9214" width="8.7109375" customWidth="1"/>
    <col min="9215" max="9226" width="9.140625" customWidth="1"/>
    <col min="9229" max="9229" width="9.140625" customWidth="1"/>
    <col min="9231" max="9232" width="9.140625" customWidth="1"/>
    <col min="9238" max="9238" width="9.140625" customWidth="1"/>
    <col min="9241" max="9247" width="9.140625" customWidth="1"/>
    <col min="9248" max="9248" width="10.42578125" customWidth="1"/>
    <col min="9249" max="9249" width="10" customWidth="1"/>
    <col min="9250" max="9250" width="10.140625" customWidth="1"/>
    <col min="9251" max="9251" width="10.42578125" customWidth="1"/>
    <col min="9252" max="9252" width="10" customWidth="1"/>
    <col min="9253" max="9253" width="10.140625" customWidth="1"/>
    <col min="9461" max="9461" width="24.42578125" bestFit="1" customWidth="1"/>
    <col min="9462" max="9462" width="9.5703125" customWidth="1"/>
    <col min="9463" max="9470" width="8.7109375" customWidth="1"/>
    <col min="9471" max="9482" width="9.140625" customWidth="1"/>
    <col min="9485" max="9485" width="9.140625" customWidth="1"/>
    <col min="9487" max="9488" width="9.140625" customWidth="1"/>
    <col min="9494" max="9494" width="9.140625" customWidth="1"/>
    <col min="9497" max="9503" width="9.140625" customWidth="1"/>
    <col min="9504" max="9504" width="10.42578125" customWidth="1"/>
    <col min="9505" max="9505" width="10" customWidth="1"/>
    <col min="9506" max="9506" width="10.140625" customWidth="1"/>
    <col min="9507" max="9507" width="10.42578125" customWidth="1"/>
    <col min="9508" max="9508" width="10" customWidth="1"/>
    <col min="9509" max="9509" width="10.140625" customWidth="1"/>
    <col min="9717" max="9717" width="24.42578125" bestFit="1" customWidth="1"/>
    <col min="9718" max="9718" width="9.5703125" customWidth="1"/>
    <col min="9719" max="9726" width="8.7109375" customWidth="1"/>
    <col min="9727" max="9738" width="9.140625" customWidth="1"/>
    <col min="9741" max="9741" width="9.140625" customWidth="1"/>
    <col min="9743" max="9744" width="9.140625" customWidth="1"/>
    <col min="9750" max="9750" width="9.140625" customWidth="1"/>
    <col min="9753" max="9759" width="9.140625" customWidth="1"/>
    <col min="9760" max="9760" width="10.42578125" customWidth="1"/>
    <col min="9761" max="9761" width="10" customWidth="1"/>
    <col min="9762" max="9762" width="10.140625" customWidth="1"/>
    <col min="9763" max="9763" width="10.42578125" customWidth="1"/>
    <col min="9764" max="9764" width="10" customWidth="1"/>
    <col min="9765" max="9765" width="10.140625" customWidth="1"/>
    <col min="9973" max="9973" width="24.42578125" bestFit="1" customWidth="1"/>
    <col min="9974" max="9974" width="9.5703125" customWidth="1"/>
    <col min="9975" max="9982" width="8.7109375" customWidth="1"/>
    <col min="9983" max="9994" width="9.140625" customWidth="1"/>
    <col min="9997" max="9997" width="9.140625" customWidth="1"/>
    <col min="9999" max="10000" width="9.140625" customWidth="1"/>
    <col min="10006" max="10006" width="9.140625" customWidth="1"/>
    <col min="10009" max="10015" width="9.140625" customWidth="1"/>
    <col min="10016" max="10016" width="10.42578125" customWidth="1"/>
    <col min="10017" max="10017" width="10" customWidth="1"/>
    <col min="10018" max="10018" width="10.140625" customWidth="1"/>
    <col min="10019" max="10019" width="10.42578125" customWidth="1"/>
    <col min="10020" max="10020" width="10" customWidth="1"/>
    <col min="10021" max="10021" width="10.140625" customWidth="1"/>
    <col min="10229" max="10229" width="24.42578125" bestFit="1" customWidth="1"/>
    <col min="10230" max="10230" width="9.5703125" customWidth="1"/>
    <col min="10231" max="10238" width="8.7109375" customWidth="1"/>
    <col min="10239" max="10250" width="9.140625" customWidth="1"/>
    <col min="10253" max="10253" width="9.140625" customWidth="1"/>
    <col min="10255" max="10256" width="9.140625" customWidth="1"/>
    <col min="10262" max="10262" width="9.140625" customWidth="1"/>
    <col min="10265" max="10271" width="9.140625" customWidth="1"/>
    <col min="10272" max="10272" width="10.42578125" customWidth="1"/>
    <col min="10273" max="10273" width="10" customWidth="1"/>
    <col min="10274" max="10274" width="10.140625" customWidth="1"/>
    <col min="10275" max="10275" width="10.42578125" customWidth="1"/>
    <col min="10276" max="10276" width="10" customWidth="1"/>
    <col min="10277" max="10277" width="10.140625" customWidth="1"/>
    <col min="10485" max="10485" width="24.42578125" bestFit="1" customWidth="1"/>
    <col min="10486" max="10486" width="9.5703125" customWidth="1"/>
    <col min="10487" max="10494" width="8.7109375" customWidth="1"/>
    <col min="10495" max="10506" width="9.140625" customWidth="1"/>
    <col min="10509" max="10509" width="9.140625" customWidth="1"/>
    <col min="10511" max="10512" width="9.140625" customWidth="1"/>
    <col min="10518" max="10518" width="9.140625" customWidth="1"/>
    <col min="10521" max="10527" width="9.140625" customWidth="1"/>
    <col min="10528" max="10528" width="10.42578125" customWidth="1"/>
    <col min="10529" max="10529" width="10" customWidth="1"/>
    <col min="10530" max="10530" width="10.140625" customWidth="1"/>
    <col min="10531" max="10531" width="10.42578125" customWidth="1"/>
    <col min="10532" max="10532" width="10" customWidth="1"/>
    <col min="10533" max="10533" width="10.140625" customWidth="1"/>
    <col min="10741" max="10741" width="24.42578125" bestFit="1" customWidth="1"/>
    <col min="10742" max="10742" width="9.5703125" customWidth="1"/>
    <col min="10743" max="10750" width="8.7109375" customWidth="1"/>
    <col min="10751" max="10762" width="9.140625" customWidth="1"/>
    <col min="10765" max="10765" width="9.140625" customWidth="1"/>
    <col min="10767" max="10768" width="9.140625" customWidth="1"/>
    <col min="10774" max="10774" width="9.140625" customWidth="1"/>
    <col min="10777" max="10783" width="9.140625" customWidth="1"/>
    <col min="10784" max="10784" width="10.42578125" customWidth="1"/>
    <col min="10785" max="10785" width="10" customWidth="1"/>
    <col min="10786" max="10786" width="10.140625" customWidth="1"/>
    <col min="10787" max="10787" width="10.42578125" customWidth="1"/>
    <col min="10788" max="10788" width="10" customWidth="1"/>
    <col min="10789" max="10789" width="10.140625" customWidth="1"/>
    <col min="10997" max="10997" width="24.42578125" bestFit="1" customWidth="1"/>
    <col min="10998" max="10998" width="9.5703125" customWidth="1"/>
    <col min="10999" max="11006" width="8.7109375" customWidth="1"/>
    <col min="11007" max="11018" width="9.140625" customWidth="1"/>
    <col min="11021" max="11021" width="9.140625" customWidth="1"/>
    <col min="11023" max="11024" width="9.140625" customWidth="1"/>
    <col min="11030" max="11030" width="9.140625" customWidth="1"/>
    <col min="11033" max="11039" width="9.140625" customWidth="1"/>
    <col min="11040" max="11040" width="10.42578125" customWidth="1"/>
    <col min="11041" max="11041" width="10" customWidth="1"/>
    <col min="11042" max="11042" width="10.140625" customWidth="1"/>
    <col min="11043" max="11043" width="10.42578125" customWidth="1"/>
    <col min="11044" max="11044" width="10" customWidth="1"/>
    <col min="11045" max="11045" width="10.140625" customWidth="1"/>
    <col min="11253" max="11253" width="24.42578125" bestFit="1" customWidth="1"/>
    <col min="11254" max="11254" width="9.5703125" customWidth="1"/>
    <col min="11255" max="11262" width="8.7109375" customWidth="1"/>
    <col min="11263" max="11274" width="9.140625" customWidth="1"/>
    <col min="11277" max="11277" width="9.140625" customWidth="1"/>
    <col min="11279" max="11280" width="9.140625" customWidth="1"/>
    <col min="11286" max="11286" width="9.140625" customWidth="1"/>
    <col min="11289" max="11295" width="9.140625" customWidth="1"/>
    <col min="11296" max="11296" width="10.42578125" customWidth="1"/>
    <col min="11297" max="11297" width="10" customWidth="1"/>
    <col min="11298" max="11298" width="10.140625" customWidth="1"/>
    <col min="11299" max="11299" width="10.42578125" customWidth="1"/>
    <col min="11300" max="11300" width="10" customWidth="1"/>
    <col min="11301" max="11301" width="10.140625" customWidth="1"/>
    <col min="11509" max="11509" width="24.42578125" bestFit="1" customWidth="1"/>
    <col min="11510" max="11510" width="9.5703125" customWidth="1"/>
    <col min="11511" max="11518" width="8.7109375" customWidth="1"/>
    <col min="11519" max="11530" width="9.140625" customWidth="1"/>
    <col min="11533" max="11533" width="9.140625" customWidth="1"/>
    <col min="11535" max="11536" width="9.140625" customWidth="1"/>
    <col min="11542" max="11542" width="9.140625" customWidth="1"/>
    <col min="11545" max="11551" width="9.140625" customWidth="1"/>
    <col min="11552" max="11552" width="10.42578125" customWidth="1"/>
    <col min="11553" max="11553" width="10" customWidth="1"/>
    <col min="11554" max="11554" width="10.140625" customWidth="1"/>
    <col min="11555" max="11555" width="10.42578125" customWidth="1"/>
    <col min="11556" max="11556" width="10" customWidth="1"/>
    <col min="11557" max="11557" width="10.140625" customWidth="1"/>
    <col min="11765" max="11765" width="24.42578125" bestFit="1" customWidth="1"/>
    <col min="11766" max="11766" width="9.5703125" customWidth="1"/>
    <col min="11767" max="11774" width="8.7109375" customWidth="1"/>
    <col min="11775" max="11786" width="9.140625" customWidth="1"/>
    <col min="11789" max="11789" width="9.140625" customWidth="1"/>
    <col min="11791" max="11792" width="9.140625" customWidth="1"/>
    <col min="11798" max="11798" width="9.140625" customWidth="1"/>
    <col min="11801" max="11807" width="9.140625" customWidth="1"/>
    <col min="11808" max="11808" width="10.42578125" customWidth="1"/>
    <col min="11809" max="11809" width="10" customWidth="1"/>
    <col min="11810" max="11810" width="10.140625" customWidth="1"/>
    <col min="11811" max="11811" width="10.42578125" customWidth="1"/>
    <col min="11812" max="11812" width="10" customWidth="1"/>
    <col min="11813" max="11813" width="10.140625" customWidth="1"/>
    <col min="12021" max="12021" width="24.42578125" bestFit="1" customWidth="1"/>
    <col min="12022" max="12022" width="9.5703125" customWidth="1"/>
    <col min="12023" max="12030" width="8.7109375" customWidth="1"/>
    <col min="12031" max="12042" width="9.140625" customWidth="1"/>
    <col min="12045" max="12045" width="9.140625" customWidth="1"/>
    <col min="12047" max="12048" width="9.140625" customWidth="1"/>
    <col min="12054" max="12054" width="9.140625" customWidth="1"/>
    <col min="12057" max="12063" width="9.140625" customWidth="1"/>
    <col min="12064" max="12064" width="10.42578125" customWidth="1"/>
    <col min="12065" max="12065" width="10" customWidth="1"/>
    <col min="12066" max="12066" width="10.140625" customWidth="1"/>
    <col min="12067" max="12067" width="10.42578125" customWidth="1"/>
    <col min="12068" max="12068" width="10" customWidth="1"/>
    <col min="12069" max="12069" width="10.140625" customWidth="1"/>
    <col min="12277" max="12277" width="24.42578125" bestFit="1" customWidth="1"/>
    <col min="12278" max="12278" width="9.5703125" customWidth="1"/>
    <col min="12279" max="12286" width="8.7109375" customWidth="1"/>
    <col min="12287" max="12298" width="9.140625" customWidth="1"/>
    <col min="12301" max="12301" width="9.140625" customWidth="1"/>
    <col min="12303" max="12304" width="9.140625" customWidth="1"/>
    <col min="12310" max="12310" width="9.140625" customWidth="1"/>
    <col min="12313" max="12319" width="9.140625" customWidth="1"/>
    <col min="12320" max="12320" width="10.42578125" customWidth="1"/>
    <col min="12321" max="12321" width="10" customWidth="1"/>
    <col min="12322" max="12322" width="10.140625" customWidth="1"/>
    <col min="12323" max="12323" width="10.42578125" customWidth="1"/>
    <col min="12324" max="12324" width="10" customWidth="1"/>
    <col min="12325" max="12325" width="10.140625" customWidth="1"/>
    <col min="12533" max="12533" width="24.42578125" bestFit="1" customWidth="1"/>
    <col min="12534" max="12534" width="9.5703125" customWidth="1"/>
    <col min="12535" max="12542" width="8.7109375" customWidth="1"/>
    <col min="12543" max="12554" width="9.140625" customWidth="1"/>
    <col min="12557" max="12557" width="9.140625" customWidth="1"/>
    <col min="12559" max="12560" width="9.140625" customWidth="1"/>
    <col min="12566" max="12566" width="9.140625" customWidth="1"/>
    <col min="12569" max="12575" width="9.140625" customWidth="1"/>
    <col min="12576" max="12576" width="10.42578125" customWidth="1"/>
    <col min="12577" max="12577" width="10" customWidth="1"/>
    <col min="12578" max="12578" width="10.140625" customWidth="1"/>
    <col min="12579" max="12579" width="10.42578125" customWidth="1"/>
    <col min="12580" max="12580" width="10" customWidth="1"/>
    <col min="12581" max="12581" width="10.140625" customWidth="1"/>
    <col min="12789" max="12789" width="24.42578125" bestFit="1" customWidth="1"/>
    <col min="12790" max="12790" width="9.5703125" customWidth="1"/>
    <col min="12791" max="12798" width="8.7109375" customWidth="1"/>
    <col min="12799" max="12810" width="9.140625" customWidth="1"/>
    <col min="12813" max="12813" width="9.140625" customWidth="1"/>
    <col min="12815" max="12816" width="9.140625" customWidth="1"/>
    <col min="12822" max="12822" width="9.140625" customWidth="1"/>
    <col min="12825" max="12831" width="9.140625" customWidth="1"/>
    <col min="12832" max="12832" width="10.42578125" customWidth="1"/>
    <col min="12833" max="12833" width="10" customWidth="1"/>
    <col min="12834" max="12834" width="10.140625" customWidth="1"/>
    <col min="12835" max="12835" width="10.42578125" customWidth="1"/>
    <col min="12836" max="12836" width="10" customWidth="1"/>
    <col min="12837" max="12837" width="10.140625" customWidth="1"/>
    <col min="13045" max="13045" width="24.42578125" bestFit="1" customWidth="1"/>
    <col min="13046" max="13046" width="9.5703125" customWidth="1"/>
    <col min="13047" max="13054" width="8.7109375" customWidth="1"/>
    <col min="13055" max="13066" width="9.140625" customWidth="1"/>
    <col min="13069" max="13069" width="9.140625" customWidth="1"/>
    <col min="13071" max="13072" width="9.140625" customWidth="1"/>
    <col min="13078" max="13078" width="9.140625" customWidth="1"/>
    <col min="13081" max="13087" width="9.140625" customWidth="1"/>
    <col min="13088" max="13088" width="10.42578125" customWidth="1"/>
    <col min="13089" max="13089" width="10" customWidth="1"/>
    <col min="13090" max="13090" width="10.140625" customWidth="1"/>
    <col min="13091" max="13091" width="10.42578125" customWidth="1"/>
    <col min="13092" max="13092" width="10" customWidth="1"/>
    <col min="13093" max="13093" width="10.140625" customWidth="1"/>
    <col min="13301" max="13301" width="24.42578125" bestFit="1" customWidth="1"/>
    <col min="13302" max="13302" width="9.5703125" customWidth="1"/>
    <col min="13303" max="13310" width="8.7109375" customWidth="1"/>
    <col min="13311" max="13322" width="9.140625" customWidth="1"/>
    <col min="13325" max="13325" width="9.140625" customWidth="1"/>
    <col min="13327" max="13328" width="9.140625" customWidth="1"/>
    <col min="13334" max="13334" width="9.140625" customWidth="1"/>
    <col min="13337" max="13343" width="9.140625" customWidth="1"/>
    <col min="13344" max="13344" width="10.42578125" customWidth="1"/>
    <col min="13345" max="13345" width="10" customWidth="1"/>
    <col min="13346" max="13346" width="10.140625" customWidth="1"/>
    <col min="13347" max="13347" width="10.42578125" customWidth="1"/>
    <col min="13348" max="13348" width="10" customWidth="1"/>
    <col min="13349" max="13349" width="10.140625" customWidth="1"/>
    <col min="13557" max="13557" width="24.42578125" bestFit="1" customWidth="1"/>
    <col min="13558" max="13558" width="9.5703125" customWidth="1"/>
    <col min="13559" max="13566" width="8.7109375" customWidth="1"/>
    <col min="13567" max="13578" width="9.140625" customWidth="1"/>
    <col min="13581" max="13581" width="9.140625" customWidth="1"/>
    <col min="13583" max="13584" width="9.140625" customWidth="1"/>
    <col min="13590" max="13590" width="9.140625" customWidth="1"/>
    <col min="13593" max="13599" width="9.140625" customWidth="1"/>
    <col min="13600" max="13600" width="10.42578125" customWidth="1"/>
    <col min="13601" max="13601" width="10" customWidth="1"/>
    <col min="13602" max="13602" width="10.140625" customWidth="1"/>
    <col min="13603" max="13603" width="10.42578125" customWidth="1"/>
    <col min="13604" max="13604" width="10" customWidth="1"/>
    <col min="13605" max="13605" width="10.140625" customWidth="1"/>
    <col min="13813" max="13813" width="24.42578125" bestFit="1" customWidth="1"/>
    <col min="13814" max="13814" width="9.5703125" customWidth="1"/>
    <col min="13815" max="13822" width="8.7109375" customWidth="1"/>
    <col min="13823" max="13834" width="9.140625" customWidth="1"/>
    <col min="13837" max="13837" width="9.140625" customWidth="1"/>
    <col min="13839" max="13840" width="9.140625" customWidth="1"/>
    <col min="13846" max="13846" width="9.140625" customWidth="1"/>
    <col min="13849" max="13855" width="9.140625" customWidth="1"/>
    <col min="13856" max="13856" width="10.42578125" customWidth="1"/>
    <col min="13857" max="13857" width="10" customWidth="1"/>
    <col min="13858" max="13858" width="10.140625" customWidth="1"/>
    <col min="13859" max="13859" width="10.42578125" customWidth="1"/>
    <col min="13860" max="13860" width="10" customWidth="1"/>
    <col min="13861" max="13861" width="10.140625" customWidth="1"/>
    <col min="14069" max="14069" width="24.42578125" bestFit="1" customWidth="1"/>
    <col min="14070" max="14070" width="9.5703125" customWidth="1"/>
    <col min="14071" max="14078" width="8.7109375" customWidth="1"/>
    <col min="14079" max="14090" width="9.140625" customWidth="1"/>
    <col min="14093" max="14093" width="9.140625" customWidth="1"/>
    <col min="14095" max="14096" width="9.140625" customWidth="1"/>
    <col min="14102" max="14102" width="9.140625" customWidth="1"/>
    <col min="14105" max="14111" width="9.140625" customWidth="1"/>
    <col min="14112" max="14112" width="10.42578125" customWidth="1"/>
    <col min="14113" max="14113" width="10" customWidth="1"/>
    <col min="14114" max="14114" width="10.140625" customWidth="1"/>
    <col min="14115" max="14115" width="10.42578125" customWidth="1"/>
    <col min="14116" max="14116" width="10" customWidth="1"/>
    <col min="14117" max="14117" width="10.140625" customWidth="1"/>
    <col min="14325" max="14325" width="24.42578125" bestFit="1" customWidth="1"/>
    <col min="14326" max="14326" width="9.5703125" customWidth="1"/>
    <col min="14327" max="14334" width="8.7109375" customWidth="1"/>
    <col min="14335" max="14346" width="9.140625" customWidth="1"/>
    <col min="14349" max="14349" width="9.140625" customWidth="1"/>
    <col min="14351" max="14352" width="9.140625" customWidth="1"/>
    <col min="14358" max="14358" width="9.140625" customWidth="1"/>
    <col min="14361" max="14367" width="9.140625" customWidth="1"/>
    <col min="14368" max="14368" width="10.42578125" customWidth="1"/>
    <col min="14369" max="14369" width="10" customWidth="1"/>
    <col min="14370" max="14370" width="10.140625" customWidth="1"/>
    <col min="14371" max="14371" width="10.42578125" customWidth="1"/>
    <col min="14372" max="14372" width="10" customWidth="1"/>
    <col min="14373" max="14373" width="10.140625" customWidth="1"/>
    <col min="14581" max="14581" width="24.42578125" bestFit="1" customWidth="1"/>
    <col min="14582" max="14582" width="9.5703125" customWidth="1"/>
    <col min="14583" max="14590" width="8.7109375" customWidth="1"/>
    <col min="14591" max="14602" width="9.140625" customWidth="1"/>
    <col min="14605" max="14605" width="9.140625" customWidth="1"/>
    <col min="14607" max="14608" width="9.140625" customWidth="1"/>
    <col min="14614" max="14614" width="9.140625" customWidth="1"/>
    <col min="14617" max="14623" width="9.140625" customWidth="1"/>
    <col min="14624" max="14624" width="10.42578125" customWidth="1"/>
    <col min="14625" max="14625" width="10" customWidth="1"/>
    <col min="14626" max="14626" width="10.140625" customWidth="1"/>
    <col min="14627" max="14627" width="10.42578125" customWidth="1"/>
    <col min="14628" max="14628" width="10" customWidth="1"/>
    <col min="14629" max="14629" width="10.140625" customWidth="1"/>
    <col min="14837" max="14837" width="24.42578125" bestFit="1" customWidth="1"/>
    <col min="14838" max="14838" width="9.5703125" customWidth="1"/>
    <col min="14839" max="14846" width="8.7109375" customWidth="1"/>
    <col min="14847" max="14858" width="9.140625" customWidth="1"/>
    <col min="14861" max="14861" width="9.140625" customWidth="1"/>
    <col min="14863" max="14864" width="9.140625" customWidth="1"/>
    <col min="14870" max="14870" width="9.140625" customWidth="1"/>
    <col min="14873" max="14879" width="9.140625" customWidth="1"/>
    <col min="14880" max="14880" width="10.42578125" customWidth="1"/>
    <col min="14881" max="14881" width="10" customWidth="1"/>
    <col min="14882" max="14882" width="10.140625" customWidth="1"/>
    <col min="14883" max="14883" width="10.42578125" customWidth="1"/>
    <col min="14884" max="14884" width="10" customWidth="1"/>
    <col min="14885" max="14885" width="10.140625" customWidth="1"/>
    <col min="15093" max="15093" width="24.42578125" bestFit="1" customWidth="1"/>
    <col min="15094" max="15094" width="9.5703125" customWidth="1"/>
    <col min="15095" max="15102" width="8.7109375" customWidth="1"/>
    <col min="15103" max="15114" width="9.140625" customWidth="1"/>
    <col min="15117" max="15117" width="9.140625" customWidth="1"/>
    <col min="15119" max="15120" width="9.140625" customWidth="1"/>
    <col min="15126" max="15126" width="9.140625" customWidth="1"/>
    <col min="15129" max="15135" width="9.140625" customWidth="1"/>
    <col min="15136" max="15136" width="10.42578125" customWidth="1"/>
    <col min="15137" max="15137" width="10" customWidth="1"/>
    <col min="15138" max="15138" width="10.140625" customWidth="1"/>
    <col min="15139" max="15139" width="10.42578125" customWidth="1"/>
    <col min="15140" max="15140" width="10" customWidth="1"/>
    <col min="15141" max="15141" width="10.140625" customWidth="1"/>
    <col min="15349" max="15349" width="24.42578125" bestFit="1" customWidth="1"/>
    <col min="15350" max="15350" width="9.5703125" customWidth="1"/>
    <col min="15351" max="15358" width="8.7109375" customWidth="1"/>
    <col min="15359" max="15370" width="9.140625" customWidth="1"/>
    <col min="15373" max="15373" width="9.140625" customWidth="1"/>
    <col min="15375" max="15376" width="9.140625" customWidth="1"/>
    <col min="15382" max="15382" width="9.140625" customWidth="1"/>
    <col min="15385" max="15391" width="9.140625" customWidth="1"/>
    <col min="15392" max="15392" width="10.42578125" customWidth="1"/>
    <col min="15393" max="15393" width="10" customWidth="1"/>
    <col min="15394" max="15394" width="10.140625" customWidth="1"/>
    <col min="15395" max="15395" width="10.42578125" customWidth="1"/>
    <col min="15396" max="15396" width="10" customWidth="1"/>
    <col min="15397" max="15397" width="10.140625" customWidth="1"/>
    <col min="15605" max="15605" width="24.42578125" bestFit="1" customWidth="1"/>
    <col min="15606" max="15606" width="9.5703125" customWidth="1"/>
    <col min="15607" max="15614" width="8.7109375" customWidth="1"/>
    <col min="15615" max="15626" width="9.140625" customWidth="1"/>
    <col min="15629" max="15629" width="9.140625" customWidth="1"/>
    <col min="15631" max="15632" width="9.140625" customWidth="1"/>
    <col min="15638" max="15638" width="9.140625" customWidth="1"/>
    <col min="15641" max="15647" width="9.140625" customWidth="1"/>
    <col min="15648" max="15648" width="10.42578125" customWidth="1"/>
    <col min="15649" max="15649" width="10" customWidth="1"/>
    <col min="15650" max="15650" width="10.140625" customWidth="1"/>
    <col min="15651" max="15651" width="10.42578125" customWidth="1"/>
    <col min="15652" max="15652" width="10" customWidth="1"/>
    <col min="15653" max="15653" width="10.140625" customWidth="1"/>
    <col min="15861" max="15861" width="24.42578125" bestFit="1" customWidth="1"/>
    <col min="15862" max="15862" width="9.5703125" customWidth="1"/>
    <col min="15863" max="15870" width="8.7109375" customWidth="1"/>
    <col min="15871" max="15882" width="9.140625" customWidth="1"/>
    <col min="15885" max="15885" width="9.140625" customWidth="1"/>
    <col min="15887" max="15888" width="9.140625" customWidth="1"/>
    <col min="15894" max="15894" width="9.140625" customWidth="1"/>
    <col min="15897" max="15903" width="9.140625" customWidth="1"/>
    <col min="15904" max="15904" width="10.42578125" customWidth="1"/>
    <col min="15905" max="15905" width="10" customWidth="1"/>
    <col min="15906" max="15906" width="10.140625" customWidth="1"/>
    <col min="15907" max="15907" width="10.42578125" customWidth="1"/>
    <col min="15908" max="15908" width="10" customWidth="1"/>
    <col min="15909" max="15909" width="10.140625" customWidth="1"/>
    <col min="16117" max="16117" width="24.42578125" bestFit="1" customWidth="1"/>
    <col min="16118" max="16118" width="9.5703125" customWidth="1"/>
    <col min="16119" max="16126" width="8.7109375" customWidth="1"/>
    <col min="16127" max="16138" width="9.140625" customWidth="1"/>
    <col min="16141" max="16141" width="9.140625" customWidth="1"/>
    <col min="16143" max="16144" width="9.140625" customWidth="1"/>
    <col min="16150" max="16150" width="9.140625" customWidth="1"/>
    <col min="16153" max="16159" width="9.140625" customWidth="1"/>
    <col min="16160" max="16160" width="10.42578125" customWidth="1"/>
    <col min="16161" max="16161" width="10" customWidth="1"/>
    <col min="16162" max="16162" width="10.140625" customWidth="1"/>
    <col min="16163" max="16163" width="10.42578125" customWidth="1"/>
    <col min="16164" max="16164" width="10" customWidth="1"/>
    <col min="16165" max="16165" width="10.140625" customWidth="1"/>
  </cols>
  <sheetData>
    <row r="1" spans="1:43" ht="18.75" customHeight="1" x14ac:dyDescent="0.25">
      <c r="A1" s="225" t="s">
        <v>57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</row>
    <row r="2" spans="1:43" ht="15.75" customHeight="1" x14ac:dyDescent="0.25">
      <c r="A2" s="227"/>
      <c r="B2" s="229">
        <v>2018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1"/>
      <c r="W2" s="229">
        <v>2019</v>
      </c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1"/>
    </row>
    <row r="3" spans="1:43" ht="15.75" customHeight="1" x14ac:dyDescent="0.25">
      <c r="A3" s="228"/>
      <c r="B3" s="232" t="s">
        <v>4</v>
      </c>
      <c r="C3" s="232"/>
      <c r="D3" s="232"/>
      <c r="E3" s="232" t="s">
        <v>8</v>
      </c>
      <c r="F3" s="232"/>
      <c r="G3" s="232"/>
      <c r="H3" s="232" t="s">
        <v>9</v>
      </c>
      <c r="I3" s="232"/>
      <c r="J3" s="232"/>
      <c r="K3" s="232" t="s">
        <v>13</v>
      </c>
      <c r="L3" s="232"/>
      <c r="M3" s="232"/>
      <c r="N3" s="232" t="s">
        <v>14</v>
      </c>
      <c r="O3" s="232"/>
      <c r="P3" s="232"/>
      <c r="Q3" s="232" t="s">
        <v>18</v>
      </c>
      <c r="R3" s="232"/>
      <c r="S3" s="232"/>
      <c r="T3" s="232">
        <v>2018</v>
      </c>
      <c r="U3" s="232"/>
      <c r="V3" s="232"/>
      <c r="W3" s="232" t="s">
        <v>4</v>
      </c>
      <c r="X3" s="232"/>
      <c r="Y3" s="232"/>
      <c r="Z3" s="232" t="s">
        <v>8</v>
      </c>
      <c r="AA3" s="232"/>
      <c r="AB3" s="232"/>
      <c r="AC3" s="232" t="s">
        <v>9</v>
      </c>
      <c r="AD3" s="232"/>
      <c r="AE3" s="232"/>
      <c r="AF3" s="232" t="s">
        <v>13</v>
      </c>
      <c r="AG3" s="232"/>
      <c r="AH3" s="232"/>
      <c r="AI3" s="232" t="s">
        <v>14</v>
      </c>
      <c r="AJ3" s="232"/>
      <c r="AK3" s="232"/>
      <c r="AL3" s="232" t="s">
        <v>18</v>
      </c>
      <c r="AM3" s="232"/>
      <c r="AN3" s="232"/>
      <c r="AO3" s="232">
        <v>2019</v>
      </c>
      <c r="AP3" s="232"/>
      <c r="AQ3" s="232"/>
    </row>
    <row r="4" spans="1:43" x14ac:dyDescent="0.25">
      <c r="A4" s="115"/>
      <c r="B4" s="116" t="s">
        <v>58</v>
      </c>
      <c r="C4" s="116" t="s">
        <v>59</v>
      </c>
      <c r="D4" s="117" t="s">
        <v>60</v>
      </c>
      <c r="E4" s="116" t="s">
        <v>58</v>
      </c>
      <c r="F4" s="116" t="s">
        <v>59</v>
      </c>
      <c r="G4" s="117" t="s">
        <v>60</v>
      </c>
      <c r="H4" s="116" t="s">
        <v>58</v>
      </c>
      <c r="I4" s="116" t="s">
        <v>59</v>
      </c>
      <c r="J4" s="117" t="s">
        <v>60</v>
      </c>
      <c r="K4" s="116" t="s">
        <v>58</v>
      </c>
      <c r="L4" s="116" t="s">
        <v>59</v>
      </c>
      <c r="M4" s="117" t="s">
        <v>60</v>
      </c>
      <c r="N4" s="116" t="s">
        <v>58</v>
      </c>
      <c r="O4" s="116" t="s">
        <v>59</v>
      </c>
      <c r="P4" s="117" t="s">
        <v>60</v>
      </c>
      <c r="Q4" s="116" t="s">
        <v>58</v>
      </c>
      <c r="R4" s="116" t="s">
        <v>59</v>
      </c>
      <c r="S4" s="117" t="s">
        <v>60</v>
      </c>
      <c r="T4" s="116" t="s">
        <v>58</v>
      </c>
      <c r="U4" s="116" t="s">
        <v>59</v>
      </c>
      <c r="V4" s="117" t="s">
        <v>60</v>
      </c>
      <c r="W4" s="116" t="s">
        <v>58</v>
      </c>
      <c r="X4" s="116" t="s">
        <v>59</v>
      </c>
      <c r="Y4" s="117" t="s">
        <v>60</v>
      </c>
      <c r="Z4" s="116" t="s">
        <v>58</v>
      </c>
      <c r="AA4" s="116" t="s">
        <v>59</v>
      </c>
      <c r="AB4" s="117" t="s">
        <v>60</v>
      </c>
      <c r="AC4" s="116" t="s">
        <v>58</v>
      </c>
      <c r="AD4" s="116" t="s">
        <v>59</v>
      </c>
      <c r="AE4" s="117" t="s">
        <v>60</v>
      </c>
      <c r="AF4" s="116" t="s">
        <v>58</v>
      </c>
      <c r="AG4" s="116" t="s">
        <v>59</v>
      </c>
      <c r="AH4" s="117" t="s">
        <v>60</v>
      </c>
      <c r="AI4" s="116" t="s">
        <v>58</v>
      </c>
      <c r="AJ4" s="116" t="s">
        <v>59</v>
      </c>
      <c r="AK4" s="117" t="s">
        <v>60</v>
      </c>
      <c r="AL4" s="116" t="s">
        <v>58</v>
      </c>
      <c r="AM4" s="116" t="s">
        <v>59</v>
      </c>
      <c r="AN4" s="117" t="s">
        <v>60</v>
      </c>
      <c r="AO4" s="116" t="s">
        <v>58</v>
      </c>
      <c r="AP4" s="116" t="s">
        <v>59</v>
      </c>
      <c r="AQ4" s="117" t="s">
        <v>60</v>
      </c>
    </row>
    <row r="5" spans="1:43" ht="15.75" x14ac:dyDescent="0.25">
      <c r="A5" s="154" t="s">
        <v>61</v>
      </c>
      <c r="B5" s="118">
        <v>62.285605554777355</v>
      </c>
      <c r="C5" s="118">
        <v>69.119756086743266</v>
      </c>
      <c r="D5" s="119">
        <v>63.41917414019774</v>
      </c>
      <c r="E5" s="118">
        <v>39.65691259177391</v>
      </c>
      <c r="F5" s="118">
        <v>72.314959161482832</v>
      </c>
      <c r="G5" s="119">
        <v>45.073845607729652</v>
      </c>
      <c r="H5" s="118">
        <v>50.9</v>
      </c>
      <c r="I5" s="118">
        <v>70.7</v>
      </c>
      <c r="J5" s="119">
        <v>54.2</v>
      </c>
      <c r="K5" s="118">
        <v>29.20254280427373</v>
      </c>
      <c r="L5" s="118">
        <v>55.425306896513007</v>
      </c>
      <c r="M5" s="119">
        <v>33.5520667807819</v>
      </c>
      <c r="N5" s="118">
        <v>43.593836936903188</v>
      </c>
      <c r="O5" s="118">
        <v>65.569844564033062</v>
      </c>
      <c r="P5" s="119">
        <v>47.238958852575571</v>
      </c>
      <c r="Q5" s="118">
        <v>58.74031775347094</v>
      </c>
      <c r="R5" s="118">
        <v>43.721444038124645</v>
      </c>
      <c r="S5" s="119">
        <v>56.249163461144434</v>
      </c>
      <c r="T5" s="118">
        <v>47.411580046832597</v>
      </c>
      <c r="U5" s="118">
        <v>60.062850458872589</v>
      </c>
      <c r="V5" s="119">
        <v>49.510024123776482</v>
      </c>
      <c r="W5" s="118">
        <v>65.682299925292995</v>
      </c>
      <c r="X5" s="118">
        <v>46.456275894096407</v>
      </c>
      <c r="Y5" s="119">
        <v>62.493312974776941</v>
      </c>
      <c r="Z5" s="118">
        <v>41.030001918984972</v>
      </c>
      <c r="AA5" s="118">
        <v>55.48716303772305</v>
      </c>
      <c r="AB5" s="119">
        <v>43.42798592620116</v>
      </c>
      <c r="AC5" s="118">
        <v>53.288050651403331</v>
      </c>
      <c r="AD5" s="118">
        <v>50.996666667963943</v>
      </c>
      <c r="AE5" s="119">
        <v>52.907982801183607</v>
      </c>
      <c r="AF5" s="118">
        <v>25.624106243512657</v>
      </c>
      <c r="AG5" s="118">
        <v>49.475367372315539</v>
      </c>
      <c r="AH5" s="119">
        <v>29.608203659375103</v>
      </c>
      <c r="AI5" s="118">
        <v>44.017498298967062</v>
      </c>
      <c r="AJ5" s="118">
        <v>50.483994377855332</v>
      </c>
      <c r="AK5" s="119">
        <v>45.092624680938613</v>
      </c>
      <c r="AL5" s="118">
        <v>58.934133643906961</v>
      </c>
      <c r="AM5" s="118">
        <v>48.365027784760592</v>
      </c>
      <c r="AN5" s="119">
        <v>57.170074268680892</v>
      </c>
      <c r="AO5" s="118">
        <v>47.761571212287635</v>
      </c>
      <c r="AP5" s="118">
        <v>49.950278056611907</v>
      </c>
      <c r="AQ5" s="119">
        <v>48.125823051613402</v>
      </c>
    </row>
    <row r="6" spans="1:43" ht="15.75" x14ac:dyDescent="0.25">
      <c r="A6" s="77" t="s">
        <v>62</v>
      </c>
      <c r="B6" s="118">
        <v>69.943501818783076</v>
      </c>
      <c r="C6" s="118">
        <v>54.025080769771037</v>
      </c>
      <c r="D6" s="119">
        <v>59.371317897902699</v>
      </c>
      <c r="E6" s="118">
        <v>38.5</v>
      </c>
      <c r="F6" s="118">
        <v>64.5</v>
      </c>
      <c r="G6" s="119">
        <v>55.8</v>
      </c>
      <c r="H6" s="118">
        <v>54.141645208497756</v>
      </c>
      <c r="I6" s="118">
        <v>59.31394746575107</v>
      </c>
      <c r="J6" s="119">
        <v>57.57681824417147</v>
      </c>
      <c r="K6" s="118">
        <v>36.543810170807447</v>
      </c>
      <c r="L6" s="118">
        <v>40.965994655846174</v>
      </c>
      <c r="M6" s="119">
        <v>39.48079415709261</v>
      </c>
      <c r="N6" s="118">
        <v>48.211239261730334</v>
      </c>
      <c r="O6" s="118">
        <v>53.130754577431475</v>
      </c>
      <c r="P6" s="119">
        <v>51.47852441262841</v>
      </c>
      <c r="Q6" s="118">
        <v>55.41740699404761</v>
      </c>
      <c r="R6" s="118">
        <v>46.409999806963953</v>
      </c>
      <c r="S6" s="119">
        <v>49.435157552416058</v>
      </c>
      <c r="T6" s="118">
        <v>50.027588388780174</v>
      </c>
      <c r="U6" s="118">
        <v>51.316254969680919</v>
      </c>
      <c r="V6" s="119">
        <v>50.883453431175219</v>
      </c>
      <c r="W6" s="118">
        <v>70.259780753968258</v>
      </c>
      <c r="X6" s="118">
        <v>40.766979461401078</v>
      </c>
      <c r="Y6" s="119">
        <v>50.672202397611713</v>
      </c>
      <c r="Z6" s="118">
        <v>42.480540293040292</v>
      </c>
      <c r="AA6" s="118">
        <v>64.603297431001963</v>
      </c>
      <c r="AB6" s="119">
        <v>57.173320222618528</v>
      </c>
      <c r="AC6" s="118">
        <v>56.293422290186804</v>
      </c>
      <c r="AD6" s="118">
        <v>52.538468567889673</v>
      </c>
      <c r="AE6" s="119">
        <v>53.799578130374023</v>
      </c>
      <c r="AF6" s="118">
        <v>36.217057938664595</v>
      </c>
      <c r="AG6" s="118">
        <v>45.310116659206976</v>
      </c>
      <c r="AH6" s="119">
        <v>42.25619265566629</v>
      </c>
      <c r="AI6" s="118">
        <v>49.527761043519973</v>
      </c>
      <c r="AJ6" s="118">
        <v>50.102540452143117</v>
      </c>
      <c r="AK6" s="119">
        <v>49.909499508860797</v>
      </c>
      <c r="AL6" s="118">
        <v>55.440483469202896</v>
      </c>
      <c r="AM6" s="118">
        <v>51.435549681588675</v>
      </c>
      <c r="AN6" s="119">
        <v>52.78061560522066</v>
      </c>
      <c r="AO6" s="118">
        <v>51.018091079582518</v>
      </c>
      <c r="AP6" s="118">
        <v>50.438531819565021</v>
      </c>
      <c r="AQ6" s="119">
        <v>50.633178086573416</v>
      </c>
    </row>
    <row r="7" spans="1:43" ht="15.75" x14ac:dyDescent="0.25">
      <c r="A7" s="77" t="s">
        <v>63</v>
      </c>
      <c r="B7" s="120">
        <v>33.749933373590977</v>
      </c>
      <c r="C7" s="120">
        <v>49.692887424455684</v>
      </c>
      <c r="D7" s="121">
        <v>47.683197940898268</v>
      </c>
      <c r="E7" s="120">
        <v>15.9</v>
      </c>
      <c r="F7" s="120">
        <v>51.1</v>
      </c>
      <c r="G7" s="121">
        <v>46.7</v>
      </c>
      <c r="H7" s="120">
        <v>24.780393746496916</v>
      </c>
      <c r="I7" s="120">
        <v>50.4</v>
      </c>
      <c r="J7" s="121">
        <v>47.168397488266045</v>
      </c>
      <c r="K7" s="120">
        <v>8.3421215343415263</v>
      </c>
      <c r="L7" s="120">
        <v>48.665886832507177</v>
      </c>
      <c r="M7" s="121">
        <v>43.58287355914419</v>
      </c>
      <c r="N7" s="120">
        <v>19.240756224451879</v>
      </c>
      <c r="O7" s="120">
        <v>49.81400010252856</v>
      </c>
      <c r="P7" s="121">
        <v>45.960089057939271</v>
      </c>
      <c r="Q7" s="120">
        <v>29.431773196282297</v>
      </c>
      <c r="R7" s="120">
        <v>39.503526905570794</v>
      </c>
      <c r="S7" s="121">
        <v>38.233931732307418</v>
      </c>
      <c r="T7" s="120">
        <v>21.809450913242014</v>
      </c>
      <c r="U7" s="120">
        <v>47.215195899459758</v>
      </c>
      <c r="V7" s="121">
        <v>44.012674060793707</v>
      </c>
      <c r="W7" s="120">
        <v>35.311407809983898</v>
      </c>
      <c r="X7" s="120">
        <v>43.648055764594389</v>
      </c>
      <c r="Y7" s="121">
        <v>42.597179391931668</v>
      </c>
      <c r="Z7" s="120">
        <v>18.038040293040293</v>
      </c>
      <c r="AA7" s="120">
        <v>43.497791613775256</v>
      </c>
      <c r="AB7" s="121">
        <v>40.288462005220474</v>
      </c>
      <c r="AC7" s="120">
        <v>26.627007566658655</v>
      </c>
      <c r="AD7" s="120">
        <v>43.572508594845537</v>
      </c>
      <c r="AE7" s="121">
        <v>41.436443026237086</v>
      </c>
      <c r="AF7" s="120">
        <v>8.4690036231884047</v>
      </c>
      <c r="AG7" s="120">
        <v>47.912203886259249</v>
      </c>
      <c r="AH7" s="121">
        <v>42.940190261077674</v>
      </c>
      <c r="AI7" s="120">
        <v>20.50782675054414</v>
      </c>
      <c r="AJ7" s="120">
        <v>45.034970011732199</v>
      </c>
      <c r="AK7" s="121">
        <v>41.943200336146731</v>
      </c>
      <c r="AL7" s="120">
        <v>30.062539185570259</v>
      </c>
      <c r="AM7" s="120">
        <v>40.24339371942807</v>
      </c>
      <c r="AN7" s="121">
        <v>38.960045838913274</v>
      </c>
      <c r="AO7" s="120">
        <v>22.916137830057572</v>
      </c>
      <c r="AP7" s="120">
        <v>43.827230233945954</v>
      </c>
      <c r="AQ7" s="121">
        <v>41.191281942323499</v>
      </c>
    </row>
    <row r="8" spans="1:43" ht="15.75" x14ac:dyDescent="0.25">
      <c r="A8" s="155" t="s">
        <v>84</v>
      </c>
      <c r="B8" s="157">
        <v>61.202386128928289</v>
      </c>
      <c r="C8" s="157">
        <v>55.356764416790746</v>
      </c>
      <c r="D8" s="158">
        <v>58.794151088646295</v>
      </c>
      <c r="E8" s="157">
        <v>38.200000000000003</v>
      </c>
      <c r="F8" s="157">
        <v>59</v>
      </c>
      <c r="G8" s="158">
        <v>46.8</v>
      </c>
      <c r="H8" s="157">
        <v>49.657538991954794</v>
      </c>
      <c r="I8" s="157">
        <v>57.173487882940435</v>
      </c>
      <c r="J8" s="158">
        <v>52.75390279576677</v>
      </c>
      <c r="K8" s="157">
        <v>28.530317769476582</v>
      </c>
      <c r="L8" s="157">
        <v>48.852866316504986</v>
      </c>
      <c r="M8" s="158">
        <v>36.902647682164229</v>
      </c>
      <c r="N8" s="157">
        <v>42.537742829068371</v>
      </c>
      <c r="O8" s="157">
        <v>54.369468893518956</v>
      </c>
      <c r="P8" s="158">
        <v>47.412087885688258</v>
      </c>
      <c r="Q8" s="157">
        <v>56.859847043631021</v>
      </c>
      <c r="R8" s="157">
        <v>41.889024832930964</v>
      </c>
      <c r="S8" s="158">
        <v>50.692280888130291</v>
      </c>
      <c r="T8" s="157">
        <v>46.147697863971828</v>
      </c>
      <c r="U8" s="157">
        <v>51.200368431370016</v>
      </c>
      <c r="V8" s="158">
        <v>48.229258886325489</v>
      </c>
      <c r="W8" s="157">
        <v>64.284184824302173</v>
      </c>
      <c r="X8" s="157">
        <v>43.787317056656391</v>
      </c>
      <c r="Y8" s="158">
        <v>55.840040196951449</v>
      </c>
      <c r="Z8" s="157">
        <v>39.833286530032453</v>
      </c>
      <c r="AA8" s="157">
        <v>50.564085448041581</v>
      </c>
      <c r="AB8" s="158">
        <v>44.25407994383</v>
      </c>
      <c r="AC8" s="157">
        <v>51.991191759227341</v>
      </c>
      <c r="AD8" s="157">
        <v>47.153250849271203</v>
      </c>
      <c r="AE8" s="158">
        <v>49.998093437798374</v>
      </c>
      <c r="AF8" s="157">
        <v>25.382188197326201</v>
      </c>
      <c r="AG8" s="157">
        <v>47.796307922081603</v>
      </c>
      <c r="AH8" s="158">
        <v>34.656291443797251</v>
      </c>
      <c r="AI8" s="157">
        <v>43.067884036556912</v>
      </c>
      <c r="AJ8" s="157">
        <v>47.369958727287894</v>
      </c>
      <c r="AK8" s="158">
        <v>44.84280676882095</v>
      </c>
      <c r="AL8" s="157">
        <v>57.052743651479609</v>
      </c>
      <c r="AM8" s="157">
        <v>44.427704696103319</v>
      </c>
      <c r="AN8" s="158">
        <v>51.829708801278876</v>
      </c>
      <c r="AO8" s="157">
        <v>46.579932684416384</v>
      </c>
      <c r="AP8" s="157">
        <v>46.628480288844607</v>
      </c>
      <c r="AQ8" s="158">
        <v>46.599975953920925</v>
      </c>
    </row>
    <row r="9" spans="1:43" ht="15.75" x14ac:dyDescent="0.25">
      <c r="A9" s="156" t="s">
        <v>90</v>
      </c>
      <c r="B9" s="122">
        <v>28.522187499999998</v>
      </c>
      <c r="C9" s="152" t="s">
        <v>56</v>
      </c>
      <c r="D9" s="123" t="s">
        <v>56</v>
      </c>
      <c r="E9" s="152">
        <v>8.6999999999999993</v>
      </c>
      <c r="F9" s="152" t="s">
        <v>56</v>
      </c>
      <c r="G9" s="123" t="s">
        <v>56</v>
      </c>
      <c r="H9" s="122">
        <v>18.559999999999999</v>
      </c>
      <c r="I9" s="152" t="s">
        <v>56</v>
      </c>
      <c r="J9" s="123" t="s">
        <v>56</v>
      </c>
      <c r="K9" s="122">
        <v>0</v>
      </c>
      <c r="L9" s="152" t="s">
        <v>56</v>
      </c>
      <c r="M9" s="123" t="s">
        <v>56</v>
      </c>
      <c r="N9" s="122">
        <v>12.3</v>
      </c>
      <c r="O9" s="152" t="s">
        <v>56</v>
      </c>
      <c r="P9" s="123" t="s">
        <v>56</v>
      </c>
      <c r="Q9" s="122">
        <v>26.800403834541065</v>
      </c>
      <c r="R9" s="152" t="s">
        <v>56</v>
      </c>
      <c r="S9" s="123" t="s">
        <v>56</v>
      </c>
      <c r="T9" s="122">
        <v>15.95755232115677</v>
      </c>
      <c r="U9" s="152" t="s">
        <v>56</v>
      </c>
      <c r="V9" s="123" t="s">
        <v>56</v>
      </c>
      <c r="W9" s="122">
        <v>29.270929783950617</v>
      </c>
      <c r="X9" s="152" t="s">
        <v>56</v>
      </c>
      <c r="Y9" s="123" t="s">
        <v>56</v>
      </c>
      <c r="Z9" s="122">
        <v>8.3642708642708641</v>
      </c>
      <c r="AA9" s="152" t="s">
        <v>56</v>
      </c>
      <c r="AB9" s="123" t="s">
        <v>56</v>
      </c>
      <c r="AC9" s="122">
        <v>17.369717784082425</v>
      </c>
      <c r="AD9" s="152" t="s">
        <v>56</v>
      </c>
      <c r="AE9" s="123" t="s">
        <v>56</v>
      </c>
      <c r="AF9" s="122">
        <v>0</v>
      </c>
      <c r="AG9" s="152" t="s">
        <v>56</v>
      </c>
      <c r="AH9" s="123" t="s">
        <v>56</v>
      </c>
      <c r="AI9" s="122">
        <v>9.41</v>
      </c>
      <c r="AJ9" s="152" t="s">
        <v>56</v>
      </c>
      <c r="AK9" s="123" t="s">
        <v>56</v>
      </c>
      <c r="AL9" s="122">
        <v>27.353725090579712</v>
      </c>
      <c r="AM9" s="152" t="s">
        <v>56</v>
      </c>
      <c r="AN9" s="123" t="s">
        <v>56</v>
      </c>
      <c r="AO9" s="122">
        <v>16.301435502283105</v>
      </c>
      <c r="AP9" s="152" t="s">
        <v>56</v>
      </c>
      <c r="AQ9" s="123" t="s">
        <v>56</v>
      </c>
    </row>
    <row r="11" spans="1:43" x14ac:dyDescent="0.25">
      <c r="B11" s="124"/>
      <c r="C11" s="124"/>
      <c r="K11" s="124"/>
      <c r="L11" s="124"/>
      <c r="N11" s="124"/>
      <c r="O11" s="124"/>
      <c r="W11" s="124"/>
      <c r="X11" s="124"/>
      <c r="AF11" s="124"/>
      <c r="AG11" s="124"/>
      <c r="AI11" s="124"/>
      <c r="AJ11" s="124"/>
    </row>
  </sheetData>
  <mergeCells count="18">
    <mergeCell ref="W2:AQ2"/>
    <mergeCell ref="W3:Y3"/>
    <mergeCell ref="Z3:AB3"/>
    <mergeCell ref="AC3:AE3"/>
    <mergeCell ref="AF3:AH3"/>
    <mergeCell ref="AI3:AK3"/>
    <mergeCell ref="AL3:AN3"/>
    <mergeCell ref="AO3:AQ3"/>
    <mergeCell ref="A1:V1"/>
    <mergeCell ref="A2:A3"/>
    <mergeCell ref="B2:V2"/>
    <mergeCell ref="Q3:S3"/>
    <mergeCell ref="T3:V3"/>
    <mergeCell ref="B3:D3"/>
    <mergeCell ref="E3:G3"/>
    <mergeCell ref="H3:J3"/>
    <mergeCell ref="K3:M3"/>
    <mergeCell ref="N3:P3"/>
  </mergeCells>
  <pageMargins left="0.25" right="0.25" top="0.75" bottom="0.75" header="0.3" footer="0.3"/>
  <pageSetup paperSize="8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zoomScale="85" zoomScaleNormal="85" workbookViewId="0">
      <pane xSplit="1" ySplit="3" topLeftCell="B4" activePane="bottomRight" state="frozen"/>
      <selection activeCell="AF18" sqref="AF18"/>
      <selection pane="topRight" activeCell="AF18" sqref="AF18"/>
      <selection pane="bottomLeft" activeCell="AF18" sqref="AF18"/>
      <selection pane="bottomRight" activeCell="G30" sqref="G30"/>
    </sheetView>
  </sheetViews>
  <sheetFormatPr defaultRowHeight="15" x14ac:dyDescent="0.25"/>
  <cols>
    <col min="1" max="1" width="27" customWidth="1"/>
    <col min="2" max="7" width="11.7109375" customWidth="1"/>
    <col min="8" max="8" width="11.85546875" customWidth="1"/>
    <col min="9" max="14" width="11.7109375" customWidth="1"/>
    <col min="15" max="15" width="11.85546875" customWidth="1"/>
    <col min="247" max="247" width="27" customWidth="1"/>
    <col min="248" max="260" width="11.7109375" customWidth="1"/>
    <col min="261" max="261" width="11.85546875" customWidth="1"/>
    <col min="262" max="263" width="12.7109375" customWidth="1"/>
    <col min="264" max="264" width="11.42578125" customWidth="1"/>
    <col min="265" max="265" width="11.85546875" customWidth="1"/>
    <col min="503" max="503" width="27" customWidth="1"/>
    <col min="504" max="516" width="11.7109375" customWidth="1"/>
    <col min="517" max="517" width="11.85546875" customWidth="1"/>
    <col min="518" max="519" width="12.7109375" customWidth="1"/>
    <col min="520" max="520" width="11.42578125" customWidth="1"/>
    <col min="521" max="521" width="11.85546875" customWidth="1"/>
    <col min="759" max="759" width="27" customWidth="1"/>
    <col min="760" max="772" width="11.7109375" customWidth="1"/>
    <col min="773" max="773" width="11.85546875" customWidth="1"/>
    <col min="774" max="775" width="12.7109375" customWidth="1"/>
    <col min="776" max="776" width="11.42578125" customWidth="1"/>
    <col min="777" max="777" width="11.85546875" customWidth="1"/>
    <col min="1015" max="1015" width="27" customWidth="1"/>
    <col min="1016" max="1028" width="11.7109375" customWidth="1"/>
    <col min="1029" max="1029" width="11.85546875" customWidth="1"/>
    <col min="1030" max="1031" width="12.7109375" customWidth="1"/>
    <col min="1032" max="1032" width="11.42578125" customWidth="1"/>
    <col min="1033" max="1033" width="11.85546875" customWidth="1"/>
    <col min="1271" max="1271" width="27" customWidth="1"/>
    <col min="1272" max="1284" width="11.7109375" customWidth="1"/>
    <col min="1285" max="1285" width="11.85546875" customWidth="1"/>
    <col min="1286" max="1287" width="12.7109375" customWidth="1"/>
    <col min="1288" max="1288" width="11.42578125" customWidth="1"/>
    <col min="1289" max="1289" width="11.85546875" customWidth="1"/>
    <col min="1527" max="1527" width="27" customWidth="1"/>
    <col min="1528" max="1540" width="11.7109375" customWidth="1"/>
    <col min="1541" max="1541" width="11.85546875" customWidth="1"/>
    <col min="1542" max="1543" width="12.7109375" customWidth="1"/>
    <col min="1544" max="1544" width="11.42578125" customWidth="1"/>
    <col min="1545" max="1545" width="11.85546875" customWidth="1"/>
    <col min="1783" max="1783" width="27" customWidth="1"/>
    <col min="1784" max="1796" width="11.7109375" customWidth="1"/>
    <col min="1797" max="1797" width="11.85546875" customWidth="1"/>
    <col min="1798" max="1799" width="12.7109375" customWidth="1"/>
    <col min="1800" max="1800" width="11.42578125" customWidth="1"/>
    <col min="1801" max="1801" width="11.85546875" customWidth="1"/>
    <col min="2039" max="2039" width="27" customWidth="1"/>
    <col min="2040" max="2052" width="11.7109375" customWidth="1"/>
    <col min="2053" max="2053" width="11.85546875" customWidth="1"/>
    <col min="2054" max="2055" width="12.7109375" customWidth="1"/>
    <col min="2056" max="2056" width="11.42578125" customWidth="1"/>
    <col min="2057" max="2057" width="11.85546875" customWidth="1"/>
    <col min="2295" max="2295" width="27" customWidth="1"/>
    <col min="2296" max="2308" width="11.7109375" customWidth="1"/>
    <col min="2309" max="2309" width="11.85546875" customWidth="1"/>
    <col min="2310" max="2311" width="12.7109375" customWidth="1"/>
    <col min="2312" max="2312" width="11.42578125" customWidth="1"/>
    <col min="2313" max="2313" width="11.85546875" customWidth="1"/>
    <col min="2551" max="2551" width="27" customWidth="1"/>
    <col min="2552" max="2564" width="11.7109375" customWidth="1"/>
    <col min="2565" max="2565" width="11.85546875" customWidth="1"/>
    <col min="2566" max="2567" width="12.7109375" customWidth="1"/>
    <col min="2568" max="2568" width="11.42578125" customWidth="1"/>
    <col min="2569" max="2569" width="11.85546875" customWidth="1"/>
    <col min="2807" max="2807" width="27" customWidth="1"/>
    <col min="2808" max="2820" width="11.7109375" customWidth="1"/>
    <col min="2821" max="2821" width="11.85546875" customWidth="1"/>
    <col min="2822" max="2823" width="12.7109375" customWidth="1"/>
    <col min="2824" max="2824" width="11.42578125" customWidth="1"/>
    <col min="2825" max="2825" width="11.85546875" customWidth="1"/>
    <col min="3063" max="3063" width="27" customWidth="1"/>
    <col min="3064" max="3076" width="11.7109375" customWidth="1"/>
    <col min="3077" max="3077" width="11.85546875" customWidth="1"/>
    <col min="3078" max="3079" width="12.7109375" customWidth="1"/>
    <col min="3080" max="3080" width="11.42578125" customWidth="1"/>
    <col min="3081" max="3081" width="11.85546875" customWidth="1"/>
    <col min="3319" max="3319" width="27" customWidth="1"/>
    <col min="3320" max="3332" width="11.7109375" customWidth="1"/>
    <col min="3333" max="3333" width="11.85546875" customWidth="1"/>
    <col min="3334" max="3335" width="12.7109375" customWidth="1"/>
    <col min="3336" max="3336" width="11.42578125" customWidth="1"/>
    <col min="3337" max="3337" width="11.85546875" customWidth="1"/>
    <col min="3575" max="3575" width="27" customWidth="1"/>
    <col min="3576" max="3588" width="11.7109375" customWidth="1"/>
    <col min="3589" max="3589" width="11.85546875" customWidth="1"/>
    <col min="3590" max="3591" width="12.7109375" customWidth="1"/>
    <col min="3592" max="3592" width="11.42578125" customWidth="1"/>
    <col min="3593" max="3593" width="11.85546875" customWidth="1"/>
    <col min="3831" max="3831" width="27" customWidth="1"/>
    <col min="3832" max="3844" width="11.7109375" customWidth="1"/>
    <col min="3845" max="3845" width="11.85546875" customWidth="1"/>
    <col min="3846" max="3847" width="12.7109375" customWidth="1"/>
    <col min="3848" max="3848" width="11.42578125" customWidth="1"/>
    <col min="3849" max="3849" width="11.85546875" customWidth="1"/>
    <col min="4087" max="4087" width="27" customWidth="1"/>
    <col min="4088" max="4100" width="11.7109375" customWidth="1"/>
    <col min="4101" max="4101" width="11.85546875" customWidth="1"/>
    <col min="4102" max="4103" width="12.7109375" customWidth="1"/>
    <col min="4104" max="4104" width="11.42578125" customWidth="1"/>
    <col min="4105" max="4105" width="11.85546875" customWidth="1"/>
    <col min="4343" max="4343" width="27" customWidth="1"/>
    <col min="4344" max="4356" width="11.7109375" customWidth="1"/>
    <col min="4357" max="4357" width="11.85546875" customWidth="1"/>
    <col min="4358" max="4359" width="12.7109375" customWidth="1"/>
    <col min="4360" max="4360" width="11.42578125" customWidth="1"/>
    <col min="4361" max="4361" width="11.85546875" customWidth="1"/>
    <col min="4599" max="4599" width="27" customWidth="1"/>
    <col min="4600" max="4612" width="11.7109375" customWidth="1"/>
    <col min="4613" max="4613" width="11.85546875" customWidth="1"/>
    <col min="4614" max="4615" width="12.7109375" customWidth="1"/>
    <col min="4616" max="4616" width="11.42578125" customWidth="1"/>
    <col min="4617" max="4617" width="11.85546875" customWidth="1"/>
    <col min="4855" max="4855" width="27" customWidth="1"/>
    <col min="4856" max="4868" width="11.7109375" customWidth="1"/>
    <col min="4869" max="4869" width="11.85546875" customWidth="1"/>
    <col min="4870" max="4871" width="12.7109375" customWidth="1"/>
    <col min="4872" max="4872" width="11.42578125" customWidth="1"/>
    <col min="4873" max="4873" width="11.85546875" customWidth="1"/>
    <col min="5111" max="5111" width="27" customWidth="1"/>
    <col min="5112" max="5124" width="11.7109375" customWidth="1"/>
    <col min="5125" max="5125" width="11.85546875" customWidth="1"/>
    <col min="5126" max="5127" width="12.7109375" customWidth="1"/>
    <col min="5128" max="5128" width="11.42578125" customWidth="1"/>
    <col min="5129" max="5129" width="11.85546875" customWidth="1"/>
    <col min="5367" max="5367" width="27" customWidth="1"/>
    <col min="5368" max="5380" width="11.7109375" customWidth="1"/>
    <col min="5381" max="5381" width="11.85546875" customWidth="1"/>
    <col min="5382" max="5383" width="12.7109375" customWidth="1"/>
    <col min="5384" max="5384" width="11.42578125" customWidth="1"/>
    <col min="5385" max="5385" width="11.85546875" customWidth="1"/>
    <col min="5623" max="5623" width="27" customWidth="1"/>
    <col min="5624" max="5636" width="11.7109375" customWidth="1"/>
    <col min="5637" max="5637" width="11.85546875" customWidth="1"/>
    <col min="5638" max="5639" width="12.7109375" customWidth="1"/>
    <col min="5640" max="5640" width="11.42578125" customWidth="1"/>
    <col min="5641" max="5641" width="11.85546875" customWidth="1"/>
    <col min="5879" max="5879" width="27" customWidth="1"/>
    <col min="5880" max="5892" width="11.7109375" customWidth="1"/>
    <col min="5893" max="5893" width="11.85546875" customWidth="1"/>
    <col min="5894" max="5895" width="12.7109375" customWidth="1"/>
    <col min="5896" max="5896" width="11.42578125" customWidth="1"/>
    <col min="5897" max="5897" width="11.85546875" customWidth="1"/>
    <col min="6135" max="6135" width="27" customWidth="1"/>
    <col min="6136" max="6148" width="11.7109375" customWidth="1"/>
    <col min="6149" max="6149" width="11.85546875" customWidth="1"/>
    <col min="6150" max="6151" width="12.7109375" customWidth="1"/>
    <col min="6152" max="6152" width="11.42578125" customWidth="1"/>
    <col min="6153" max="6153" width="11.85546875" customWidth="1"/>
    <col min="6391" max="6391" width="27" customWidth="1"/>
    <col min="6392" max="6404" width="11.7109375" customWidth="1"/>
    <col min="6405" max="6405" width="11.85546875" customWidth="1"/>
    <col min="6406" max="6407" width="12.7109375" customWidth="1"/>
    <col min="6408" max="6408" width="11.42578125" customWidth="1"/>
    <col min="6409" max="6409" width="11.85546875" customWidth="1"/>
    <col min="6647" max="6647" width="27" customWidth="1"/>
    <col min="6648" max="6660" width="11.7109375" customWidth="1"/>
    <col min="6661" max="6661" width="11.85546875" customWidth="1"/>
    <col min="6662" max="6663" width="12.7109375" customWidth="1"/>
    <col min="6664" max="6664" width="11.42578125" customWidth="1"/>
    <col min="6665" max="6665" width="11.85546875" customWidth="1"/>
    <col min="6903" max="6903" width="27" customWidth="1"/>
    <col min="6904" max="6916" width="11.7109375" customWidth="1"/>
    <col min="6917" max="6917" width="11.85546875" customWidth="1"/>
    <col min="6918" max="6919" width="12.7109375" customWidth="1"/>
    <col min="6920" max="6920" width="11.42578125" customWidth="1"/>
    <col min="6921" max="6921" width="11.85546875" customWidth="1"/>
    <col min="7159" max="7159" width="27" customWidth="1"/>
    <col min="7160" max="7172" width="11.7109375" customWidth="1"/>
    <col min="7173" max="7173" width="11.85546875" customWidth="1"/>
    <col min="7174" max="7175" width="12.7109375" customWidth="1"/>
    <col min="7176" max="7176" width="11.42578125" customWidth="1"/>
    <col min="7177" max="7177" width="11.85546875" customWidth="1"/>
    <col min="7415" max="7415" width="27" customWidth="1"/>
    <col min="7416" max="7428" width="11.7109375" customWidth="1"/>
    <col min="7429" max="7429" width="11.85546875" customWidth="1"/>
    <col min="7430" max="7431" width="12.7109375" customWidth="1"/>
    <col min="7432" max="7432" width="11.42578125" customWidth="1"/>
    <col min="7433" max="7433" width="11.85546875" customWidth="1"/>
    <col min="7671" max="7671" width="27" customWidth="1"/>
    <col min="7672" max="7684" width="11.7109375" customWidth="1"/>
    <col min="7685" max="7685" width="11.85546875" customWidth="1"/>
    <col min="7686" max="7687" width="12.7109375" customWidth="1"/>
    <col min="7688" max="7688" width="11.42578125" customWidth="1"/>
    <col min="7689" max="7689" width="11.85546875" customWidth="1"/>
    <col min="7927" max="7927" width="27" customWidth="1"/>
    <col min="7928" max="7940" width="11.7109375" customWidth="1"/>
    <col min="7941" max="7941" width="11.85546875" customWidth="1"/>
    <col min="7942" max="7943" width="12.7109375" customWidth="1"/>
    <col min="7944" max="7944" width="11.42578125" customWidth="1"/>
    <col min="7945" max="7945" width="11.85546875" customWidth="1"/>
    <col min="8183" max="8183" width="27" customWidth="1"/>
    <col min="8184" max="8196" width="11.7109375" customWidth="1"/>
    <col min="8197" max="8197" width="11.85546875" customWidth="1"/>
    <col min="8198" max="8199" width="12.7109375" customWidth="1"/>
    <col min="8200" max="8200" width="11.42578125" customWidth="1"/>
    <col min="8201" max="8201" width="11.85546875" customWidth="1"/>
    <col min="8439" max="8439" width="27" customWidth="1"/>
    <col min="8440" max="8452" width="11.7109375" customWidth="1"/>
    <col min="8453" max="8453" width="11.85546875" customWidth="1"/>
    <col min="8454" max="8455" width="12.7109375" customWidth="1"/>
    <col min="8456" max="8456" width="11.42578125" customWidth="1"/>
    <col min="8457" max="8457" width="11.85546875" customWidth="1"/>
    <col min="8695" max="8695" width="27" customWidth="1"/>
    <col min="8696" max="8708" width="11.7109375" customWidth="1"/>
    <col min="8709" max="8709" width="11.85546875" customWidth="1"/>
    <col min="8710" max="8711" width="12.7109375" customWidth="1"/>
    <col min="8712" max="8712" width="11.42578125" customWidth="1"/>
    <col min="8713" max="8713" width="11.85546875" customWidth="1"/>
    <col min="8951" max="8951" width="27" customWidth="1"/>
    <col min="8952" max="8964" width="11.7109375" customWidth="1"/>
    <col min="8965" max="8965" width="11.85546875" customWidth="1"/>
    <col min="8966" max="8967" width="12.7109375" customWidth="1"/>
    <col min="8968" max="8968" width="11.42578125" customWidth="1"/>
    <col min="8969" max="8969" width="11.85546875" customWidth="1"/>
    <col min="9207" max="9207" width="27" customWidth="1"/>
    <col min="9208" max="9220" width="11.7109375" customWidth="1"/>
    <col min="9221" max="9221" width="11.85546875" customWidth="1"/>
    <col min="9222" max="9223" width="12.7109375" customWidth="1"/>
    <col min="9224" max="9224" width="11.42578125" customWidth="1"/>
    <col min="9225" max="9225" width="11.85546875" customWidth="1"/>
    <col min="9463" max="9463" width="27" customWidth="1"/>
    <col min="9464" max="9476" width="11.7109375" customWidth="1"/>
    <col min="9477" max="9477" width="11.85546875" customWidth="1"/>
    <col min="9478" max="9479" width="12.7109375" customWidth="1"/>
    <col min="9480" max="9480" width="11.42578125" customWidth="1"/>
    <col min="9481" max="9481" width="11.85546875" customWidth="1"/>
    <col min="9719" max="9719" width="27" customWidth="1"/>
    <col min="9720" max="9732" width="11.7109375" customWidth="1"/>
    <col min="9733" max="9733" width="11.85546875" customWidth="1"/>
    <col min="9734" max="9735" width="12.7109375" customWidth="1"/>
    <col min="9736" max="9736" width="11.42578125" customWidth="1"/>
    <col min="9737" max="9737" width="11.85546875" customWidth="1"/>
    <col min="9975" max="9975" width="27" customWidth="1"/>
    <col min="9976" max="9988" width="11.7109375" customWidth="1"/>
    <col min="9989" max="9989" width="11.85546875" customWidth="1"/>
    <col min="9990" max="9991" width="12.7109375" customWidth="1"/>
    <col min="9992" max="9992" width="11.42578125" customWidth="1"/>
    <col min="9993" max="9993" width="11.85546875" customWidth="1"/>
    <col min="10231" max="10231" width="27" customWidth="1"/>
    <col min="10232" max="10244" width="11.7109375" customWidth="1"/>
    <col min="10245" max="10245" width="11.85546875" customWidth="1"/>
    <col min="10246" max="10247" width="12.7109375" customWidth="1"/>
    <col min="10248" max="10248" width="11.42578125" customWidth="1"/>
    <col min="10249" max="10249" width="11.85546875" customWidth="1"/>
    <col min="10487" max="10487" width="27" customWidth="1"/>
    <col min="10488" max="10500" width="11.7109375" customWidth="1"/>
    <col min="10501" max="10501" width="11.85546875" customWidth="1"/>
    <col min="10502" max="10503" width="12.7109375" customWidth="1"/>
    <col min="10504" max="10504" width="11.42578125" customWidth="1"/>
    <col min="10505" max="10505" width="11.85546875" customWidth="1"/>
    <col min="10743" max="10743" width="27" customWidth="1"/>
    <col min="10744" max="10756" width="11.7109375" customWidth="1"/>
    <col min="10757" max="10757" width="11.85546875" customWidth="1"/>
    <col min="10758" max="10759" width="12.7109375" customWidth="1"/>
    <col min="10760" max="10760" width="11.42578125" customWidth="1"/>
    <col min="10761" max="10761" width="11.85546875" customWidth="1"/>
    <col min="10999" max="10999" width="27" customWidth="1"/>
    <col min="11000" max="11012" width="11.7109375" customWidth="1"/>
    <col min="11013" max="11013" width="11.85546875" customWidth="1"/>
    <col min="11014" max="11015" width="12.7109375" customWidth="1"/>
    <col min="11016" max="11016" width="11.42578125" customWidth="1"/>
    <col min="11017" max="11017" width="11.85546875" customWidth="1"/>
    <col min="11255" max="11255" width="27" customWidth="1"/>
    <col min="11256" max="11268" width="11.7109375" customWidth="1"/>
    <col min="11269" max="11269" width="11.85546875" customWidth="1"/>
    <col min="11270" max="11271" width="12.7109375" customWidth="1"/>
    <col min="11272" max="11272" width="11.42578125" customWidth="1"/>
    <col min="11273" max="11273" width="11.85546875" customWidth="1"/>
    <col min="11511" max="11511" width="27" customWidth="1"/>
    <col min="11512" max="11524" width="11.7109375" customWidth="1"/>
    <col min="11525" max="11525" width="11.85546875" customWidth="1"/>
    <col min="11526" max="11527" width="12.7109375" customWidth="1"/>
    <col min="11528" max="11528" width="11.42578125" customWidth="1"/>
    <col min="11529" max="11529" width="11.85546875" customWidth="1"/>
    <col min="11767" max="11767" width="27" customWidth="1"/>
    <col min="11768" max="11780" width="11.7109375" customWidth="1"/>
    <col min="11781" max="11781" width="11.85546875" customWidth="1"/>
    <col min="11782" max="11783" width="12.7109375" customWidth="1"/>
    <col min="11784" max="11784" width="11.42578125" customWidth="1"/>
    <col min="11785" max="11785" width="11.85546875" customWidth="1"/>
    <col min="12023" max="12023" width="27" customWidth="1"/>
    <col min="12024" max="12036" width="11.7109375" customWidth="1"/>
    <col min="12037" max="12037" width="11.85546875" customWidth="1"/>
    <col min="12038" max="12039" width="12.7109375" customWidth="1"/>
    <col min="12040" max="12040" width="11.42578125" customWidth="1"/>
    <col min="12041" max="12041" width="11.85546875" customWidth="1"/>
    <col min="12279" max="12279" width="27" customWidth="1"/>
    <col min="12280" max="12292" width="11.7109375" customWidth="1"/>
    <col min="12293" max="12293" width="11.85546875" customWidth="1"/>
    <col min="12294" max="12295" width="12.7109375" customWidth="1"/>
    <col min="12296" max="12296" width="11.42578125" customWidth="1"/>
    <col min="12297" max="12297" width="11.85546875" customWidth="1"/>
    <col min="12535" max="12535" width="27" customWidth="1"/>
    <col min="12536" max="12548" width="11.7109375" customWidth="1"/>
    <col min="12549" max="12549" width="11.85546875" customWidth="1"/>
    <col min="12550" max="12551" width="12.7109375" customWidth="1"/>
    <col min="12552" max="12552" width="11.42578125" customWidth="1"/>
    <col min="12553" max="12553" width="11.85546875" customWidth="1"/>
    <col min="12791" max="12791" width="27" customWidth="1"/>
    <col min="12792" max="12804" width="11.7109375" customWidth="1"/>
    <col min="12805" max="12805" width="11.85546875" customWidth="1"/>
    <col min="12806" max="12807" width="12.7109375" customWidth="1"/>
    <col min="12808" max="12808" width="11.42578125" customWidth="1"/>
    <col min="12809" max="12809" width="11.85546875" customWidth="1"/>
    <col min="13047" max="13047" width="27" customWidth="1"/>
    <col min="13048" max="13060" width="11.7109375" customWidth="1"/>
    <col min="13061" max="13061" width="11.85546875" customWidth="1"/>
    <col min="13062" max="13063" width="12.7109375" customWidth="1"/>
    <col min="13064" max="13064" width="11.42578125" customWidth="1"/>
    <col min="13065" max="13065" width="11.85546875" customWidth="1"/>
    <col min="13303" max="13303" width="27" customWidth="1"/>
    <col min="13304" max="13316" width="11.7109375" customWidth="1"/>
    <col min="13317" max="13317" width="11.85546875" customWidth="1"/>
    <col min="13318" max="13319" width="12.7109375" customWidth="1"/>
    <col min="13320" max="13320" width="11.42578125" customWidth="1"/>
    <col min="13321" max="13321" width="11.85546875" customWidth="1"/>
    <col min="13559" max="13559" width="27" customWidth="1"/>
    <col min="13560" max="13572" width="11.7109375" customWidth="1"/>
    <col min="13573" max="13573" width="11.85546875" customWidth="1"/>
    <col min="13574" max="13575" width="12.7109375" customWidth="1"/>
    <col min="13576" max="13576" width="11.42578125" customWidth="1"/>
    <col min="13577" max="13577" width="11.85546875" customWidth="1"/>
    <col min="13815" max="13815" width="27" customWidth="1"/>
    <col min="13816" max="13828" width="11.7109375" customWidth="1"/>
    <col min="13829" max="13829" width="11.85546875" customWidth="1"/>
    <col min="13830" max="13831" width="12.7109375" customWidth="1"/>
    <col min="13832" max="13832" width="11.42578125" customWidth="1"/>
    <col min="13833" max="13833" width="11.85546875" customWidth="1"/>
    <col min="14071" max="14071" width="27" customWidth="1"/>
    <col min="14072" max="14084" width="11.7109375" customWidth="1"/>
    <col min="14085" max="14085" width="11.85546875" customWidth="1"/>
    <col min="14086" max="14087" width="12.7109375" customWidth="1"/>
    <col min="14088" max="14088" width="11.42578125" customWidth="1"/>
    <col min="14089" max="14089" width="11.85546875" customWidth="1"/>
    <col min="14327" max="14327" width="27" customWidth="1"/>
    <col min="14328" max="14340" width="11.7109375" customWidth="1"/>
    <col min="14341" max="14341" width="11.85546875" customWidth="1"/>
    <col min="14342" max="14343" width="12.7109375" customWidth="1"/>
    <col min="14344" max="14344" width="11.42578125" customWidth="1"/>
    <col min="14345" max="14345" width="11.85546875" customWidth="1"/>
    <col min="14583" max="14583" width="27" customWidth="1"/>
    <col min="14584" max="14596" width="11.7109375" customWidth="1"/>
    <col min="14597" max="14597" width="11.85546875" customWidth="1"/>
    <col min="14598" max="14599" width="12.7109375" customWidth="1"/>
    <col min="14600" max="14600" width="11.42578125" customWidth="1"/>
    <col min="14601" max="14601" width="11.85546875" customWidth="1"/>
    <col min="14839" max="14839" width="27" customWidth="1"/>
    <col min="14840" max="14852" width="11.7109375" customWidth="1"/>
    <col min="14853" max="14853" width="11.85546875" customWidth="1"/>
    <col min="14854" max="14855" width="12.7109375" customWidth="1"/>
    <col min="14856" max="14856" width="11.42578125" customWidth="1"/>
    <col min="14857" max="14857" width="11.85546875" customWidth="1"/>
    <col min="15095" max="15095" width="27" customWidth="1"/>
    <col min="15096" max="15108" width="11.7109375" customWidth="1"/>
    <col min="15109" max="15109" width="11.85546875" customWidth="1"/>
    <col min="15110" max="15111" width="12.7109375" customWidth="1"/>
    <col min="15112" max="15112" width="11.42578125" customWidth="1"/>
    <col min="15113" max="15113" width="11.85546875" customWidth="1"/>
    <col min="15351" max="15351" width="27" customWidth="1"/>
    <col min="15352" max="15364" width="11.7109375" customWidth="1"/>
    <col min="15365" max="15365" width="11.85546875" customWidth="1"/>
    <col min="15366" max="15367" width="12.7109375" customWidth="1"/>
    <col min="15368" max="15368" width="11.42578125" customWidth="1"/>
    <col min="15369" max="15369" width="11.85546875" customWidth="1"/>
    <col min="15607" max="15607" width="27" customWidth="1"/>
    <col min="15608" max="15620" width="11.7109375" customWidth="1"/>
    <col min="15621" max="15621" width="11.85546875" customWidth="1"/>
    <col min="15622" max="15623" width="12.7109375" customWidth="1"/>
    <col min="15624" max="15624" width="11.42578125" customWidth="1"/>
    <col min="15625" max="15625" width="11.85546875" customWidth="1"/>
    <col min="15863" max="15863" width="27" customWidth="1"/>
    <col min="15864" max="15876" width="11.7109375" customWidth="1"/>
    <col min="15877" max="15877" width="11.85546875" customWidth="1"/>
    <col min="15878" max="15879" width="12.7109375" customWidth="1"/>
    <col min="15880" max="15880" width="11.42578125" customWidth="1"/>
    <col min="15881" max="15881" width="11.85546875" customWidth="1"/>
    <col min="16119" max="16119" width="27" customWidth="1"/>
    <col min="16120" max="16132" width="11.7109375" customWidth="1"/>
    <col min="16133" max="16133" width="11.85546875" customWidth="1"/>
    <col min="16134" max="16135" width="12.7109375" customWidth="1"/>
    <col min="16136" max="16136" width="11.42578125" customWidth="1"/>
    <col min="16137" max="16137" width="11.85546875" customWidth="1"/>
  </cols>
  <sheetData>
    <row r="1" spans="1:15" ht="18.75" customHeight="1" x14ac:dyDescent="0.25">
      <c r="A1" s="215" t="s">
        <v>64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</row>
    <row r="2" spans="1:15" ht="18.75" customHeight="1" x14ac:dyDescent="0.25">
      <c r="A2" s="221"/>
      <c r="B2" s="233">
        <v>2018</v>
      </c>
      <c r="C2" s="234"/>
      <c r="D2" s="234"/>
      <c r="E2" s="234"/>
      <c r="F2" s="234"/>
      <c r="G2" s="234"/>
      <c r="H2" s="235"/>
      <c r="I2" s="233">
        <v>2019</v>
      </c>
      <c r="J2" s="234"/>
      <c r="K2" s="234"/>
      <c r="L2" s="234"/>
      <c r="M2" s="234"/>
      <c r="N2" s="234"/>
      <c r="O2" s="235"/>
    </row>
    <row r="3" spans="1:15" ht="18.75" customHeight="1" x14ac:dyDescent="0.25">
      <c r="A3" s="236"/>
      <c r="B3" s="88" t="s">
        <v>4</v>
      </c>
      <c r="C3" s="88" t="s">
        <v>8</v>
      </c>
      <c r="D3" s="88" t="s">
        <v>9</v>
      </c>
      <c r="E3" s="88" t="s">
        <v>13</v>
      </c>
      <c r="F3" s="88" t="s">
        <v>14</v>
      </c>
      <c r="G3" s="88" t="s">
        <v>18</v>
      </c>
      <c r="H3" s="150">
        <v>2018</v>
      </c>
      <c r="I3" s="153" t="s">
        <v>4</v>
      </c>
      <c r="J3" s="153" t="s">
        <v>8</v>
      </c>
      <c r="K3" s="153" t="s">
        <v>9</v>
      </c>
      <c r="L3" s="153" t="s">
        <v>13</v>
      </c>
      <c r="M3" s="153" t="s">
        <v>14</v>
      </c>
      <c r="N3" s="153" t="s">
        <v>18</v>
      </c>
      <c r="O3" s="150">
        <v>2019</v>
      </c>
    </row>
    <row r="4" spans="1:15" ht="15.75" x14ac:dyDescent="0.25">
      <c r="A4" s="194" t="s">
        <v>65</v>
      </c>
      <c r="D4" s="159"/>
      <c r="F4" s="159"/>
      <c r="G4" s="159"/>
      <c r="H4" s="187"/>
      <c r="K4" s="159"/>
      <c r="M4" s="159"/>
      <c r="N4" s="159"/>
      <c r="O4" s="187"/>
    </row>
    <row r="5" spans="1:15" ht="15.75" x14ac:dyDescent="0.25">
      <c r="A5" s="177" t="s">
        <v>66</v>
      </c>
      <c r="B5" s="125">
        <v>1479845.3459999999</v>
      </c>
      <c r="C5" s="125">
        <v>1409063.689</v>
      </c>
      <c r="D5" s="125">
        <v>2888909.0350000001</v>
      </c>
      <c r="E5" s="125">
        <v>1101399.8020000001</v>
      </c>
      <c r="F5" s="125">
        <v>3990308.8369999994</v>
      </c>
      <c r="G5" s="125">
        <v>1474411.0789999999</v>
      </c>
      <c r="H5" s="125">
        <v>5464719.9159999993</v>
      </c>
      <c r="I5" s="125">
        <v>1645400.3640000001</v>
      </c>
      <c r="J5" s="125">
        <v>1385116.361</v>
      </c>
      <c r="K5" s="125">
        <f>I5+J5</f>
        <v>3030516.7250000001</v>
      </c>
      <c r="L5" s="125">
        <v>1080505.9240000001</v>
      </c>
      <c r="M5" s="125">
        <f>I5+J5+L5</f>
        <v>4111022.6490000002</v>
      </c>
      <c r="N5" s="125">
        <v>1611458.4939999999</v>
      </c>
      <c r="O5" s="125">
        <f>SUM(I5:J5,L5,N5)</f>
        <v>5722481.1430000002</v>
      </c>
    </row>
    <row r="6" spans="1:15" ht="15.75" x14ac:dyDescent="0.25">
      <c r="A6" s="154" t="s">
        <v>67</v>
      </c>
      <c r="B6" s="126">
        <v>7530156.9810000006</v>
      </c>
      <c r="C6" s="126">
        <v>5938215.3669999996</v>
      </c>
      <c r="D6" s="126">
        <v>13468372.348000001</v>
      </c>
      <c r="E6" s="126">
        <v>4972751.0830000006</v>
      </c>
      <c r="F6" s="126">
        <v>18441123.431000002</v>
      </c>
      <c r="G6" s="126">
        <v>6620091.2540000007</v>
      </c>
      <c r="H6" s="126">
        <v>25061214.684999999</v>
      </c>
      <c r="I6" s="126">
        <v>7006049.8530000001</v>
      </c>
      <c r="J6" s="126">
        <v>5668402.5779999997</v>
      </c>
      <c r="K6" s="126">
        <f t="shared" ref="K6:K9" si="0">I6+J6</f>
        <v>12674452.431</v>
      </c>
      <c r="L6" s="126">
        <v>4542658.483</v>
      </c>
      <c r="M6" s="126">
        <f>I6+J6+L6</f>
        <v>17217110.914000001</v>
      </c>
      <c r="N6" s="126">
        <v>6457452.8720000004</v>
      </c>
      <c r="O6" s="126">
        <f>SUM(I6:J6,L6,N6)</f>
        <v>23674563.786000002</v>
      </c>
    </row>
    <row r="7" spans="1:15" ht="15.75" x14ac:dyDescent="0.25">
      <c r="A7" s="154" t="s">
        <v>68</v>
      </c>
      <c r="B7" s="126">
        <v>283396.67200000002</v>
      </c>
      <c r="C7" s="126">
        <v>271974.44500000001</v>
      </c>
      <c r="D7" s="126">
        <v>555371.11699999997</v>
      </c>
      <c r="E7" s="126">
        <v>188841.89</v>
      </c>
      <c r="F7" s="126">
        <v>744213.00699999987</v>
      </c>
      <c r="G7" s="126">
        <v>200634.69400000002</v>
      </c>
      <c r="H7" s="126">
        <v>944847.701</v>
      </c>
      <c r="I7" s="126">
        <v>172327.76499999998</v>
      </c>
      <c r="J7" s="126">
        <v>196980.883</v>
      </c>
      <c r="K7" s="126">
        <f t="shared" si="0"/>
        <v>369308.64799999999</v>
      </c>
      <c r="L7" s="126">
        <v>132788.541</v>
      </c>
      <c r="M7" s="126">
        <f t="shared" ref="M7:M10" si="1">I7+J7+L7</f>
        <v>502097.18900000001</v>
      </c>
      <c r="N7" s="126">
        <v>286077.114</v>
      </c>
      <c r="O7" s="126">
        <f t="shared" ref="O7:O10" si="2">SUM(I7:J7,L7,N7)</f>
        <v>788174.30300000007</v>
      </c>
    </row>
    <row r="8" spans="1:15" ht="15.75" x14ac:dyDescent="0.25">
      <c r="A8" s="154" t="s">
        <v>69</v>
      </c>
      <c r="B8" s="126">
        <v>215823.60599999997</v>
      </c>
      <c r="C8" s="126">
        <v>172547.48499999999</v>
      </c>
      <c r="D8" s="126">
        <v>388371.09100000001</v>
      </c>
      <c r="E8" s="126">
        <v>319109.91200000001</v>
      </c>
      <c r="F8" s="126">
        <v>707481.00300000014</v>
      </c>
      <c r="G8" s="126">
        <v>269055.37599999999</v>
      </c>
      <c r="H8" s="126">
        <v>976536.37900000019</v>
      </c>
      <c r="I8" s="126">
        <v>277841.29399999999</v>
      </c>
      <c r="J8" s="126">
        <v>95734.318999999989</v>
      </c>
      <c r="K8" s="126">
        <f t="shared" si="0"/>
        <v>373575.61300000001</v>
      </c>
      <c r="L8" s="126">
        <v>169922.29</v>
      </c>
      <c r="M8" s="126">
        <f t="shared" si="1"/>
        <v>543497.90300000005</v>
      </c>
      <c r="N8" s="126">
        <v>113229.35199999998</v>
      </c>
      <c r="O8" s="126">
        <f t="shared" si="2"/>
        <v>656727.255</v>
      </c>
    </row>
    <row r="9" spans="1:15" ht="15.75" x14ac:dyDescent="0.25">
      <c r="A9" s="154" t="s">
        <v>70</v>
      </c>
      <c r="B9" s="127">
        <v>42022.86</v>
      </c>
      <c r="C9" s="127">
        <v>34262.781999999999</v>
      </c>
      <c r="D9" s="127">
        <v>76285.642000000007</v>
      </c>
      <c r="E9" s="127">
        <v>29471.508000000002</v>
      </c>
      <c r="F9" s="127">
        <v>105757.15000000001</v>
      </c>
      <c r="G9" s="127">
        <v>26635.915000000001</v>
      </c>
      <c r="H9" s="127">
        <v>132393.065</v>
      </c>
      <c r="I9" s="127">
        <v>30916.66</v>
      </c>
      <c r="J9" s="127">
        <v>36880.825000000004</v>
      </c>
      <c r="K9" s="127">
        <f t="shared" si="0"/>
        <v>67797.485000000001</v>
      </c>
      <c r="L9" s="127">
        <v>32705.926000000003</v>
      </c>
      <c r="M9" s="127">
        <f t="shared" si="1"/>
        <v>100503.41100000001</v>
      </c>
      <c r="N9" s="127">
        <v>33028.953999999998</v>
      </c>
      <c r="O9" s="127">
        <f t="shared" si="2"/>
        <v>133532.36499999999</v>
      </c>
    </row>
    <row r="10" spans="1:15" ht="15.75" x14ac:dyDescent="0.25">
      <c r="A10" s="178" t="s">
        <v>71</v>
      </c>
      <c r="B10" s="179">
        <f>SUM(B5:B9)</f>
        <v>9551245.4649999999</v>
      </c>
      <c r="C10" s="179">
        <v>7826063.7680000002</v>
      </c>
      <c r="D10" s="179">
        <v>17377309.232999999</v>
      </c>
      <c r="E10" s="179">
        <v>6611574.1950000012</v>
      </c>
      <c r="F10" s="179">
        <v>23988883.427999999</v>
      </c>
      <c r="G10" s="179">
        <v>8590828.318</v>
      </c>
      <c r="H10" s="179">
        <v>32579711.746000003</v>
      </c>
      <c r="I10" s="179">
        <f>SUM(I5:I9)</f>
        <v>9132535.9360000007</v>
      </c>
      <c r="J10" s="179">
        <f t="shared" ref="J10:N10" si="3">SUM(J5:J9)</f>
        <v>7383114.966</v>
      </c>
      <c r="K10" s="179">
        <f t="shared" si="3"/>
        <v>16515650.901999999</v>
      </c>
      <c r="L10" s="179">
        <f t="shared" si="3"/>
        <v>5958581.1639999999</v>
      </c>
      <c r="M10" s="179">
        <f t="shared" si="1"/>
        <v>22474232.066</v>
      </c>
      <c r="N10" s="179">
        <f t="shared" si="3"/>
        <v>8501246.7860000003</v>
      </c>
      <c r="O10" s="179">
        <f t="shared" si="2"/>
        <v>30975478.851999998</v>
      </c>
    </row>
    <row r="11" spans="1:15" ht="15.75" customHeight="1" x14ac:dyDescent="0.25">
      <c r="A11" s="195" t="s">
        <v>72</v>
      </c>
      <c r="D11" s="160"/>
      <c r="F11" s="160"/>
      <c r="G11" s="160"/>
      <c r="H11" s="186"/>
      <c r="K11" s="160"/>
      <c r="M11" s="160"/>
      <c r="N11" s="160"/>
      <c r="O11" s="186"/>
    </row>
    <row r="12" spans="1:15" ht="15.75" x14ac:dyDescent="0.25">
      <c r="A12" s="177" t="s">
        <v>73</v>
      </c>
      <c r="B12" s="128">
        <v>1427.5440000000001</v>
      </c>
      <c r="C12" s="128">
        <v>1349.4146666666668</v>
      </c>
      <c r="D12" s="128">
        <v>1388.4793333333332</v>
      </c>
      <c r="E12" s="128">
        <v>1105.6329999999998</v>
      </c>
      <c r="F12" s="128">
        <v>1294.1972222222221</v>
      </c>
      <c r="G12" s="128">
        <v>1487.1229999999998</v>
      </c>
      <c r="H12" s="128">
        <v>1342.4286666666667</v>
      </c>
      <c r="I12" s="128">
        <v>1504.5796666666665</v>
      </c>
      <c r="J12" s="128">
        <v>1272.0456666666664</v>
      </c>
      <c r="K12" s="128">
        <v>1388.3126666666667</v>
      </c>
      <c r="L12" s="128">
        <v>1073.3486666666668</v>
      </c>
      <c r="M12" s="128">
        <v>1283.3246666666666</v>
      </c>
      <c r="N12" s="128">
        <v>1567.2236666666668</v>
      </c>
      <c r="O12" s="128">
        <v>1354.2994166666667</v>
      </c>
    </row>
    <row r="13" spans="1:15" ht="15.75" x14ac:dyDescent="0.25">
      <c r="A13" s="154" t="s">
        <v>74</v>
      </c>
      <c r="B13" s="129">
        <v>1293.7819999999981</v>
      </c>
      <c r="C13" s="129">
        <v>1299.1639999999963</v>
      </c>
      <c r="D13" s="129">
        <v>1296.4729999999972</v>
      </c>
      <c r="E13" s="129">
        <v>1287.5493333333293</v>
      </c>
      <c r="F13" s="129">
        <v>1293.4984444444412</v>
      </c>
      <c r="G13" s="129">
        <v>1324.5023333333311</v>
      </c>
      <c r="H13" s="129">
        <v>1301.2494166666638</v>
      </c>
      <c r="I13" s="129">
        <v>1342.9243333333313</v>
      </c>
      <c r="J13" s="129">
        <v>1214.3169999999968</v>
      </c>
      <c r="K13" s="129">
        <v>1278.620666666664</v>
      </c>
      <c r="L13" s="129">
        <v>1285.2046666666627</v>
      </c>
      <c r="M13" s="129">
        <v>1280.8153333333303</v>
      </c>
      <c r="N13" s="129">
        <v>1233.7786666666648</v>
      </c>
      <c r="O13" s="129">
        <v>1269.0561666666638</v>
      </c>
    </row>
    <row r="14" spans="1:15" ht="15.75" x14ac:dyDescent="0.25">
      <c r="A14" s="154" t="s">
        <v>91</v>
      </c>
      <c r="B14" s="129">
        <v>832.84400000000005</v>
      </c>
      <c r="C14" s="129">
        <v>497.65566666666666</v>
      </c>
      <c r="D14" s="129">
        <v>665.2498333333333</v>
      </c>
      <c r="E14" s="129">
        <v>469.29133333333323</v>
      </c>
      <c r="F14" s="129">
        <v>599.93033333333324</v>
      </c>
      <c r="G14" s="129">
        <v>728.16433333333339</v>
      </c>
      <c r="H14" s="129">
        <v>631.98883333333333</v>
      </c>
      <c r="I14" s="129">
        <v>1068.5363333333335</v>
      </c>
      <c r="J14" s="129">
        <v>649.971</v>
      </c>
      <c r="K14" s="129">
        <v>859.25366666666673</v>
      </c>
      <c r="L14" s="129">
        <v>627.77633333333335</v>
      </c>
      <c r="M14" s="129">
        <v>782.09455555555553</v>
      </c>
      <c r="N14" s="129">
        <v>959.59</v>
      </c>
      <c r="O14" s="129">
        <v>826.46841666666671</v>
      </c>
    </row>
    <row r="15" spans="1:15" ht="15.75" x14ac:dyDescent="0.25">
      <c r="A15" s="154" t="s">
        <v>75</v>
      </c>
      <c r="B15" s="129">
        <v>862.64133333333371</v>
      </c>
      <c r="C15" s="129">
        <v>742.08633333333341</v>
      </c>
      <c r="D15" s="129">
        <v>802.36383333333356</v>
      </c>
      <c r="E15" s="129">
        <v>590.89633333333359</v>
      </c>
      <c r="F15" s="129">
        <v>731.87466666666694</v>
      </c>
      <c r="G15" s="129">
        <v>751.82733333333363</v>
      </c>
      <c r="H15" s="129">
        <v>736.86283333333358</v>
      </c>
      <c r="I15" s="129">
        <v>794.14600000000041</v>
      </c>
      <c r="J15" s="129">
        <v>722.05233333333342</v>
      </c>
      <c r="K15" s="129">
        <v>758.09916666666686</v>
      </c>
      <c r="L15" s="129">
        <v>607.00766666666664</v>
      </c>
      <c r="M15" s="129">
        <v>707.73533333333353</v>
      </c>
      <c r="N15" s="129">
        <v>673.78466666666714</v>
      </c>
      <c r="O15" s="129">
        <v>699.24766666666687</v>
      </c>
    </row>
    <row r="16" spans="1:15" ht="15.75" x14ac:dyDescent="0.25">
      <c r="A16" s="154" t="s">
        <v>76</v>
      </c>
      <c r="B16" s="130">
        <v>1267.4393333333333</v>
      </c>
      <c r="C16" s="130">
        <v>1664.532666666667</v>
      </c>
      <c r="D16" s="130">
        <v>1465.9860000000001</v>
      </c>
      <c r="E16" s="130">
        <v>1691.384</v>
      </c>
      <c r="F16" s="130">
        <v>1541.1186666666667</v>
      </c>
      <c r="G16" s="130">
        <v>1334.383</v>
      </c>
      <c r="H16" s="130">
        <v>1489.4347499999999</v>
      </c>
      <c r="I16" s="130">
        <v>1002.9290000000001</v>
      </c>
      <c r="J16" s="130">
        <v>1418.5006666666668</v>
      </c>
      <c r="K16" s="130">
        <v>1210.7148333333334</v>
      </c>
      <c r="L16" s="130">
        <v>1470.6089999999999</v>
      </c>
      <c r="M16" s="130">
        <v>1297.3462222222224</v>
      </c>
      <c r="N16" s="130">
        <v>1058.0136666666667</v>
      </c>
      <c r="O16" s="130">
        <v>1237.5130833333333</v>
      </c>
    </row>
    <row r="17" spans="1:15" ht="15.75" x14ac:dyDescent="0.25">
      <c r="A17" s="178" t="s">
        <v>71</v>
      </c>
      <c r="B17" s="180">
        <f>SUM(B12:B16)</f>
        <v>5684.250666666665</v>
      </c>
      <c r="C17" s="180">
        <v>5552.8533333333289</v>
      </c>
      <c r="D17" s="180">
        <v>5618.5519999999979</v>
      </c>
      <c r="E17" s="180">
        <v>5144.7539999999954</v>
      </c>
      <c r="F17" s="180">
        <v>5460.6193333333304</v>
      </c>
      <c r="G17" s="180">
        <v>5625.9999999999982</v>
      </c>
      <c r="H17" s="180">
        <v>5501.9644999999964</v>
      </c>
      <c r="I17" s="180">
        <f>SUM(I12:I16)</f>
        <v>5713.1153333333323</v>
      </c>
      <c r="J17" s="180">
        <f t="shared" ref="J17:N17" si="4">SUM(J12:J16)</f>
        <v>5276.8866666666636</v>
      </c>
      <c r="K17" s="180">
        <f t="shared" si="4"/>
        <v>5495.0009999999975</v>
      </c>
      <c r="L17" s="180">
        <f t="shared" si="4"/>
        <v>5063.9463333333297</v>
      </c>
      <c r="M17" s="180">
        <f>SUM(M12:M16)</f>
        <v>5351.3161111111076</v>
      </c>
      <c r="N17" s="180">
        <f t="shared" si="4"/>
        <v>5492.3906666666653</v>
      </c>
      <c r="O17" s="180">
        <f>SUM(O12:O16)</f>
        <v>5386.5847499999973</v>
      </c>
    </row>
    <row r="18" spans="1:15" x14ac:dyDescent="0.25">
      <c r="A18" s="131"/>
      <c r="B18" s="132"/>
      <c r="I18" s="132"/>
    </row>
    <row r="19" spans="1:15" x14ac:dyDescent="0.25">
      <c r="D19" s="7"/>
      <c r="K19" s="7"/>
    </row>
    <row r="30" spans="1:15" x14ac:dyDescent="0.25">
      <c r="B30" s="7"/>
      <c r="I30" s="7"/>
    </row>
  </sheetData>
  <mergeCells count="4">
    <mergeCell ref="I2:O2"/>
    <mergeCell ref="A2:A3"/>
    <mergeCell ref="B2:H2"/>
    <mergeCell ref="A1:O1"/>
  </mergeCells>
  <pageMargins left="0.7" right="0.7" top="0.75" bottom="0.75" header="0.3" footer="0.3"/>
  <pageSetup paperSize="9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showGridLines="0" zoomScaleNormal="100" workbookViewId="0">
      <selection activeCell="I25" sqref="I25"/>
    </sheetView>
  </sheetViews>
  <sheetFormatPr defaultRowHeight="15" x14ac:dyDescent="0.25"/>
  <cols>
    <col min="1" max="1" width="18.42578125" customWidth="1"/>
    <col min="2" max="15" width="10.7109375" customWidth="1"/>
    <col min="249" max="249" width="18.42578125" customWidth="1"/>
    <col min="250" max="263" width="10.7109375" customWidth="1"/>
    <col min="264" max="264" width="12.85546875" customWidth="1"/>
    <col min="265" max="265" width="12.140625" customWidth="1"/>
    <col min="266" max="266" width="12.85546875" customWidth="1"/>
    <col min="267" max="267" width="12.140625" customWidth="1"/>
    <col min="505" max="505" width="18.42578125" customWidth="1"/>
    <col min="506" max="519" width="10.7109375" customWidth="1"/>
    <col min="520" max="520" width="12.85546875" customWidth="1"/>
    <col min="521" max="521" width="12.140625" customWidth="1"/>
    <col min="522" max="522" width="12.85546875" customWidth="1"/>
    <col min="523" max="523" width="12.140625" customWidth="1"/>
    <col min="761" max="761" width="18.42578125" customWidth="1"/>
    <col min="762" max="775" width="10.7109375" customWidth="1"/>
    <col min="776" max="776" width="12.85546875" customWidth="1"/>
    <col min="777" max="777" width="12.140625" customWidth="1"/>
    <col min="778" max="778" width="12.85546875" customWidth="1"/>
    <col min="779" max="779" width="12.140625" customWidth="1"/>
    <col min="1017" max="1017" width="18.42578125" customWidth="1"/>
    <col min="1018" max="1031" width="10.7109375" customWidth="1"/>
    <col min="1032" max="1032" width="12.85546875" customWidth="1"/>
    <col min="1033" max="1033" width="12.140625" customWidth="1"/>
    <col min="1034" max="1034" width="12.85546875" customWidth="1"/>
    <col min="1035" max="1035" width="12.140625" customWidth="1"/>
    <col min="1273" max="1273" width="18.42578125" customWidth="1"/>
    <col min="1274" max="1287" width="10.7109375" customWidth="1"/>
    <col min="1288" max="1288" width="12.85546875" customWidth="1"/>
    <col min="1289" max="1289" width="12.140625" customWidth="1"/>
    <col min="1290" max="1290" width="12.85546875" customWidth="1"/>
    <col min="1291" max="1291" width="12.140625" customWidth="1"/>
    <col min="1529" max="1529" width="18.42578125" customWidth="1"/>
    <col min="1530" max="1543" width="10.7109375" customWidth="1"/>
    <col min="1544" max="1544" width="12.85546875" customWidth="1"/>
    <col min="1545" max="1545" width="12.140625" customWidth="1"/>
    <col min="1546" max="1546" width="12.85546875" customWidth="1"/>
    <col min="1547" max="1547" width="12.140625" customWidth="1"/>
    <col min="1785" max="1785" width="18.42578125" customWidth="1"/>
    <col min="1786" max="1799" width="10.7109375" customWidth="1"/>
    <col min="1800" max="1800" width="12.85546875" customWidth="1"/>
    <col min="1801" max="1801" width="12.140625" customWidth="1"/>
    <col min="1802" max="1802" width="12.85546875" customWidth="1"/>
    <col min="1803" max="1803" width="12.140625" customWidth="1"/>
    <col min="2041" max="2041" width="18.42578125" customWidth="1"/>
    <col min="2042" max="2055" width="10.7109375" customWidth="1"/>
    <col min="2056" max="2056" width="12.85546875" customWidth="1"/>
    <col min="2057" max="2057" width="12.140625" customWidth="1"/>
    <col min="2058" max="2058" width="12.85546875" customWidth="1"/>
    <col min="2059" max="2059" width="12.140625" customWidth="1"/>
    <col min="2297" max="2297" width="18.42578125" customWidth="1"/>
    <col min="2298" max="2311" width="10.7109375" customWidth="1"/>
    <col min="2312" max="2312" width="12.85546875" customWidth="1"/>
    <col min="2313" max="2313" width="12.140625" customWidth="1"/>
    <col min="2314" max="2314" width="12.85546875" customWidth="1"/>
    <col min="2315" max="2315" width="12.140625" customWidth="1"/>
    <col min="2553" max="2553" width="18.42578125" customWidth="1"/>
    <col min="2554" max="2567" width="10.7109375" customWidth="1"/>
    <col min="2568" max="2568" width="12.85546875" customWidth="1"/>
    <col min="2569" max="2569" width="12.140625" customWidth="1"/>
    <col min="2570" max="2570" width="12.85546875" customWidth="1"/>
    <col min="2571" max="2571" width="12.140625" customWidth="1"/>
    <col min="2809" max="2809" width="18.42578125" customWidth="1"/>
    <col min="2810" max="2823" width="10.7109375" customWidth="1"/>
    <col min="2824" max="2824" width="12.85546875" customWidth="1"/>
    <col min="2825" max="2825" width="12.140625" customWidth="1"/>
    <col min="2826" max="2826" width="12.85546875" customWidth="1"/>
    <col min="2827" max="2827" width="12.140625" customWidth="1"/>
    <col min="3065" max="3065" width="18.42578125" customWidth="1"/>
    <col min="3066" max="3079" width="10.7109375" customWidth="1"/>
    <col min="3080" max="3080" width="12.85546875" customWidth="1"/>
    <col min="3081" max="3081" width="12.140625" customWidth="1"/>
    <col min="3082" max="3082" width="12.85546875" customWidth="1"/>
    <col min="3083" max="3083" width="12.140625" customWidth="1"/>
    <col min="3321" max="3321" width="18.42578125" customWidth="1"/>
    <col min="3322" max="3335" width="10.7109375" customWidth="1"/>
    <col min="3336" max="3336" width="12.85546875" customWidth="1"/>
    <col min="3337" max="3337" width="12.140625" customWidth="1"/>
    <col min="3338" max="3338" width="12.85546875" customWidth="1"/>
    <col min="3339" max="3339" width="12.140625" customWidth="1"/>
    <col min="3577" max="3577" width="18.42578125" customWidth="1"/>
    <col min="3578" max="3591" width="10.7109375" customWidth="1"/>
    <col min="3592" max="3592" width="12.85546875" customWidth="1"/>
    <col min="3593" max="3593" width="12.140625" customWidth="1"/>
    <col min="3594" max="3594" width="12.85546875" customWidth="1"/>
    <col min="3595" max="3595" width="12.140625" customWidth="1"/>
    <col min="3833" max="3833" width="18.42578125" customWidth="1"/>
    <col min="3834" max="3847" width="10.7109375" customWidth="1"/>
    <col min="3848" max="3848" width="12.85546875" customWidth="1"/>
    <col min="3849" max="3849" width="12.140625" customWidth="1"/>
    <col min="3850" max="3850" width="12.85546875" customWidth="1"/>
    <col min="3851" max="3851" width="12.140625" customWidth="1"/>
    <col min="4089" max="4089" width="18.42578125" customWidth="1"/>
    <col min="4090" max="4103" width="10.7109375" customWidth="1"/>
    <col min="4104" max="4104" width="12.85546875" customWidth="1"/>
    <col min="4105" max="4105" width="12.140625" customWidth="1"/>
    <col min="4106" max="4106" width="12.85546875" customWidth="1"/>
    <col min="4107" max="4107" width="12.140625" customWidth="1"/>
    <col min="4345" max="4345" width="18.42578125" customWidth="1"/>
    <col min="4346" max="4359" width="10.7109375" customWidth="1"/>
    <col min="4360" max="4360" width="12.85546875" customWidth="1"/>
    <col min="4361" max="4361" width="12.140625" customWidth="1"/>
    <col min="4362" max="4362" width="12.85546875" customWidth="1"/>
    <col min="4363" max="4363" width="12.140625" customWidth="1"/>
    <col min="4601" max="4601" width="18.42578125" customWidth="1"/>
    <col min="4602" max="4615" width="10.7109375" customWidth="1"/>
    <col min="4616" max="4616" width="12.85546875" customWidth="1"/>
    <col min="4617" max="4617" width="12.140625" customWidth="1"/>
    <col min="4618" max="4618" width="12.85546875" customWidth="1"/>
    <col min="4619" max="4619" width="12.140625" customWidth="1"/>
    <col min="4857" max="4857" width="18.42578125" customWidth="1"/>
    <col min="4858" max="4871" width="10.7109375" customWidth="1"/>
    <col min="4872" max="4872" width="12.85546875" customWidth="1"/>
    <col min="4873" max="4873" width="12.140625" customWidth="1"/>
    <col min="4874" max="4874" width="12.85546875" customWidth="1"/>
    <col min="4875" max="4875" width="12.140625" customWidth="1"/>
    <col min="5113" max="5113" width="18.42578125" customWidth="1"/>
    <col min="5114" max="5127" width="10.7109375" customWidth="1"/>
    <col min="5128" max="5128" width="12.85546875" customWidth="1"/>
    <col min="5129" max="5129" width="12.140625" customWidth="1"/>
    <col min="5130" max="5130" width="12.85546875" customWidth="1"/>
    <col min="5131" max="5131" width="12.140625" customWidth="1"/>
    <col min="5369" max="5369" width="18.42578125" customWidth="1"/>
    <col min="5370" max="5383" width="10.7109375" customWidth="1"/>
    <col min="5384" max="5384" width="12.85546875" customWidth="1"/>
    <col min="5385" max="5385" width="12.140625" customWidth="1"/>
    <col min="5386" max="5386" width="12.85546875" customWidth="1"/>
    <col min="5387" max="5387" width="12.140625" customWidth="1"/>
    <col min="5625" max="5625" width="18.42578125" customWidth="1"/>
    <col min="5626" max="5639" width="10.7109375" customWidth="1"/>
    <col min="5640" max="5640" width="12.85546875" customWidth="1"/>
    <col min="5641" max="5641" width="12.140625" customWidth="1"/>
    <col min="5642" max="5642" width="12.85546875" customWidth="1"/>
    <col min="5643" max="5643" width="12.140625" customWidth="1"/>
    <col min="5881" max="5881" width="18.42578125" customWidth="1"/>
    <col min="5882" max="5895" width="10.7109375" customWidth="1"/>
    <col min="5896" max="5896" width="12.85546875" customWidth="1"/>
    <col min="5897" max="5897" width="12.140625" customWidth="1"/>
    <col min="5898" max="5898" width="12.85546875" customWidth="1"/>
    <col min="5899" max="5899" width="12.140625" customWidth="1"/>
    <col min="6137" max="6137" width="18.42578125" customWidth="1"/>
    <col min="6138" max="6151" width="10.7109375" customWidth="1"/>
    <col min="6152" max="6152" width="12.85546875" customWidth="1"/>
    <col min="6153" max="6153" width="12.140625" customWidth="1"/>
    <col min="6154" max="6154" width="12.85546875" customWidth="1"/>
    <col min="6155" max="6155" width="12.140625" customWidth="1"/>
    <col min="6393" max="6393" width="18.42578125" customWidth="1"/>
    <col min="6394" max="6407" width="10.7109375" customWidth="1"/>
    <col min="6408" max="6408" width="12.85546875" customWidth="1"/>
    <col min="6409" max="6409" width="12.140625" customWidth="1"/>
    <col min="6410" max="6410" width="12.85546875" customWidth="1"/>
    <col min="6411" max="6411" width="12.140625" customWidth="1"/>
    <col min="6649" max="6649" width="18.42578125" customWidth="1"/>
    <col min="6650" max="6663" width="10.7109375" customWidth="1"/>
    <col min="6664" max="6664" width="12.85546875" customWidth="1"/>
    <col min="6665" max="6665" width="12.140625" customWidth="1"/>
    <col min="6666" max="6666" width="12.85546875" customWidth="1"/>
    <col min="6667" max="6667" width="12.140625" customWidth="1"/>
    <col min="6905" max="6905" width="18.42578125" customWidth="1"/>
    <col min="6906" max="6919" width="10.7109375" customWidth="1"/>
    <col min="6920" max="6920" width="12.85546875" customWidth="1"/>
    <col min="6921" max="6921" width="12.140625" customWidth="1"/>
    <col min="6922" max="6922" width="12.85546875" customWidth="1"/>
    <col min="6923" max="6923" width="12.140625" customWidth="1"/>
    <col min="7161" max="7161" width="18.42578125" customWidth="1"/>
    <col min="7162" max="7175" width="10.7109375" customWidth="1"/>
    <col min="7176" max="7176" width="12.85546875" customWidth="1"/>
    <col min="7177" max="7177" width="12.140625" customWidth="1"/>
    <col min="7178" max="7178" width="12.85546875" customWidth="1"/>
    <col min="7179" max="7179" width="12.140625" customWidth="1"/>
    <col min="7417" max="7417" width="18.42578125" customWidth="1"/>
    <col min="7418" max="7431" width="10.7109375" customWidth="1"/>
    <col min="7432" max="7432" width="12.85546875" customWidth="1"/>
    <col min="7433" max="7433" width="12.140625" customWidth="1"/>
    <col min="7434" max="7434" width="12.85546875" customWidth="1"/>
    <col min="7435" max="7435" width="12.140625" customWidth="1"/>
    <col min="7673" max="7673" width="18.42578125" customWidth="1"/>
    <col min="7674" max="7687" width="10.7109375" customWidth="1"/>
    <col min="7688" max="7688" width="12.85546875" customWidth="1"/>
    <col min="7689" max="7689" width="12.140625" customWidth="1"/>
    <col min="7690" max="7690" width="12.85546875" customWidth="1"/>
    <col min="7691" max="7691" width="12.140625" customWidth="1"/>
    <col min="7929" max="7929" width="18.42578125" customWidth="1"/>
    <col min="7930" max="7943" width="10.7109375" customWidth="1"/>
    <col min="7944" max="7944" width="12.85546875" customWidth="1"/>
    <col min="7945" max="7945" width="12.140625" customWidth="1"/>
    <col min="7946" max="7946" width="12.85546875" customWidth="1"/>
    <col min="7947" max="7947" width="12.140625" customWidth="1"/>
    <col min="8185" max="8185" width="18.42578125" customWidth="1"/>
    <col min="8186" max="8199" width="10.7109375" customWidth="1"/>
    <col min="8200" max="8200" width="12.85546875" customWidth="1"/>
    <col min="8201" max="8201" width="12.140625" customWidth="1"/>
    <col min="8202" max="8202" width="12.85546875" customWidth="1"/>
    <col min="8203" max="8203" width="12.140625" customWidth="1"/>
    <col min="8441" max="8441" width="18.42578125" customWidth="1"/>
    <col min="8442" max="8455" width="10.7109375" customWidth="1"/>
    <col min="8456" max="8456" width="12.85546875" customWidth="1"/>
    <col min="8457" max="8457" width="12.140625" customWidth="1"/>
    <col min="8458" max="8458" width="12.85546875" customWidth="1"/>
    <col min="8459" max="8459" width="12.140625" customWidth="1"/>
    <col min="8697" max="8697" width="18.42578125" customWidth="1"/>
    <col min="8698" max="8711" width="10.7109375" customWidth="1"/>
    <col min="8712" max="8712" width="12.85546875" customWidth="1"/>
    <col min="8713" max="8713" width="12.140625" customWidth="1"/>
    <col min="8714" max="8714" width="12.85546875" customWidth="1"/>
    <col min="8715" max="8715" width="12.140625" customWidth="1"/>
    <col min="8953" max="8953" width="18.42578125" customWidth="1"/>
    <col min="8954" max="8967" width="10.7109375" customWidth="1"/>
    <col min="8968" max="8968" width="12.85546875" customWidth="1"/>
    <col min="8969" max="8969" width="12.140625" customWidth="1"/>
    <col min="8970" max="8970" width="12.85546875" customWidth="1"/>
    <col min="8971" max="8971" width="12.140625" customWidth="1"/>
    <col min="9209" max="9209" width="18.42578125" customWidth="1"/>
    <col min="9210" max="9223" width="10.7109375" customWidth="1"/>
    <col min="9224" max="9224" width="12.85546875" customWidth="1"/>
    <col min="9225" max="9225" width="12.140625" customWidth="1"/>
    <col min="9226" max="9226" width="12.85546875" customWidth="1"/>
    <col min="9227" max="9227" width="12.140625" customWidth="1"/>
    <col min="9465" max="9465" width="18.42578125" customWidth="1"/>
    <col min="9466" max="9479" width="10.7109375" customWidth="1"/>
    <col min="9480" max="9480" width="12.85546875" customWidth="1"/>
    <col min="9481" max="9481" width="12.140625" customWidth="1"/>
    <col min="9482" max="9482" width="12.85546875" customWidth="1"/>
    <col min="9483" max="9483" width="12.140625" customWidth="1"/>
    <col min="9721" max="9721" width="18.42578125" customWidth="1"/>
    <col min="9722" max="9735" width="10.7109375" customWidth="1"/>
    <col min="9736" max="9736" width="12.85546875" customWidth="1"/>
    <col min="9737" max="9737" width="12.140625" customWidth="1"/>
    <col min="9738" max="9738" width="12.85546875" customWidth="1"/>
    <col min="9739" max="9739" width="12.140625" customWidth="1"/>
    <col min="9977" max="9977" width="18.42578125" customWidth="1"/>
    <col min="9978" max="9991" width="10.7109375" customWidth="1"/>
    <col min="9992" max="9992" width="12.85546875" customWidth="1"/>
    <col min="9993" max="9993" width="12.140625" customWidth="1"/>
    <col min="9994" max="9994" width="12.85546875" customWidth="1"/>
    <col min="9995" max="9995" width="12.140625" customWidth="1"/>
    <col min="10233" max="10233" width="18.42578125" customWidth="1"/>
    <col min="10234" max="10247" width="10.7109375" customWidth="1"/>
    <col min="10248" max="10248" width="12.85546875" customWidth="1"/>
    <col min="10249" max="10249" width="12.140625" customWidth="1"/>
    <col min="10250" max="10250" width="12.85546875" customWidth="1"/>
    <col min="10251" max="10251" width="12.140625" customWidth="1"/>
    <col min="10489" max="10489" width="18.42578125" customWidth="1"/>
    <col min="10490" max="10503" width="10.7109375" customWidth="1"/>
    <col min="10504" max="10504" width="12.85546875" customWidth="1"/>
    <col min="10505" max="10505" width="12.140625" customWidth="1"/>
    <col min="10506" max="10506" width="12.85546875" customWidth="1"/>
    <col min="10507" max="10507" width="12.140625" customWidth="1"/>
    <col min="10745" max="10745" width="18.42578125" customWidth="1"/>
    <col min="10746" max="10759" width="10.7109375" customWidth="1"/>
    <col min="10760" max="10760" width="12.85546875" customWidth="1"/>
    <col min="10761" max="10761" width="12.140625" customWidth="1"/>
    <col min="10762" max="10762" width="12.85546875" customWidth="1"/>
    <col min="10763" max="10763" width="12.140625" customWidth="1"/>
    <col min="11001" max="11001" width="18.42578125" customWidth="1"/>
    <col min="11002" max="11015" width="10.7109375" customWidth="1"/>
    <col min="11016" max="11016" width="12.85546875" customWidth="1"/>
    <col min="11017" max="11017" width="12.140625" customWidth="1"/>
    <col min="11018" max="11018" width="12.85546875" customWidth="1"/>
    <col min="11019" max="11019" width="12.140625" customWidth="1"/>
    <col min="11257" max="11257" width="18.42578125" customWidth="1"/>
    <col min="11258" max="11271" width="10.7109375" customWidth="1"/>
    <col min="11272" max="11272" width="12.85546875" customWidth="1"/>
    <col min="11273" max="11273" width="12.140625" customWidth="1"/>
    <col min="11274" max="11274" width="12.85546875" customWidth="1"/>
    <col min="11275" max="11275" width="12.140625" customWidth="1"/>
    <col min="11513" max="11513" width="18.42578125" customWidth="1"/>
    <col min="11514" max="11527" width="10.7109375" customWidth="1"/>
    <col min="11528" max="11528" width="12.85546875" customWidth="1"/>
    <col min="11529" max="11529" width="12.140625" customWidth="1"/>
    <col min="11530" max="11530" width="12.85546875" customWidth="1"/>
    <col min="11531" max="11531" width="12.140625" customWidth="1"/>
    <col min="11769" max="11769" width="18.42578125" customWidth="1"/>
    <col min="11770" max="11783" width="10.7109375" customWidth="1"/>
    <col min="11784" max="11784" width="12.85546875" customWidth="1"/>
    <col min="11785" max="11785" width="12.140625" customWidth="1"/>
    <col min="11786" max="11786" width="12.85546875" customWidth="1"/>
    <col min="11787" max="11787" width="12.140625" customWidth="1"/>
    <col min="12025" max="12025" width="18.42578125" customWidth="1"/>
    <col min="12026" max="12039" width="10.7109375" customWidth="1"/>
    <col min="12040" max="12040" width="12.85546875" customWidth="1"/>
    <col min="12041" max="12041" width="12.140625" customWidth="1"/>
    <col min="12042" max="12042" width="12.85546875" customWidth="1"/>
    <col min="12043" max="12043" width="12.140625" customWidth="1"/>
    <col min="12281" max="12281" width="18.42578125" customWidth="1"/>
    <col min="12282" max="12295" width="10.7109375" customWidth="1"/>
    <col min="12296" max="12296" width="12.85546875" customWidth="1"/>
    <col min="12297" max="12297" width="12.140625" customWidth="1"/>
    <col min="12298" max="12298" width="12.85546875" customWidth="1"/>
    <col min="12299" max="12299" width="12.140625" customWidth="1"/>
    <col min="12537" max="12537" width="18.42578125" customWidth="1"/>
    <col min="12538" max="12551" width="10.7109375" customWidth="1"/>
    <col min="12552" max="12552" width="12.85546875" customWidth="1"/>
    <col min="12553" max="12553" width="12.140625" customWidth="1"/>
    <col min="12554" max="12554" width="12.85546875" customWidth="1"/>
    <col min="12555" max="12555" width="12.140625" customWidth="1"/>
    <col min="12793" max="12793" width="18.42578125" customWidth="1"/>
    <col min="12794" max="12807" width="10.7109375" customWidth="1"/>
    <col min="12808" max="12808" width="12.85546875" customWidth="1"/>
    <col min="12809" max="12809" width="12.140625" customWidth="1"/>
    <col min="12810" max="12810" width="12.85546875" customWidth="1"/>
    <col min="12811" max="12811" width="12.140625" customWidth="1"/>
    <col min="13049" max="13049" width="18.42578125" customWidth="1"/>
    <col min="13050" max="13063" width="10.7109375" customWidth="1"/>
    <col min="13064" max="13064" width="12.85546875" customWidth="1"/>
    <col min="13065" max="13065" width="12.140625" customWidth="1"/>
    <col min="13066" max="13066" width="12.85546875" customWidth="1"/>
    <col min="13067" max="13067" width="12.140625" customWidth="1"/>
    <col min="13305" max="13305" width="18.42578125" customWidth="1"/>
    <col min="13306" max="13319" width="10.7109375" customWidth="1"/>
    <col min="13320" max="13320" width="12.85546875" customWidth="1"/>
    <col min="13321" max="13321" width="12.140625" customWidth="1"/>
    <col min="13322" max="13322" width="12.85546875" customWidth="1"/>
    <col min="13323" max="13323" width="12.140625" customWidth="1"/>
    <col min="13561" max="13561" width="18.42578125" customWidth="1"/>
    <col min="13562" max="13575" width="10.7109375" customWidth="1"/>
    <col min="13576" max="13576" width="12.85546875" customWidth="1"/>
    <col min="13577" max="13577" width="12.140625" customWidth="1"/>
    <col min="13578" max="13578" width="12.85546875" customWidth="1"/>
    <col min="13579" max="13579" width="12.140625" customWidth="1"/>
    <col min="13817" max="13817" width="18.42578125" customWidth="1"/>
    <col min="13818" max="13831" width="10.7109375" customWidth="1"/>
    <col min="13832" max="13832" width="12.85546875" customWidth="1"/>
    <col min="13833" max="13833" width="12.140625" customWidth="1"/>
    <col min="13834" max="13834" width="12.85546875" customWidth="1"/>
    <col min="13835" max="13835" width="12.140625" customWidth="1"/>
    <col min="14073" max="14073" width="18.42578125" customWidth="1"/>
    <col min="14074" max="14087" width="10.7109375" customWidth="1"/>
    <col min="14088" max="14088" width="12.85546875" customWidth="1"/>
    <col min="14089" max="14089" width="12.140625" customWidth="1"/>
    <col min="14090" max="14090" width="12.85546875" customWidth="1"/>
    <col min="14091" max="14091" width="12.140625" customWidth="1"/>
    <col min="14329" max="14329" width="18.42578125" customWidth="1"/>
    <col min="14330" max="14343" width="10.7109375" customWidth="1"/>
    <col min="14344" max="14344" width="12.85546875" customWidth="1"/>
    <col min="14345" max="14345" width="12.140625" customWidth="1"/>
    <col min="14346" max="14346" width="12.85546875" customWidth="1"/>
    <col min="14347" max="14347" width="12.140625" customWidth="1"/>
    <col min="14585" max="14585" width="18.42578125" customWidth="1"/>
    <col min="14586" max="14599" width="10.7109375" customWidth="1"/>
    <col min="14600" max="14600" width="12.85546875" customWidth="1"/>
    <col min="14601" max="14601" width="12.140625" customWidth="1"/>
    <col min="14602" max="14602" width="12.85546875" customWidth="1"/>
    <col min="14603" max="14603" width="12.140625" customWidth="1"/>
    <col min="14841" max="14841" width="18.42578125" customWidth="1"/>
    <col min="14842" max="14855" width="10.7109375" customWidth="1"/>
    <col min="14856" max="14856" width="12.85546875" customWidth="1"/>
    <col min="14857" max="14857" width="12.140625" customWidth="1"/>
    <col min="14858" max="14858" width="12.85546875" customWidth="1"/>
    <col min="14859" max="14859" width="12.140625" customWidth="1"/>
    <col min="15097" max="15097" width="18.42578125" customWidth="1"/>
    <col min="15098" max="15111" width="10.7109375" customWidth="1"/>
    <col min="15112" max="15112" width="12.85546875" customWidth="1"/>
    <col min="15113" max="15113" width="12.140625" customWidth="1"/>
    <col min="15114" max="15114" width="12.85546875" customWidth="1"/>
    <col min="15115" max="15115" width="12.140625" customWidth="1"/>
    <col min="15353" max="15353" width="18.42578125" customWidth="1"/>
    <col min="15354" max="15367" width="10.7109375" customWidth="1"/>
    <col min="15368" max="15368" width="12.85546875" customWidth="1"/>
    <col min="15369" max="15369" width="12.140625" customWidth="1"/>
    <col min="15370" max="15370" width="12.85546875" customWidth="1"/>
    <col min="15371" max="15371" width="12.140625" customWidth="1"/>
    <col min="15609" max="15609" width="18.42578125" customWidth="1"/>
    <col min="15610" max="15623" width="10.7109375" customWidth="1"/>
    <col min="15624" max="15624" width="12.85546875" customWidth="1"/>
    <col min="15625" max="15625" width="12.140625" customWidth="1"/>
    <col min="15626" max="15626" width="12.85546875" customWidth="1"/>
    <col min="15627" max="15627" width="12.140625" customWidth="1"/>
    <col min="15865" max="15865" width="18.42578125" customWidth="1"/>
    <col min="15866" max="15879" width="10.7109375" customWidth="1"/>
    <col min="15880" max="15880" width="12.85546875" customWidth="1"/>
    <col min="15881" max="15881" width="12.140625" customWidth="1"/>
    <col min="15882" max="15882" width="12.85546875" customWidth="1"/>
    <col min="15883" max="15883" width="12.140625" customWidth="1"/>
    <col min="16121" max="16121" width="18.42578125" customWidth="1"/>
    <col min="16122" max="16135" width="10.7109375" customWidth="1"/>
    <col min="16136" max="16136" width="12.85546875" customWidth="1"/>
    <col min="16137" max="16137" width="12.140625" customWidth="1"/>
    <col min="16138" max="16138" width="12.85546875" customWidth="1"/>
    <col min="16139" max="16139" width="12.140625" customWidth="1"/>
  </cols>
  <sheetData>
    <row r="1" spans="1:15" ht="18.75" customHeight="1" x14ac:dyDescent="0.25">
      <c r="A1" s="242" t="s">
        <v>77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</row>
    <row r="2" spans="1:15" ht="18.75" customHeight="1" x14ac:dyDescent="0.25">
      <c r="A2" s="237"/>
      <c r="B2" s="239">
        <v>2018</v>
      </c>
      <c r="C2" s="240"/>
      <c r="D2" s="240"/>
      <c r="E2" s="240"/>
      <c r="F2" s="240"/>
      <c r="G2" s="240"/>
      <c r="H2" s="241"/>
      <c r="I2" s="239">
        <v>2019</v>
      </c>
      <c r="J2" s="240"/>
      <c r="K2" s="240"/>
      <c r="L2" s="240"/>
      <c r="M2" s="240"/>
      <c r="N2" s="240"/>
      <c r="O2" s="241"/>
    </row>
    <row r="3" spans="1:15" ht="18.75" customHeight="1" x14ac:dyDescent="0.25">
      <c r="A3" s="238"/>
      <c r="B3" s="176" t="s">
        <v>4</v>
      </c>
      <c r="C3" s="176" t="s">
        <v>8</v>
      </c>
      <c r="D3" s="176" t="s">
        <v>9</v>
      </c>
      <c r="E3" s="176" t="s">
        <v>13</v>
      </c>
      <c r="F3" s="176" t="s">
        <v>14</v>
      </c>
      <c r="G3" s="176" t="s">
        <v>18</v>
      </c>
      <c r="H3" s="185">
        <v>2018</v>
      </c>
      <c r="I3" s="176" t="s">
        <v>4</v>
      </c>
      <c r="J3" s="176" t="s">
        <v>8</v>
      </c>
      <c r="K3" s="176" t="s">
        <v>9</v>
      </c>
      <c r="L3" s="176" t="s">
        <v>13</v>
      </c>
      <c r="M3" s="176" t="s">
        <v>14</v>
      </c>
      <c r="N3" s="176" t="s">
        <v>18</v>
      </c>
      <c r="O3" s="185">
        <v>2019</v>
      </c>
    </row>
    <row r="4" spans="1:15" ht="15.75" x14ac:dyDescent="0.25">
      <c r="A4" s="161" t="s">
        <v>78</v>
      </c>
      <c r="D4" s="162"/>
      <c r="F4" s="162"/>
      <c r="G4" s="162"/>
      <c r="H4" s="184"/>
      <c r="K4" s="162"/>
      <c r="M4" s="162"/>
      <c r="N4" s="162"/>
      <c r="O4" s="184"/>
    </row>
    <row r="5" spans="1:15" ht="15.75" x14ac:dyDescent="0.25">
      <c r="A5" s="172" t="s">
        <v>67</v>
      </c>
      <c r="B5" s="163">
        <v>1021869.5930000001</v>
      </c>
      <c r="C5" s="163">
        <v>774268.63800000004</v>
      </c>
      <c r="D5" s="163">
        <v>1796138.2310000001</v>
      </c>
      <c r="E5" s="163">
        <v>822096.85400000005</v>
      </c>
      <c r="F5" s="163">
        <v>2618235.085</v>
      </c>
      <c r="G5" s="163">
        <v>976311.17699999991</v>
      </c>
      <c r="H5" s="163">
        <v>3594546.2620000001</v>
      </c>
      <c r="I5" s="163">
        <v>985121.15899999999</v>
      </c>
      <c r="J5" s="163">
        <v>684995.91500000004</v>
      </c>
      <c r="K5" s="163">
        <f>I5+J5</f>
        <v>1670117.074</v>
      </c>
      <c r="L5" s="163">
        <v>676281.51299999992</v>
      </c>
      <c r="M5" s="163">
        <f>I5+J5+L5</f>
        <v>2346398.5869999998</v>
      </c>
      <c r="N5" s="163">
        <v>836979.74899999995</v>
      </c>
      <c r="O5" s="163">
        <f>I5+J5+L5+N5</f>
        <v>3183378.3359999997</v>
      </c>
    </row>
    <row r="6" spans="1:15" ht="15.75" x14ac:dyDescent="0.25">
      <c r="A6" s="172" t="s">
        <v>68</v>
      </c>
      <c r="B6" s="164">
        <v>354403.09700000001</v>
      </c>
      <c r="C6" s="164">
        <v>391237.22400000005</v>
      </c>
      <c r="D6" s="164">
        <v>745640.321</v>
      </c>
      <c r="E6" s="164">
        <v>460453.93300000002</v>
      </c>
      <c r="F6" s="164">
        <v>1206094.2540000002</v>
      </c>
      <c r="G6" s="164">
        <v>437702.43900000001</v>
      </c>
      <c r="H6" s="164">
        <v>1643796.693</v>
      </c>
      <c r="I6" s="164">
        <v>417221.38400000002</v>
      </c>
      <c r="J6" s="164">
        <v>432830.30099999998</v>
      </c>
      <c r="K6" s="164">
        <f t="shared" ref="K6" si="0">I6+J6</f>
        <v>850051.68500000006</v>
      </c>
      <c r="L6" s="164">
        <v>316088.62800000003</v>
      </c>
      <c r="M6" s="164">
        <f>I6+J6+L6</f>
        <v>1166140.3130000001</v>
      </c>
      <c r="N6" s="164">
        <v>355541.54299999995</v>
      </c>
      <c r="O6" s="164">
        <f>I6+J6+L6+N6</f>
        <v>1521681.8560000001</v>
      </c>
    </row>
    <row r="7" spans="1:15" ht="15.75" x14ac:dyDescent="0.25">
      <c r="A7" s="173" t="s">
        <v>71</v>
      </c>
      <c r="B7" s="170">
        <f>SUM(B5:B6)</f>
        <v>1376272.6900000002</v>
      </c>
      <c r="C7" s="170">
        <v>1165505.862</v>
      </c>
      <c r="D7" s="170">
        <v>2541778.5520000001</v>
      </c>
      <c r="E7" s="170">
        <v>1282550.787</v>
      </c>
      <c r="F7" s="170">
        <v>3824329.3389999997</v>
      </c>
      <c r="G7" s="170">
        <v>1414013.6160000002</v>
      </c>
      <c r="H7" s="170">
        <v>5238342.9550000001</v>
      </c>
      <c r="I7" s="170">
        <f>SUM(I5:I6)</f>
        <v>1402342.5430000001</v>
      </c>
      <c r="J7" s="170">
        <f t="shared" ref="J7:O7" si="1">SUM(J5:J6)</f>
        <v>1117826.216</v>
      </c>
      <c r="K7" s="170">
        <f t="shared" si="1"/>
        <v>2520168.7590000001</v>
      </c>
      <c r="L7" s="170">
        <f t="shared" si="1"/>
        <v>992370.14099999995</v>
      </c>
      <c r="M7" s="170">
        <f t="shared" si="1"/>
        <v>3512538.9</v>
      </c>
      <c r="N7" s="170">
        <f t="shared" si="1"/>
        <v>1192521.2919999999</v>
      </c>
      <c r="O7" s="170">
        <f t="shared" si="1"/>
        <v>4705060.1919999998</v>
      </c>
    </row>
    <row r="8" spans="1:15" ht="15.75" x14ac:dyDescent="0.25">
      <c r="A8" s="165" t="s">
        <v>79</v>
      </c>
      <c r="D8" s="162"/>
      <c r="F8" s="162"/>
      <c r="G8" s="162"/>
      <c r="H8" s="184"/>
      <c r="K8" s="162"/>
      <c r="M8" s="162"/>
      <c r="N8" s="162"/>
      <c r="O8" s="184"/>
    </row>
    <row r="9" spans="1:15" ht="15.75" x14ac:dyDescent="0.25">
      <c r="A9" s="174" t="s">
        <v>74</v>
      </c>
      <c r="B9" s="166">
        <v>31.326666666666664</v>
      </c>
      <c r="C9" s="166">
        <v>25.643000000000004</v>
      </c>
      <c r="D9" s="166">
        <v>28.484833333333341</v>
      </c>
      <c r="E9" s="166">
        <v>52.403000000000006</v>
      </c>
      <c r="F9" s="166">
        <v>36.457555555555558</v>
      </c>
      <c r="G9" s="166">
        <v>41.245000000000005</v>
      </c>
      <c r="H9" s="166">
        <v>37.65441666666667</v>
      </c>
      <c r="I9" s="166">
        <v>42.320999999999998</v>
      </c>
      <c r="J9" s="166">
        <v>13.461666666666666</v>
      </c>
      <c r="K9" s="166">
        <v>27.891333333333336</v>
      </c>
      <c r="L9" s="166">
        <f>90.394/3</f>
        <v>30.131333333333334</v>
      </c>
      <c r="M9" s="166">
        <f>(I9+J9+L9)/3</f>
        <v>28.638000000000002</v>
      </c>
      <c r="N9" s="166">
        <v>19.507333333333332</v>
      </c>
      <c r="O9" s="166">
        <v>26.355333333333334</v>
      </c>
    </row>
    <row r="10" spans="1:15" ht="15.75" x14ac:dyDescent="0.25">
      <c r="A10" s="174" t="s">
        <v>85</v>
      </c>
      <c r="B10" s="167">
        <v>0.33066666666666672</v>
      </c>
      <c r="C10" s="167">
        <v>0.30033333333333345</v>
      </c>
      <c r="D10" s="167">
        <v>0.31550000000000011</v>
      </c>
      <c r="E10" s="167">
        <v>0.71133333333333337</v>
      </c>
      <c r="F10" s="167">
        <v>0.44744444444444453</v>
      </c>
      <c r="G10" s="167">
        <v>0.63466666666666682</v>
      </c>
      <c r="H10" s="167">
        <v>0.49425000000000008</v>
      </c>
      <c r="I10" s="167">
        <v>1.2233333333333338</v>
      </c>
      <c r="J10" s="167">
        <v>0.4716666666666669</v>
      </c>
      <c r="K10" s="167">
        <v>0.84750000000000025</v>
      </c>
      <c r="L10" s="167">
        <f>3.567/3</f>
        <v>1.1890000000000001</v>
      </c>
      <c r="M10" s="167">
        <f>(I10+J10+L10)/3</f>
        <v>0.9613333333333336</v>
      </c>
      <c r="N10" s="167">
        <v>0.8036666666666672</v>
      </c>
      <c r="O10" s="167">
        <v>0.92191666666666694</v>
      </c>
    </row>
    <row r="11" spans="1:15" ht="15.75" x14ac:dyDescent="0.25">
      <c r="A11" s="174" t="s">
        <v>80</v>
      </c>
      <c r="B11" s="168">
        <v>2.9930000000000003</v>
      </c>
      <c r="C11" s="168">
        <v>2.0653333333333332</v>
      </c>
      <c r="D11" s="168">
        <v>2.5291666666666668</v>
      </c>
      <c r="E11" s="168">
        <v>3.0169999999999999</v>
      </c>
      <c r="F11" s="168">
        <v>2.6917777777777778</v>
      </c>
      <c r="G11" s="168">
        <v>2.7290000000000001</v>
      </c>
      <c r="H11" s="168">
        <v>2.7010833333333331</v>
      </c>
      <c r="I11" s="168">
        <v>3.0813333333333333</v>
      </c>
      <c r="J11" s="168">
        <v>1.7906666666666669</v>
      </c>
      <c r="K11" s="168">
        <v>2.4360000000000004</v>
      </c>
      <c r="L11" s="168">
        <f>4.421/3</f>
        <v>1.4736666666666667</v>
      </c>
      <c r="M11" s="168">
        <f>(I11+J11+L11)/3</f>
        <v>2.1152222222222221</v>
      </c>
      <c r="N11" s="168">
        <v>1.8556666666666664</v>
      </c>
      <c r="O11" s="168">
        <v>2.0503333333333331</v>
      </c>
    </row>
    <row r="12" spans="1:15" ht="15.75" x14ac:dyDescent="0.25">
      <c r="A12" s="174" t="s">
        <v>76</v>
      </c>
      <c r="B12" s="169">
        <v>108.03266666666667</v>
      </c>
      <c r="C12" s="169">
        <v>90.129333333333335</v>
      </c>
      <c r="D12" s="169">
        <v>99.081000000000003</v>
      </c>
      <c r="E12" s="169">
        <v>198.10266666666666</v>
      </c>
      <c r="F12" s="169">
        <v>132.08822222222221</v>
      </c>
      <c r="G12" s="169">
        <v>147.8073333333333</v>
      </c>
      <c r="H12" s="169">
        <v>136.01800000000003</v>
      </c>
      <c r="I12" s="169">
        <v>144.59833333333336</v>
      </c>
      <c r="J12" s="169">
        <v>49.372666666666667</v>
      </c>
      <c r="K12" s="169">
        <v>96.985500000000002</v>
      </c>
      <c r="L12" s="169">
        <f>373.374/3</f>
        <v>124.45800000000001</v>
      </c>
      <c r="M12" s="169">
        <f>(I12+J12+L12)/3</f>
        <v>106.14300000000001</v>
      </c>
      <c r="N12" s="169">
        <v>119.11966666666665</v>
      </c>
      <c r="O12" s="169">
        <v>109.38716666666669</v>
      </c>
    </row>
    <row r="13" spans="1:15" ht="15.75" x14ac:dyDescent="0.25">
      <c r="A13" s="174" t="s">
        <v>81</v>
      </c>
      <c r="B13" s="169">
        <v>7.6976666666666667</v>
      </c>
      <c r="C13" s="169">
        <v>6.354000000000001</v>
      </c>
      <c r="D13" s="169">
        <v>7.0258333333333347</v>
      </c>
      <c r="E13" s="169">
        <v>13.667666666666666</v>
      </c>
      <c r="F13" s="169">
        <v>9.2397777777777783</v>
      </c>
      <c r="G13" s="169">
        <v>10.473666666666666</v>
      </c>
      <c r="H13" s="169">
        <v>9.5482499999999995</v>
      </c>
      <c r="I13" s="169">
        <v>14.637999999999998</v>
      </c>
      <c r="J13" s="169">
        <v>4.8826666666666672</v>
      </c>
      <c r="K13" s="169">
        <v>9.7603333333333318</v>
      </c>
      <c r="L13" s="169">
        <f>31.724/3</f>
        <v>10.574666666666667</v>
      </c>
      <c r="M13" s="169">
        <f>(I13+J13+L13)/3</f>
        <v>10.031777777777776</v>
      </c>
      <c r="N13" s="169">
        <v>6.9880000000000004</v>
      </c>
      <c r="O13" s="169">
        <v>9.2708333333333339</v>
      </c>
    </row>
    <row r="14" spans="1:15" ht="15.75" x14ac:dyDescent="0.25">
      <c r="A14" s="175" t="s">
        <v>71</v>
      </c>
      <c r="B14" s="171">
        <f>SUM(B9:B13)</f>
        <v>150.38066666666666</v>
      </c>
      <c r="C14" s="171">
        <v>124.49199999999999</v>
      </c>
      <c r="D14" s="171">
        <v>137.43633333333332</v>
      </c>
      <c r="E14" s="171">
        <v>267.90166666666664</v>
      </c>
      <c r="F14" s="171">
        <v>180.92477777777776</v>
      </c>
      <c r="G14" s="171">
        <v>202.88966666666664</v>
      </c>
      <c r="H14" s="171">
        <v>186.416</v>
      </c>
      <c r="I14" s="171">
        <f>SUM(I9:I13)</f>
        <v>205.86200000000002</v>
      </c>
      <c r="J14" s="171">
        <f t="shared" ref="J14:O14" si="2">SUM(J9:J13)</f>
        <v>69.979333333333329</v>
      </c>
      <c r="K14" s="171">
        <f t="shared" si="2"/>
        <v>137.92066666666668</v>
      </c>
      <c r="L14" s="171">
        <f t="shared" si="2"/>
        <v>167.82666666666668</v>
      </c>
      <c r="M14" s="171">
        <f t="shared" si="2"/>
        <v>147.88933333333335</v>
      </c>
      <c r="N14" s="171">
        <f t="shared" si="2"/>
        <v>148.27433333333332</v>
      </c>
      <c r="O14" s="171">
        <f t="shared" si="2"/>
        <v>147.98558333333338</v>
      </c>
    </row>
  </sheetData>
  <protectedRanges>
    <protectedRange password="CA04" sqref="A1:A4 B5:F7 B1:F4 B8:H8 G3:H4 I8:O14 B9:H14 I1:M7 N3:O4 A9:A14 A8 A5:A7" name="Диапазон2"/>
    <protectedRange password="CA04" sqref="N5:O7 G5:H7" name="Диапазон2_1"/>
  </protectedRanges>
  <mergeCells count="4">
    <mergeCell ref="A2:A3"/>
    <mergeCell ref="B2:H2"/>
    <mergeCell ref="I2:O2"/>
    <mergeCell ref="A1:O1"/>
  </mergeCells>
  <pageMargins left="0.25" right="0.25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1. Выработка электроэнергии</vt:lpstr>
      <vt:lpstr>2. Отпуск теплоэнергии</vt:lpstr>
      <vt:lpstr>3. УРУТ</vt:lpstr>
      <vt:lpstr>4. КИУМ</vt:lpstr>
      <vt:lpstr>5. Реализация э.э. и мощности</vt:lpstr>
      <vt:lpstr>6. Покупка э.э. и мощности</vt:lpstr>
      <vt:lpstr>'1. Выработка электроэнергии'!Область_печати</vt:lpstr>
    </vt:vector>
  </TitlesOfParts>
  <Company>JSC TGC1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Игнатова Елена Павловна</dc:creator>
  <cp:lastModifiedBy>Игнатова Елена Павловна</cp:lastModifiedBy>
  <cp:lastPrinted>2020-01-27T12:05:35Z</cp:lastPrinted>
  <dcterms:created xsi:type="dcterms:W3CDTF">2019-05-24T06:43:52Z</dcterms:created>
  <dcterms:modified xsi:type="dcterms:W3CDTF">2020-01-28T06:44:57Z</dcterms:modified>
</cp:coreProperties>
</file>