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8\4 кв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теплоэнергии'!$A$1:$E$28</definedName>
    <definedName name="_xlnm.Print_Area" localSheetId="2">'3. УРУТ'!$A$1:$C$23</definedName>
    <definedName name="_xlnm.Print_Area" localSheetId="3">'4. КИУМ'!$A$1:$D$9</definedName>
    <definedName name="_xlnm.Print_Area" localSheetId="4">'5. Реализация э.э. и мощности'!$A$1:$B$17</definedName>
    <definedName name="_xlnm.Print_Area" localSheetId="5">'6. Покупка э.э. и мощности'!$A$1:$B$14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X36" i="1" l="1"/>
  <c r="G14" i="6" l="1"/>
  <c r="H13" i="6"/>
  <c r="H12" i="6"/>
  <c r="H11" i="6"/>
  <c r="H10" i="6"/>
  <c r="H9" i="6"/>
  <c r="H14" i="6" s="1"/>
  <c r="G7" i="6"/>
  <c r="H6" i="6"/>
  <c r="H5" i="6"/>
  <c r="H7" i="6" s="1"/>
  <c r="H17" i="5"/>
  <c r="G17" i="5"/>
  <c r="H16" i="5"/>
  <c r="H15" i="5"/>
  <c r="H14" i="5"/>
  <c r="H13" i="5"/>
  <c r="H12" i="5"/>
  <c r="G10" i="5"/>
  <c r="H10" i="5" s="1"/>
  <c r="H9" i="5"/>
  <c r="H8" i="5"/>
  <c r="H7" i="5"/>
  <c r="H6" i="5"/>
  <c r="H5" i="5"/>
  <c r="AJ28" i="2" l="1"/>
  <c r="AK28" i="2"/>
  <c r="AL28" i="2"/>
  <c r="AM28" i="2"/>
  <c r="AI28" i="2"/>
  <c r="AK23" i="2" l="1"/>
  <c r="AJ23" i="2"/>
  <c r="AI23" i="2"/>
  <c r="AL22" i="2"/>
  <c r="AL21" i="2"/>
  <c r="AM21" i="2" s="1"/>
  <c r="AK14" i="2"/>
  <c r="AJ14" i="2"/>
  <c r="AI14" i="2"/>
  <c r="AL13" i="2"/>
  <c r="AL12" i="2"/>
  <c r="AL11" i="2"/>
  <c r="AL10" i="2"/>
  <c r="AL9" i="2"/>
  <c r="AL8" i="2"/>
  <c r="AL7" i="2"/>
  <c r="AL6" i="2"/>
  <c r="AL5" i="2"/>
  <c r="AI36" i="1"/>
  <c r="AJ36" i="1"/>
  <c r="AK36" i="1"/>
  <c r="AI35" i="1"/>
  <c r="AJ35" i="1"/>
  <c r="AK35" i="1"/>
  <c r="AJ33" i="1"/>
  <c r="AK33" i="1"/>
  <c r="AL33" i="1"/>
  <c r="AM33" i="1"/>
  <c r="AI33" i="1"/>
  <c r="AL18" i="1"/>
  <c r="AK22" i="1"/>
  <c r="AJ22" i="1"/>
  <c r="AI22" i="1"/>
  <c r="AL20" i="1"/>
  <c r="AM20" i="1" s="1"/>
  <c r="AL19" i="1"/>
  <c r="AM19" i="1" s="1"/>
  <c r="AK16" i="1"/>
  <c r="AJ16" i="1"/>
  <c r="AI16" i="1"/>
  <c r="AL15" i="1"/>
  <c r="AL14" i="1"/>
  <c r="AL13" i="1"/>
  <c r="AL12" i="1"/>
  <c r="AL11" i="1"/>
  <c r="AL10" i="1"/>
  <c r="AL9" i="1"/>
  <c r="AL8" i="1"/>
  <c r="AL7" i="1"/>
  <c r="AL6" i="1"/>
  <c r="AL5" i="1"/>
  <c r="AL36" i="1" l="1"/>
  <c r="AL16" i="1"/>
  <c r="AL22" i="1"/>
  <c r="AL35" i="1"/>
  <c r="AM22" i="2"/>
  <c r="AL14" i="2"/>
  <c r="AM13" i="2"/>
  <c r="AM18" i="1"/>
  <c r="AM22" i="1" l="1"/>
  <c r="R36" i="1"/>
  <c r="Q36" i="1"/>
  <c r="P36" i="1"/>
  <c r="R35" i="1"/>
  <c r="Q35" i="1"/>
  <c r="P35" i="1"/>
  <c r="S30" i="1"/>
  <c r="R28" i="1"/>
  <c r="Q28" i="1"/>
  <c r="P28" i="1"/>
  <c r="T22" i="1"/>
  <c r="R22" i="1"/>
  <c r="Q22" i="1"/>
  <c r="P22" i="1"/>
  <c r="R16" i="1"/>
  <c r="Q16" i="1"/>
  <c r="P16" i="1"/>
  <c r="S36" i="1" l="1"/>
  <c r="S28" i="1"/>
  <c r="S35" i="1"/>
  <c r="S16" i="1"/>
  <c r="Q32" i="1"/>
  <c r="Q33" i="1" s="1"/>
  <c r="R32" i="1"/>
  <c r="R33" i="1" s="1"/>
  <c r="S22" i="1"/>
  <c r="P32" i="1"/>
  <c r="P33" i="1" l="1"/>
  <c r="S33" i="1" s="1"/>
  <c r="S32" i="1"/>
  <c r="AE28" i="2" l="1"/>
  <c r="AF28" i="2"/>
  <c r="AG28" i="2"/>
  <c r="AH28" i="2"/>
  <c r="AD28" i="2"/>
  <c r="AE33" i="1"/>
  <c r="AF33" i="1"/>
  <c r="AG33" i="1"/>
  <c r="AH33" i="1"/>
  <c r="AD33" i="1"/>
  <c r="AG5" i="1" l="1"/>
  <c r="N5" i="1"/>
  <c r="AD36" i="1"/>
  <c r="AE36" i="1"/>
  <c r="AF36" i="1"/>
  <c r="AG13" i="1"/>
  <c r="AG14" i="1"/>
  <c r="AG15" i="1"/>
  <c r="AC13" i="1"/>
  <c r="AC14" i="1"/>
  <c r="AC15" i="1"/>
  <c r="AD35" i="1"/>
  <c r="AE35" i="1"/>
  <c r="AF35" i="1"/>
  <c r="AG6" i="1"/>
  <c r="AG7" i="1"/>
  <c r="AG8" i="1"/>
  <c r="AG9" i="1"/>
  <c r="AG10" i="1"/>
  <c r="AG11" i="1"/>
  <c r="AG12" i="1"/>
  <c r="AC5" i="1"/>
  <c r="AH5" i="1" s="1"/>
  <c r="AM5" i="1" s="1"/>
  <c r="AC6" i="1"/>
  <c r="AC7" i="1"/>
  <c r="AC8" i="1"/>
  <c r="AC9" i="1"/>
  <c r="AC10" i="1"/>
  <c r="AC11" i="1"/>
  <c r="AC12" i="1"/>
  <c r="AC18" i="1"/>
  <c r="AC24" i="1"/>
  <c r="AD16" i="1"/>
  <c r="AE16" i="1"/>
  <c r="AF16" i="1"/>
  <c r="X16" i="1"/>
  <c r="K14" i="2"/>
  <c r="L14" i="2"/>
  <c r="M14" i="2"/>
  <c r="N13" i="2"/>
  <c r="O13" i="2"/>
  <c r="N12" i="2"/>
  <c r="N11" i="2"/>
  <c r="O11" i="2" s="1"/>
  <c r="N10" i="2"/>
  <c r="O10" i="2" s="1"/>
  <c r="N9" i="2"/>
  <c r="O9" i="2" s="1"/>
  <c r="N8" i="2"/>
  <c r="N7" i="2"/>
  <c r="O7" i="2" s="1"/>
  <c r="N6" i="2"/>
  <c r="O6" i="2" s="1"/>
  <c r="N5" i="2"/>
  <c r="O5" i="2" s="1"/>
  <c r="K23" i="2"/>
  <c r="L23" i="2"/>
  <c r="M23" i="2"/>
  <c r="N25" i="2"/>
  <c r="O25" i="2" s="1"/>
  <c r="N22" i="2"/>
  <c r="O22" i="2" s="1"/>
  <c r="N21" i="2"/>
  <c r="O21" i="2" s="1"/>
  <c r="K36" i="1"/>
  <c r="L36" i="1"/>
  <c r="M36" i="1"/>
  <c r="E13" i="1"/>
  <c r="E14" i="1"/>
  <c r="E15" i="1"/>
  <c r="E19" i="1"/>
  <c r="E20" i="1"/>
  <c r="E21" i="1"/>
  <c r="E25" i="1"/>
  <c r="E26" i="1"/>
  <c r="E27" i="1"/>
  <c r="F36" i="1"/>
  <c r="G36" i="1"/>
  <c r="H36" i="1"/>
  <c r="K35" i="1"/>
  <c r="L35" i="1"/>
  <c r="M35" i="1"/>
  <c r="E5" i="1"/>
  <c r="E6" i="1"/>
  <c r="E7" i="1"/>
  <c r="E8" i="1"/>
  <c r="E9" i="1"/>
  <c r="E10" i="1"/>
  <c r="E11" i="1"/>
  <c r="E12" i="1"/>
  <c r="E18" i="1"/>
  <c r="E24" i="1"/>
  <c r="E30" i="1"/>
  <c r="F35" i="1"/>
  <c r="G35" i="1"/>
  <c r="H35" i="1"/>
  <c r="K16" i="1"/>
  <c r="K22" i="1"/>
  <c r="K28" i="1"/>
  <c r="L16" i="1"/>
  <c r="L22" i="1"/>
  <c r="L28" i="1"/>
  <c r="M16" i="1"/>
  <c r="M22" i="1"/>
  <c r="M28" i="1"/>
  <c r="B16" i="1"/>
  <c r="B22" i="1"/>
  <c r="B28" i="1"/>
  <c r="C16" i="1"/>
  <c r="C22" i="1"/>
  <c r="C28" i="1"/>
  <c r="D16" i="1"/>
  <c r="D22" i="1"/>
  <c r="D28" i="1"/>
  <c r="F16" i="1"/>
  <c r="F22" i="1"/>
  <c r="F28" i="1"/>
  <c r="G16" i="1"/>
  <c r="G22" i="1"/>
  <c r="G28" i="1"/>
  <c r="H16" i="1"/>
  <c r="H22" i="1"/>
  <c r="H28" i="1"/>
  <c r="N30" i="1"/>
  <c r="I30" i="1"/>
  <c r="N27" i="1"/>
  <c r="I27" i="1"/>
  <c r="N26" i="1"/>
  <c r="I26" i="1"/>
  <c r="N25" i="1"/>
  <c r="I25" i="1"/>
  <c r="N24" i="1"/>
  <c r="I24" i="1"/>
  <c r="N18" i="1"/>
  <c r="I18" i="1"/>
  <c r="N19" i="1"/>
  <c r="I19" i="1"/>
  <c r="N20" i="1"/>
  <c r="I20" i="1"/>
  <c r="N21" i="1"/>
  <c r="I21" i="1"/>
  <c r="N15" i="1"/>
  <c r="I15" i="1"/>
  <c r="N14" i="1"/>
  <c r="I14" i="1"/>
  <c r="N13" i="1"/>
  <c r="I13" i="1"/>
  <c r="N12" i="1"/>
  <c r="I12" i="1"/>
  <c r="N11" i="1"/>
  <c r="I11" i="1"/>
  <c r="N10" i="1"/>
  <c r="I10" i="1"/>
  <c r="N9" i="1"/>
  <c r="I9" i="1"/>
  <c r="J9" i="1" s="1"/>
  <c r="N8" i="1"/>
  <c r="I8" i="1"/>
  <c r="N7" i="1"/>
  <c r="I7" i="1"/>
  <c r="N6" i="1"/>
  <c r="I6" i="1"/>
  <c r="I5" i="1"/>
  <c r="Z28" i="2"/>
  <c r="AA28" i="2"/>
  <c r="AB28" i="2"/>
  <c r="AC28" i="2"/>
  <c r="Y28" i="2"/>
  <c r="Y36" i="1"/>
  <c r="Z36" i="1"/>
  <c r="AA36" i="1"/>
  <c r="AB36" i="1"/>
  <c r="AC19" i="1"/>
  <c r="AC20" i="1"/>
  <c r="AC21" i="1"/>
  <c r="AC25" i="1"/>
  <c r="AC26" i="1"/>
  <c r="AC27" i="1"/>
  <c r="Y35" i="1"/>
  <c r="Z35" i="1"/>
  <c r="AA35" i="1"/>
  <c r="AB35" i="1"/>
  <c r="X22" i="1"/>
  <c r="X28" i="1"/>
  <c r="AB33" i="1"/>
  <c r="AA33" i="1"/>
  <c r="Z33" i="1"/>
  <c r="Y33" i="1"/>
  <c r="C7" i="6"/>
  <c r="I14" i="6"/>
  <c r="I7" i="6"/>
  <c r="I17" i="5"/>
  <c r="I10" i="5"/>
  <c r="E25" i="2"/>
  <c r="C23" i="2"/>
  <c r="D23" i="2"/>
  <c r="E23" i="2"/>
  <c r="B23" i="2"/>
  <c r="C19" i="2"/>
  <c r="D19" i="2"/>
  <c r="E19" i="2"/>
  <c r="B19" i="2"/>
  <c r="C14" i="2"/>
  <c r="D14" i="2"/>
  <c r="E14" i="2"/>
  <c r="B14" i="2"/>
  <c r="B27" i="2" s="1"/>
  <c r="B28" i="2" s="1"/>
  <c r="X23" i="2"/>
  <c r="X25" i="2"/>
  <c r="X30" i="1"/>
  <c r="X19" i="2"/>
  <c r="X14" i="2"/>
  <c r="W36" i="1"/>
  <c r="W35" i="1"/>
  <c r="W28" i="1"/>
  <c r="W23" i="2"/>
  <c r="W19" i="2"/>
  <c r="W14" i="2"/>
  <c r="W22" i="1"/>
  <c r="W16" i="1"/>
  <c r="V23" i="2"/>
  <c r="V36" i="1"/>
  <c r="V35" i="1"/>
  <c r="V28" i="1"/>
  <c r="V22" i="1"/>
  <c r="V16" i="1"/>
  <c r="V14" i="2"/>
  <c r="V27" i="2" s="1"/>
  <c r="V28" i="2" s="1"/>
  <c r="U23" i="2"/>
  <c r="U19" i="2"/>
  <c r="U14" i="2"/>
  <c r="C36" i="1"/>
  <c r="D36" i="1"/>
  <c r="U36" i="1"/>
  <c r="C35" i="1"/>
  <c r="D35" i="1"/>
  <c r="U35" i="1"/>
  <c r="B35" i="1"/>
  <c r="U16" i="1"/>
  <c r="U22" i="1"/>
  <c r="U28" i="1"/>
  <c r="B10" i="5"/>
  <c r="B17" i="5"/>
  <c r="B14" i="6"/>
  <c r="B7" i="6"/>
  <c r="B36" i="1"/>
  <c r="J15" i="1" l="1"/>
  <c r="J25" i="1"/>
  <c r="AH8" i="1"/>
  <c r="AM8" i="1" s="1"/>
  <c r="AC16" i="1"/>
  <c r="AH7" i="1"/>
  <c r="AM7" i="1" s="1"/>
  <c r="X35" i="1"/>
  <c r="AC28" i="1"/>
  <c r="O9" i="1"/>
  <c r="O15" i="1"/>
  <c r="D32" i="1"/>
  <c r="J11" i="1"/>
  <c r="O11" i="1" s="1"/>
  <c r="N28" i="1"/>
  <c r="J7" i="1"/>
  <c r="O7" i="1" s="1"/>
  <c r="AH11" i="1"/>
  <c r="AM11" i="1" s="1"/>
  <c r="AH13" i="1"/>
  <c r="X27" i="2"/>
  <c r="X28" i="2" s="1"/>
  <c r="N14" i="2"/>
  <c r="O14" i="2" s="1"/>
  <c r="W27" i="2"/>
  <c r="W28" i="2" s="1"/>
  <c r="U27" i="2"/>
  <c r="U28" i="2" s="1"/>
  <c r="N23" i="2"/>
  <c r="O23" i="2" s="1"/>
  <c r="E22" i="1"/>
  <c r="J13" i="1"/>
  <c r="O13" i="1" s="1"/>
  <c r="J20" i="1"/>
  <c r="O20" i="1" s="1"/>
  <c r="J27" i="1"/>
  <c r="O27" i="1" s="1"/>
  <c r="AH9" i="1"/>
  <c r="AM9" i="1" s="1"/>
  <c r="J8" i="1"/>
  <c r="O8" i="1" s="1"/>
  <c r="J12" i="1"/>
  <c r="O12" i="1" s="1"/>
  <c r="J19" i="1"/>
  <c r="O19" i="1" s="1"/>
  <c r="J26" i="1"/>
  <c r="O26" i="1" s="1"/>
  <c r="I22" i="1"/>
  <c r="E28" i="1"/>
  <c r="M32" i="1"/>
  <c r="M33" i="1" s="1"/>
  <c r="AG35" i="1"/>
  <c r="AH15" i="1"/>
  <c r="AM15" i="1" s="1"/>
  <c r="E36" i="1"/>
  <c r="AG16" i="1"/>
  <c r="AH12" i="1"/>
  <c r="AM12" i="1" s="1"/>
  <c r="I36" i="1"/>
  <c r="G32" i="1"/>
  <c r="G33" i="1" s="1"/>
  <c r="I35" i="1"/>
  <c r="E16" i="1"/>
  <c r="J21" i="1"/>
  <c r="O21" i="1" s="1"/>
  <c r="B32" i="1"/>
  <c r="L32" i="1"/>
  <c r="L33" i="1" s="1"/>
  <c r="AH10" i="1"/>
  <c r="AM10" i="1" s="1"/>
  <c r="U32" i="1"/>
  <c r="U33" i="1" s="1"/>
  <c r="C32" i="1"/>
  <c r="N35" i="1"/>
  <c r="AH6" i="1"/>
  <c r="AM6" i="1" s="1"/>
  <c r="AM35" i="1" s="1"/>
  <c r="J5" i="1"/>
  <c r="O5" i="1" s="1"/>
  <c r="J18" i="1"/>
  <c r="O18" i="1" s="1"/>
  <c r="O25" i="1"/>
  <c r="D33" i="1"/>
  <c r="C33" i="1"/>
  <c r="B33" i="1"/>
  <c r="AC35" i="1"/>
  <c r="AH14" i="1"/>
  <c r="AM14" i="1" s="1"/>
  <c r="J14" i="1"/>
  <c r="O14" i="1" s="1"/>
  <c r="H32" i="1"/>
  <c r="H33" i="1" s="1"/>
  <c r="I28" i="1"/>
  <c r="N16" i="1"/>
  <c r="J30" i="1"/>
  <c r="O30" i="1" s="1"/>
  <c r="T30" i="1" s="1"/>
  <c r="AG36" i="1"/>
  <c r="V32" i="1"/>
  <c r="V33" i="1" s="1"/>
  <c r="W32" i="1"/>
  <c r="W33" i="1" s="1"/>
  <c r="X32" i="1"/>
  <c r="AC36" i="1"/>
  <c r="K32" i="1"/>
  <c r="K33" i="1" s="1"/>
  <c r="J24" i="1"/>
  <c r="O24" i="1" s="1"/>
  <c r="J10" i="1"/>
  <c r="O10" i="1" s="1"/>
  <c r="E35" i="1"/>
  <c r="N36" i="1"/>
  <c r="I16" i="1"/>
  <c r="J16" i="1" s="1"/>
  <c r="F32" i="1"/>
  <c r="AC22" i="1"/>
  <c r="J6" i="1"/>
  <c r="O6" i="1" s="1"/>
  <c r="N22" i="1"/>
  <c r="C27" i="2"/>
  <c r="C28" i="2" s="1"/>
  <c r="D27" i="2"/>
  <c r="D28" i="2" s="1"/>
  <c r="E27" i="2"/>
  <c r="E28" i="2" s="1"/>
  <c r="O8" i="2"/>
  <c r="O12" i="2"/>
  <c r="AH16" i="1" l="1"/>
  <c r="AM16" i="1" s="1"/>
  <c r="E32" i="1"/>
  <c r="J36" i="1"/>
  <c r="O36" i="1" s="1"/>
  <c r="T36" i="1" s="1"/>
  <c r="AH36" i="1"/>
  <c r="AM13" i="1"/>
  <c r="AM36" i="1" s="1"/>
  <c r="J28" i="1"/>
  <c r="O28" i="1" s="1"/>
  <c r="T28" i="1" s="1"/>
  <c r="AH35" i="1"/>
  <c r="N33" i="1"/>
  <c r="J22" i="1"/>
  <c r="E33" i="1"/>
  <c r="O16" i="1"/>
  <c r="T16" i="1" s="1"/>
  <c r="J35" i="1"/>
  <c r="O35" i="1" s="1"/>
  <c r="T35" i="1" s="1"/>
  <c r="O22" i="1"/>
  <c r="AC32" i="1"/>
  <c r="AC33" i="1" s="1"/>
  <c r="X33" i="1"/>
  <c r="N32" i="1"/>
  <c r="F33" i="1"/>
  <c r="I33" i="1" s="1"/>
  <c r="I32" i="1"/>
  <c r="J32" i="1" s="1"/>
  <c r="J33" i="1" l="1"/>
  <c r="O33" i="1" s="1"/>
  <c r="T33" i="1" s="1"/>
  <c r="O32" i="1"/>
  <c r="T32" i="1" s="1"/>
</calcChain>
</file>

<file path=xl/sharedStrings.xml><?xml version="1.0" encoding="utf-8"?>
<sst xmlns="http://schemas.openxmlformats.org/spreadsheetml/2006/main" count="354" uniqueCount="94">
  <si>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</si>
  <si>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</si>
  <si>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</si>
  <si>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</si>
  <si>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</si>
  <si>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</si>
  <si>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</si>
  <si>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</si>
  <si>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</si>
  <si>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</si>
  <si>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</si>
  <si>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</si>
  <si>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</si>
  <si>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</si>
  <si>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</si>
  <si>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</si>
  <si>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</si>
  <si>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</si>
  <si>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</si>
  <si>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</si>
  <si>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</si>
  <si>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</si>
  <si>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</si>
  <si>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</si>
  <si>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</si>
  <si>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</si>
  <si>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</si>
  <si>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</si>
  <si>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</si>
  <si>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</si>
  <si>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</si>
  <si>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</si>
  <si>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</si>
  <si>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</si>
  <si>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</si>
  <si>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</si>
  <si>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</si>
  <si>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</si>
  <si>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</si>
  <si>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</si>
  <si>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</si>
  <si>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</si>
  <si>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</si>
  <si>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</si>
  <si>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</si>
  <si>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</si>
  <si>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</si>
  <si>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</si>
  <si>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</si>
  <si>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</si>
  <si>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</si>
  <si>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</si>
  <si>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</si>
  <si>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</si>
  <si>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</si>
  <si>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</si>
  <si>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</si>
  <si>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</si>
  <si>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ВИЭ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</si>
  <si>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</si>
  <si>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</si>
  <si>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</si>
  <si>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</si>
  <si>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</si>
  <si>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</si>
  <si>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</si>
  <si>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</si>
  <si>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</si>
  <si>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</si>
  <si>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</si>
  <si>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</si>
  <si>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</si>
  <si>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</si>
  <si>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</si>
  <si>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Всего "ТГК-1" без учета Мурманской ТЭЦ</t>
  </si>
  <si>
    <t>Всего "ТГК-1" с учетом Мурманской ТЭЦ</t>
  </si>
  <si>
    <t>Мурманская ТЭЦ (с учетом котельных)</t>
  </si>
  <si>
    <t>на э/энергию, г/кВт∙ч</t>
  </si>
  <si>
    <t>апрель</t>
  </si>
  <si>
    <t>май</t>
  </si>
  <si>
    <t>июнь</t>
  </si>
  <si>
    <t>2 кв</t>
  </si>
  <si>
    <t>1 П</t>
  </si>
  <si>
    <t>1  П</t>
  </si>
  <si>
    <t>июль</t>
  </si>
  <si>
    <t>август</t>
  </si>
  <si>
    <t>9 М</t>
  </si>
  <si>
    <t>сентябрь</t>
  </si>
  <si>
    <t>3 кв</t>
  </si>
  <si>
    <t>9 мес</t>
  </si>
  <si>
    <t>октябрь</t>
  </si>
  <si>
    <t>ноябрь</t>
  </si>
  <si>
    <t>декабрь</t>
  </si>
  <si>
    <t>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</si>
</sst>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9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27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325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2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3" fontId="11" fillId="5" borderId="8" xfId="0" applyNumberFormat="1" applyFont="1" applyFill="1" applyBorder="1" applyAlignment="1">
      <alignment vertical="center"/>
    </xf>
    <xf numFmtId="0" fontId="2" fillId="4" borderId="36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38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2" xfId="0" applyNumberFormat="1" applyFont="1" applyFill="1" applyBorder="1"/>
    <xf numFmtId="3" fontId="7" fillId="0" borderId="43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0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2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36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36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1" xfId="2" applyFont="1" applyBorder="1" applyAlignment="1" applyProtection="1">
      <alignment horizontal="center" vertical="center"/>
    </xf>
    <xf numFmtId="0" fontId="2" fillId="4" borderId="37" xfId="2" applyFont="1" applyBorder="1" applyAlignment="1" applyProtection="1">
      <alignment horizontal="center" vertical="center"/>
    </xf>
    <xf numFmtId="0" fontId="2" fillId="4" borderId="41" xfId="2" applyFont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3" fontId="15" fillId="4" borderId="3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2" fillId="4" borderId="40" xfId="2" applyFont="1" applyBorder="1" applyAlignment="1">
      <alignment horizontal="center" vertical="center"/>
    </xf>
    <xf numFmtId="3" fontId="3" fillId="0" borderId="33" xfId="0" applyNumberFormat="1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" fillId="4" borderId="40" xfId="2" applyFont="1" applyBorder="1" applyAlignment="1">
      <alignment horizontal="center" vertical="center"/>
    </xf>
    <xf numFmtId="0" fontId="2" fillId="4" borderId="40" xfId="2" applyFont="1" applyBorder="1" applyAlignment="1">
      <alignment horizontal="center" vertical="center"/>
    </xf>
    <xf numFmtId="0" fontId="2" fillId="4" borderId="40" xfId="2" applyFont="1" applyBorder="1" applyAlignment="1">
      <alignment horizontal="center" vertical="center"/>
    </xf>
    <xf numFmtId="0" fontId="27" fillId="4" borderId="0" xfId="2" applyFont="1" applyBorder="1" applyAlignment="1">
      <alignment horizontal="left" vertical="center"/>
    </xf>
    <xf numFmtId="3" fontId="8" fillId="6" borderId="4" xfId="0" applyNumberFormat="1" applyFont="1" applyFill="1" applyBorder="1"/>
    <xf numFmtId="3" fontId="0" fillId="0" borderId="0" xfId="0" applyNumberFormat="1" applyAlignment="1">
      <alignment wrapText="1"/>
    </xf>
    <xf numFmtId="3" fontId="5" fillId="0" borderId="3" xfId="0" applyNumberFormat="1" applyFont="1" applyFill="1" applyBorder="1"/>
    <xf numFmtId="3" fontId="5" fillId="5" borderId="18" xfId="0" applyNumberFormat="1" applyFont="1" applyFill="1" applyBorder="1"/>
    <xf numFmtId="3" fontId="5" fillId="0" borderId="0" xfId="0" applyNumberFormat="1" applyFont="1" applyFill="1" applyBorder="1"/>
    <xf numFmtId="3" fontId="5" fillId="5" borderId="19" xfId="0" applyNumberFormat="1" applyFont="1" applyFill="1" applyBorder="1"/>
    <xf numFmtId="3" fontId="5" fillId="0" borderId="2" xfId="0" applyNumberFormat="1" applyFont="1" applyFill="1" applyBorder="1"/>
    <xf numFmtId="3" fontId="5" fillId="5" borderId="20" xfId="0" applyNumberFormat="1" applyFont="1" applyFill="1" applyBorder="1"/>
    <xf numFmtId="3" fontId="6" fillId="0" borderId="4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6" fillId="0" borderId="2" xfId="0" applyNumberFormat="1" applyFont="1" applyFill="1" applyBorder="1"/>
    <xf numFmtId="3" fontId="5" fillId="0" borderId="1" xfId="0" applyNumberFormat="1" applyFont="1" applyFill="1" applyBorder="1"/>
    <xf numFmtId="3" fontId="5" fillId="5" borderId="24" xfId="0" applyNumberFormat="1" applyFont="1" applyFill="1" applyBorder="1"/>
    <xf numFmtId="3" fontId="6" fillId="0" borderId="4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0" fontId="3" fillId="0" borderId="30" xfId="0" applyFont="1" applyFill="1" applyBorder="1" applyAlignment="1" applyProtection="1"/>
    <xf numFmtId="4" fontId="5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3" fillId="0" borderId="2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6" fontId="0" fillId="0" borderId="0" xfId="0" applyNumberFormat="1" applyAlignment="1">
      <alignment wrapText="1"/>
    </xf>
    <xf numFmtId="0" fontId="2" fillId="4" borderId="40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2" fillId="4" borderId="40" xfId="2" applyFont="1" applyBorder="1" applyAlignment="1">
      <alignment horizontal="center" vertical="center"/>
    </xf>
    <xf numFmtId="0" fontId="2" fillId="4" borderId="31" xfId="2" applyFont="1" applyBorder="1" applyAlignment="1">
      <alignment horizontal="center" vertical="center"/>
    </xf>
    <xf numFmtId="0" fontId="2" fillId="4" borderId="37" xfId="2" applyFont="1" applyBorder="1" applyAlignment="1">
      <alignment horizontal="center" vertical="center"/>
    </xf>
    <xf numFmtId="3" fontId="5" fillId="0" borderId="3" xfId="15" applyNumberFormat="1" applyFont="1" applyFill="1" applyBorder="1" applyProtection="1"/>
    <xf numFmtId="3" fontId="5" fillId="5" borderId="18" xfId="0" applyNumberFormat="1" applyFont="1" applyFill="1" applyBorder="1" applyProtection="1"/>
    <xf numFmtId="3" fontId="5" fillId="0" borderId="0" xfId="15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5" borderId="19" xfId="0" applyNumberFormat="1" applyFont="1" applyFill="1" applyBorder="1" applyProtection="1"/>
    <xf numFmtId="3" fontId="5" fillId="0" borderId="2" xfId="15" applyNumberFormat="1" applyFont="1" applyFill="1" applyBorder="1" applyProtection="1"/>
    <xf numFmtId="3" fontId="5" fillId="0" borderId="2" xfId="0" applyNumberFormat="1" applyFont="1" applyFill="1" applyBorder="1" applyProtection="1"/>
    <xf numFmtId="3" fontId="6" fillId="0" borderId="4" xfId="0" applyNumberFormat="1" applyFont="1" applyFill="1" applyBorder="1" applyProtection="1"/>
    <xf numFmtId="3" fontId="6" fillId="5" borderId="16" xfId="0" applyNumberFormat="1" applyFont="1" applyFill="1" applyBorder="1" applyProtection="1"/>
    <xf numFmtId="3" fontId="5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vertical="center" wrapText="1"/>
    </xf>
    <xf numFmtId="3" fontId="6" fillId="5" borderId="16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Fill="1" applyBorder="1" applyAlignment="1" applyProtection="1">
      <alignment vertical="center" wrapText="1"/>
    </xf>
    <xf numFmtId="3" fontId="2" fillId="4" borderId="3" xfId="2" applyNumberFormat="1" applyFont="1" applyBorder="1" applyProtection="1"/>
    <xf numFmtId="0" fontId="3" fillId="0" borderId="0" xfId="0" applyFont="1" applyFill="1" applyBorder="1" applyAlignment="1"/>
    <xf numFmtId="3" fontId="6" fillId="5" borderId="16" xfId="0" applyNumberFormat="1" applyFont="1" applyFill="1" applyBorder="1"/>
    <xf numFmtId="3" fontId="6" fillId="5" borderId="20" xfId="0" applyNumberFormat="1" applyFont="1" applyFill="1" applyBorder="1"/>
    <xf numFmtId="0" fontId="0" fillId="0" borderId="15" xfId="0" applyFill="1" applyBorder="1" applyAlignment="1"/>
    <xf numFmtId="3" fontId="6" fillId="5" borderId="16" xfId="0" applyNumberFormat="1" applyFont="1" applyFill="1" applyBorder="1" applyAlignment="1">
      <alignment wrapText="1"/>
    </xf>
    <xf numFmtId="3" fontId="6" fillId="5" borderId="26" xfId="0" applyNumberFormat="1" applyFont="1" applyFill="1" applyBorder="1" applyAlignment="1">
      <alignment wrapText="1"/>
    </xf>
    <xf numFmtId="0" fontId="10" fillId="3" borderId="0" xfId="2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" fontId="7" fillId="0" borderId="28" xfId="0" applyNumberFormat="1" applyFont="1" applyBorder="1" applyAlignment="1">
      <alignment horizont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6" xfId="0" applyNumberFormat="1" applyFont="1" applyBorder="1" applyAlignment="1" applyProtection="1">
      <alignment vertical="center"/>
    </xf>
    <xf numFmtId="4" fontId="7" fillId="0" borderId="12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0" fillId="6" borderId="2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5" fontId="6" fillId="5" borderId="1" xfId="0" applyNumberFormat="1" applyFont="1" applyFill="1" applyBorder="1" applyAlignment="1">
      <alignment horizontal="center" wrapText="1"/>
    </xf>
    <xf numFmtId="165" fontId="6" fillId="5" borderId="8" xfId="0" applyNumberFormat="1" applyFont="1" applyFill="1" applyBorder="1" applyAlignment="1">
      <alignment horizontal="center" wrapText="1"/>
    </xf>
    <xf numFmtId="0" fontId="0" fillId="0" borderId="0" xfId="0"/>
    <xf numFmtId="4" fontId="37" fillId="0" borderId="15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2" fillId="4" borderId="40" xfId="2" applyFont="1" applyBorder="1" applyAlignment="1">
      <alignment horizontal="center" vertical="center"/>
    </xf>
    <xf numFmtId="0" fontId="2" fillId="4" borderId="40" xfId="2" applyFont="1" applyBorder="1" applyAlignment="1">
      <alignment horizontal="center" vertical="center"/>
    </xf>
    <xf numFmtId="0" fontId="2" fillId="4" borderId="53" xfId="2" applyFont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/>
    <xf numFmtId="0" fontId="0" fillId="0" borderId="17" xfId="0" applyFill="1" applyBorder="1" applyAlignment="1" applyProtection="1"/>
    <xf numFmtId="0" fontId="0" fillId="0" borderId="55" xfId="0" applyFill="1" applyBorder="1" applyAlignment="1"/>
    <xf numFmtId="4" fontId="5" fillId="0" borderId="3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2" fillId="4" borderId="40" xfId="2" applyFont="1" applyBorder="1" applyAlignment="1">
      <alignment horizontal="center" vertical="center"/>
    </xf>
    <xf numFmtId="0" fontId="3" fillId="0" borderId="6" xfId="0" applyFont="1" applyFill="1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3" fontId="5" fillId="0" borderId="5" xfId="0" applyNumberFormat="1" applyFont="1" applyFill="1" applyBorder="1" applyProtection="1"/>
    <xf numFmtId="3" fontId="5" fillId="5" borderId="5" xfId="0" applyNumberFormat="1" applyFont="1" applyFill="1" applyBorder="1" applyProtection="1"/>
    <xf numFmtId="3" fontId="5" fillId="0" borderId="6" xfId="0" applyNumberFormat="1" applyFont="1" applyFill="1" applyBorder="1" applyProtection="1"/>
    <xf numFmtId="3" fontId="5" fillId="5" borderId="6" xfId="0" applyNumberFormat="1" applyFont="1" applyFill="1" applyBorder="1" applyProtection="1"/>
    <xf numFmtId="3" fontId="5" fillId="0" borderId="6" xfId="15" applyNumberFormat="1" applyFont="1" applyFill="1" applyBorder="1" applyProtection="1"/>
    <xf numFmtId="3" fontId="6" fillId="0" borderId="17" xfId="0" applyNumberFormat="1" applyFont="1" applyFill="1" applyBorder="1" applyProtection="1"/>
    <xf numFmtId="3" fontId="6" fillId="5" borderId="17" xfId="0" applyNumberFormat="1" applyFont="1" applyFill="1" applyBorder="1" applyProtection="1"/>
    <xf numFmtId="3" fontId="0" fillId="0" borderId="4" xfId="0" applyNumberFormat="1" applyFill="1" applyBorder="1" applyAlignment="1" applyProtection="1"/>
    <xf numFmtId="3" fontId="0" fillId="0" borderId="17" xfId="0" applyNumberFormat="1" applyFill="1" applyBorder="1" applyAlignment="1" applyProtection="1"/>
    <xf numFmtId="3" fontId="5" fillId="5" borderId="13" xfId="0" applyNumberFormat="1" applyFont="1" applyFill="1" applyBorder="1" applyProtection="1"/>
    <xf numFmtId="3" fontId="6" fillId="0" borderId="17" xfId="0" applyNumberFormat="1" applyFont="1" applyFill="1" applyBorder="1" applyAlignment="1" applyProtection="1">
      <alignment vertical="center" wrapText="1"/>
    </xf>
    <xf numFmtId="3" fontId="6" fillId="5" borderId="17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Fill="1" applyBorder="1" applyAlignment="1" applyProtection="1">
      <alignment vertical="center" wrapText="1"/>
    </xf>
    <xf numFmtId="3" fontId="6" fillId="5" borderId="20" xfId="0" applyNumberFormat="1" applyFont="1" applyFill="1" applyBorder="1" applyAlignment="1" applyProtection="1">
      <alignment vertical="center" wrapText="1"/>
    </xf>
    <xf numFmtId="3" fontId="6" fillId="5" borderId="9" xfId="0" applyNumberFormat="1" applyFont="1" applyFill="1" applyBorder="1" applyAlignment="1" applyProtection="1">
      <alignment vertical="center" wrapText="1"/>
    </xf>
    <xf numFmtId="0" fontId="29" fillId="0" borderId="52" xfId="0" applyFont="1" applyFill="1" applyBorder="1" applyAlignment="1" applyProtection="1">
      <alignment vertical="center"/>
    </xf>
    <xf numFmtId="0" fontId="3" fillId="0" borderId="62" xfId="0" applyFont="1" applyFill="1" applyBorder="1" applyAlignment="1" applyProtection="1">
      <alignment vertical="center"/>
    </xf>
    <xf numFmtId="0" fontId="27" fillId="4" borderId="58" xfId="2" applyFont="1" applyBorder="1" applyAlignment="1" applyProtection="1">
      <alignment horizontal="left" vertical="center"/>
    </xf>
    <xf numFmtId="0" fontId="27" fillId="4" borderId="57" xfId="2" applyFont="1" applyBorder="1" applyAlignment="1" applyProtection="1">
      <alignment horizontal="left" vertical="center"/>
    </xf>
    <xf numFmtId="0" fontId="27" fillId="4" borderId="63" xfId="2" applyFont="1" applyBorder="1" applyAlignment="1" applyProtection="1">
      <alignment horizontal="left" vertical="center"/>
    </xf>
    <xf numFmtId="0" fontId="30" fillId="4" borderId="64" xfId="2" applyFont="1" applyBorder="1" applyAlignment="1" applyProtection="1">
      <alignment horizontal="left" vertical="center"/>
    </xf>
    <xf numFmtId="0" fontId="29" fillId="0" borderId="65" xfId="0" applyFont="1" applyFill="1" applyBorder="1" applyAlignment="1" applyProtection="1">
      <alignment vertical="center"/>
    </xf>
    <xf numFmtId="0" fontId="0" fillId="0" borderId="0" xfId="0" applyBorder="1"/>
    <xf numFmtId="166" fontId="0" fillId="0" borderId="0" xfId="0" applyNumberFormat="1" applyBorder="1"/>
    <xf numFmtId="0" fontId="29" fillId="0" borderId="65" xfId="0" applyFont="1" applyFill="1" applyBorder="1" applyAlignment="1" applyProtection="1"/>
    <xf numFmtId="0" fontId="0" fillId="0" borderId="64" xfId="0" applyFill="1" applyBorder="1" applyAlignment="1" applyProtection="1"/>
    <xf numFmtId="0" fontId="27" fillId="4" borderId="64" xfId="2" applyFont="1" applyBorder="1" applyAlignment="1" applyProtection="1">
      <alignment horizontal="left" vertical="center"/>
    </xf>
    <xf numFmtId="0" fontId="2" fillId="4" borderId="64" xfId="2" applyFont="1" applyBorder="1" applyAlignment="1" applyProtection="1">
      <alignment horizontal="left" vertical="center" wrapText="1"/>
    </xf>
    <xf numFmtId="0" fontId="2" fillId="0" borderId="66" xfId="2" applyFont="1" applyFill="1" applyBorder="1" applyAlignment="1" applyProtection="1"/>
    <xf numFmtId="0" fontId="2" fillId="4" borderId="54" xfId="2" applyFont="1" applyBorder="1" applyAlignment="1" applyProtection="1">
      <alignment horizontal="right"/>
    </xf>
    <xf numFmtId="0" fontId="2" fillId="4" borderId="56" xfId="2" applyFont="1" applyBorder="1" applyAlignment="1" applyProtection="1">
      <alignment horizontal="right"/>
    </xf>
    <xf numFmtId="3" fontId="15" fillId="4" borderId="50" xfId="2" applyNumberFormat="1" applyFont="1" applyBorder="1" applyProtection="1"/>
    <xf numFmtId="3" fontId="2" fillId="4" borderId="50" xfId="2" applyNumberFormat="1" applyFont="1" applyBorder="1" applyProtection="1"/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3" fontId="11" fillId="5" borderId="8" xfId="0" applyNumberFormat="1" applyFont="1" applyFill="1" applyBorder="1" applyAlignment="1" applyProtection="1">
      <alignment vertical="center"/>
    </xf>
    <xf numFmtId="166" fontId="5" fillId="0" borderId="5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vertical="center"/>
    </xf>
    <xf numFmtId="4" fontId="11" fillId="5" borderId="8" xfId="0" applyNumberFormat="1" applyFont="1" applyFill="1" applyBorder="1" applyAlignment="1" applyProtection="1">
      <alignment vertical="center"/>
    </xf>
    <xf numFmtId="0" fontId="38" fillId="0" borderId="0" xfId="0" applyFont="1" applyAlignment="1">
      <alignment horizontal="justify" vertical="center" wrapText="1"/>
    </xf>
    <xf numFmtId="4" fontId="38" fillId="0" borderId="0" xfId="0" applyNumberFormat="1" applyFont="1" applyAlignment="1">
      <alignment horizontal="right" vertical="center" wrapText="1"/>
    </xf>
    <xf numFmtId="3" fontId="38" fillId="7" borderId="0" xfId="0" applyNumberFormat="1" applyFont="1" applyFill="1" applyAlignment="1">
      <alignment horizontal="right" vertical="center" wrapText="1"/>
    </xf>
    <xf numFmtId="166" fontId="38" fillId="0" borderId="0" xfId="0" applyNumberFormat="1" applyFont="1" applyAlignment="1">
      <alignment horizontal="right" vertical="center" wrapText="1"/>
    </xf>
    <xf numFmtId="0" fontId="32" fillId="4" borderId="57" xfId="2" applyBorder="1" applyAlignment="1" applyProtection="1">
      <alignment horizontal="center"/>
    </xf>
    <xf numFmtId="0" fontId="32" fillId="4" borderId="37" xfId="2" applyBorder="1" applyAlignment="1" applyProtection="1">
      <alignment horizontal="center"/>
    </xf>
    <xf numFmtId="0" fontId="1" fillId="4" borderId="45" xfId="2" applyFont="1" applyBorder="1" applyAlignment="1" applyProtection="1">
      <alignment horizontal="center" vertical="center"/>
    </xf>
    <xf numFmtId="0" fontId="1" fillId="4" borderId="39" xfId="2" applyFont="1" applyBorder="1" applyAlignment="1" applyProtection="1">
      <alignment horizontal="center" vertical="center"/>
    </xf>
    <xf numFmtId="0" fontId="1" fillId="4" borderId="51" xfId="2" applyFont="1" applyBorder="1" applyAlignment="1" applyProtection="1">
      <alignment horizontal="center" vertical="center"/>
    </xf>
    <xf numFmtId="0" fontId="1" fillId="4" borderId="59" xfId="2" applyFont="1" applyBorder="1" applyAlignment="1" applyProtection="1">
      <alignment horizontal="center" vertical="center"/>
    </xf>
    <xf numFmtId="0" fontId="1" fillId="4" borderId="60" xfId="2" applyFont="1" applyBorder="1" applyAlignment="1" applyProtection="1">
      <alignment horizontal="center" vertical="center"/>
    </xf>
    <xf numFmtId="0" fontId="1" fillId="4" borderId="61" xfId="2" applyFont="1" applyBorder="1" applyAlignment="1" applyProtection="1">
      <alignment horizontal="center" vertical="center"/>
    </xf>
    <xf numFmtId="0" fontId="1" fillId="4" borderId="46" xfId="2" applyFont="1" applyBorder="1" applyAlignment="1">
      <alignment horizontal="center"/>
    </xf>
    <xf numFmtId="0" fontId="1" fillId="4" borderId="35" xfId="2" applyFont="1" applyBorder="1" applyAlignment="1">
      <alignment horizontal="center"/>
    </xf>
    <xf numFmtId="0" fontId="1" fillId="4" borderId="45" xfId="2" applyFont="1" applyBorder="1" applyAlignment="1">
      <alignment horizontal="center" vertical="center"/>
    </xf>
    <xf numFmtId="0" fontId="1" fillId="4" borderId="39" xfId="2" applyFont="1" applyBorder="1" applyAlignment="1">
      <alignment horizontal="center" vertical="center"/>
    </xf>
    <xf numFmtId="0" fontId="1" fillId="4" borderId="51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25" fillId="4" borderId="45" xfId="2" applyFont="1" applyBorder="1" applyAlignment="1">
      <alignment horizontal="center"/>
    </xf>
    <xf numFmtId="0" fontId="25" fillId="4" borderId="51" xfId="2" applyFont="1" applyBorder="1" applyAlignment="1">
      <alignment horizontal="center"/>
    </xf>
    <xf numFmtId="0" fontId="25" fillId="4" borderId="45" xfId="2" applyFont="1" applyBorder="1" applyAlignment="1">
      <alignment horizontal="center" vertical="center"/>
    </xf>
    <xf numFmtId="0" fontId="25" fillId="4" borderId="51" xfId="2" applyFont="1" applyBorder="1" applyAlignment="1">
      <alignment horizontal="center" vertical="center"/>
    </xf>
    <xf numFmtId="0" fontId="25" fillId="4" borderId="39" xfId="2" applyFont="1" applyBorder="1" applyAlignment="1">
      <alignment horizontal="center"/>
    </xf>
    <xf numFmtId="0" fontId="1" fillId="4" borderId="12" xfId="2" applyFont="1" applyBorder="1" applyAlignment="1">
      <alignment horizontal="center" vertical="center"/>
    </xf>
    <xf numFmtId="0" fontId="2" fillId="4" borderId="52" xfId="2" applyFont="1" applyBorder="1" applyAlignment="1">
      <alignment horizontal="center" vertical="center"/>
    </xf>
    <xf numFmtId="0" fontId="2" fillId="4" borderId="33" xfId="2" applyFont="1" applyBorder="1" applyAlignment="1">
      <alignment horizontal="center" vertical="center"/>
    </xf>
    <xf numFmtId="0" fontId="2" fillId="4" borderId="62" xfId="2" applyFont="1" applyBorder="1" applyAlignment="1">
      <alignment horizontal="center" vertical="center"/>
    </xf>
    <xf numFmtId="0" fontId="2" fillId="4" borderId="45" xfId="2" applyFont="1" applyBorder="1" applyAlignment="1">
      <alignment horizontal="center" wrapText="1"/>
    </xf>
    <xf numFmtId="0" fontId="2" fillId="4" borderId="39" xfId="2" applyFont="1" applyBorder="1" applyAlignment="1">
      <alignment horizontal="center" wrapText="1"/>
    </xf>
    <xf numFmtId="0" fontId="2" fillId="4" borderId="51" xfId="2" applyFont="1" applyBorder="1" applyAlignment="1">
      <alignment horizontal="center" wrapText="1"/>
    </xf>
    <xf numFmtId="0" fontId="2" fillId="4" borderId="40" xfId="2" applyFont="1" applyBorder="1" applyAlignment="1">
      <alignment horizontal="center" vertical="center"/>
    </xf>
    <xf numFmtId="0" fontId="1" fillId="4" borderId="49" xfId="2" applyFont="1" applyBorder="1" applyAlignment="1">
      <alignment horizontal="center" vertical="center"/>
    </xf>
    <xf numFmtId="0" fontId="1" fillId="4" borderId="50" xfId="2" applyFont="1" applyBorder="1" applyAlignment="1">
      <alignment horizontal="center" vertical="center"/>
    </xf>
    <xf numFmtId="0" fontId="25" fillId="4" borderId="47" xfId="2" applyFont="1" applyBorder="1" applyAlignment="1">
      <alignment horizontal="center" wrapText="1"/>
    </xf>
    <xf numFmtId="0" fontId="25" fillId="4" borderId="48" xfId="2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5" fillId="4" borderId="44" xfId="2" applyFont="1" applyBorder="1" applyAlignment="1">
      <alignment horizontal="center" vertical="center" wrapText="1"/>
    </xf>
    <xf numFmtId="0" fontId="25" fillId="4" borderId="35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4" borderId="45" xfId="2" applyFont="1" applyBorder="1" applyAlignment="1">
      <alignment horizontal="center" vertical="center" wrapText="1"/>
    </xf>
    <xf numFmtId="0" fontId="2" fillId="4" borderId="39" xfId="2" applyFont="1" applyBorder="1" applyAlignment="1">
      <alignment horizontal="center" vertical="center" wrapText="1"/>
    </xf>
    <xf numFmtId="0" fontId="2" fillId="4" borderId="51" xfId="2" applyFont="1" applyBorder="1" applyAlignment="1">
      <alignment horizontal="center" vertical="center" wrapText="1"/>
    </xf>
    <xf numFmtId="0" fontId="25" fillId="4" borderId="46" xfId="2" applyFont="1" applyBorder="1" applyAlignment="1" applyProtection="1">
      <alignment horizontal="center" vertical="center" wrapText="1"/>
    </xf>
    <xf numFmtId="0" fontId="25" fillId="4" borderId="44" xfId="2" applyFont="1" applyBorder="1" applyAlignment="1" applyProtection="1">
      <alignment horizontal="center" vertical="center" wrapText="1"/>
    </xf>
    <xf numFmtId="0" fontId="2" fillId="4" borderId="45" xfId="2" applyFont="1" applyBorder="1" applyAlignment="1" applyProtection="1">
      <alignment horizontal="center" vertical="center" wrapText="1"/>
    </xf>
    <xf numFmtId="0" fontId="2" fillId="4" borderId="39" xfId="2" applyFont="1" applyBorder="1" applyAlignment="1" applyProtection="1">
      <alignment horizontal="center" vertical="center" wrapText="1"/>
    </xf>
    <xf numFmtId="0" fontId="2" fillId="4" borderId="51" xfId="2" applyFont="1" applyBorder="1" applyAlignment="1" applyProtection="1">
      <alignment horizontal="center" vertical="center" wrapText="1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3" fontId="15" fillId="4" borderId="0" xfId="2" applyNumberFormat="1" applyFont="1" applyBorder="1" applyProtection="1"/>
  </cellXfs>
  <cellStyles count="27">
    <cellStyle name="Comma_Distribution model DTEK v.01" xfId="1"/>
    <cellStyle name="Normal_PACK98R" xfId="26"/>
    <cellStyle name="Акцент1" xfId="2" builtinId="29"/>
    <cellStyle name="Обычный" xfId="0" builtinId="0"/>
    <cellStyle name="Обычный 10" xfId="3"/>
    <cellStyle name="Обычный 11" xfId="22"/>
    <cellStyle name="Обычный 12" xfId="24"/>
    <cellStyle name="Обычный 2" xfId="4"/>
    <cellStyle name="Обычный 2 2" xfId="5"/>
    <cellStyle name="Обычный 2 3" xfId="25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O165"/>
  <sheetViews>
    <sheetView showGridLines="0" tabSelected="1" zoomScale="85" zoomScaleNormal="85" workbookViewId="0">
      <pane xSplit="1" topLeftCell="U1" activePane="topRight" state="frozen"/>
      <selection pane="topRight" activeCell="AE52" sqref="AE52"/>
    </sheetView>
  </sheetViews>
  <sheetFormatPr defaultRowHeight="15" x14ac:dyDescent="0.25"/>
  <cols>
    <col min="1" max="1" width="43.140625" customWidth="1"/>
    <col min="2" max="5" width="11.7109375" customWidth="1"/>
    <col min="6" max="10" width="11.7109375" style="28" customWidth="1"/>
    <col min="11" max="20" width="11.7109375" style="201" customWidth="1"/>
    <col min="21" max="21" width="12.5703125" customWidth="1"/>
    <col min="22" max="22" width="12.85546875" customWidth="1"/>
    <col min="23" max="23" width="12.7109375" customWidth="1"/>
    <col min="24" max="24" width="13" customWidth="1"/>
    <col min="25" max="25" width="12.85546875" customWidth="1"/>
    <col min="26" max="26" width="10.42578125" customWidth="1"/>
    <col min="27" max="27" width="12.7109375" customWidth="1"/>
    <col min="28" max="28" width="12.140625" customWidth="1"/>
    <col min="29" max="29" width="12.7109375" customWidth="1"/>
    <col min="30" max="30" width="13.5703125" customWidth="1"/>
    <col min="31" max="31" width="10.5703125" style="201" customWidth="1"/>
    <col min="32" max="32" width="11.42578125" customWidth="1"/>
    <col min="33" max="33" width="11.7109375" customWidth="1"/>
    <col min="34" max="34" width="12.85546875" customWidth="1"/>
    <col min="35" max="35" width="11.7109375" customWidth="1"/>
    <col min="36" max="36" width="12" customWidth="1"/>
    <col min="37" max="37" width="14.7109375" customWidth="1"/>
    <col min="38" max="38" width="13.140625" customWidth="1"/>
    <col min="39" max="39" width="15.28515625" customWidth="1"/>
    <col min="40" max="40" width="13" style="149" customWidth="1"/>
  </cols>
  <sheetData>
    <row r="1" spans="1:41" ht="21" x14ac:dyDescent="0.25">
      <c r="A1" s="278" t="s">
        <v>69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80"/>
    </row>
    <row r="2" spans="1:41" ht="21" x14ac:dyDescent="0.25">
      <c r="A2" s="273"/>
      <c r="B2" s="275">
        <v>2017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7"/>
      <c r="U2" s="275">
        <v>2018</v>
      </c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7"/>
    </row>
    <row r="3" spans="1:41" ht="15.75" x14ac:dyDescent="0.25">
      <c r="A3" s="274"/>
      <c r="B3" s="103" t="s">
        <v>14</v>
      </c>
      <c r="C3" s="102" t="s">
        <v>15</v>
      </c>
      <c r="D3" s="102" t="s">
        <v>16</v>
      </c>
      <c r="E3" s="102" t="s">
        <v>57</v>
      </c>
      <c r="F3" s="159" t="s">
        <v>78</v>
      </c>
      <c r="G3" s="159" t="s">
        <v>79</v>
      </c>
      <c r="H3" s="159" t="s">
        <v>80</v>
      </c>
      <c r="I3" s="102" t="s">
        <v>81</v>
      </c>
      <c r="J3" s="102" t="s">
        <v>82</v>
      </c>
      <c r="K3" s="207" t="s">
        <v>84</v>
      </c>
      <c r="L3" s="207" t="s">
        <v>85</v>
      </c>
      <c r="M3" s="207" t="s">
        <v>87</v>
      </c>
      <c r="N3" s="207" t="s">
        <v>88</v>
      </c>
      <c r="O3" s="207" t="s">
        <v>89</v>
      </c>
      <c r="P3" s="207" t="s">
        <v>90</v>
      </c>
      <c r="Q3" s="207" t="s">
        <v>91</v>
      </c>
      <c r="R3" s="207" t="s">
        <v>92</v>
      </c>
      <c r="S3" s="207" t="s">
        <v>93</v>
      </c>
      <c r="T3" s="207">
        <v>2017</v>
      </c>
      <c r="U3" s="101" t="s">
        <v>14</v>
      </c>
      <c r="V3" s="101" t="s">
        <v>15</v>
      </c>
      <c r="W3" s="101" t="s">
        <v>16</v>
      </c>
      <c r="X3" s="101" t="s">
        <v>57</v>
      </c>
      <c r="Y3" s="101" t="s">
        <v>78</v>
      </c>
      <c r="Z3" s="158" t="s">
        <v>79</v>
      </c>
      <c r="AA3" s="158" t="s">
        <v>80</v>
      </c>
      <c r="AB3" s="101" t="s">
        <v>81</v>
      </c>
      <c r="AC3" s="101" t="s">
        <v>82</v>
      </c>
      <c r="AD3" s="101" t="s">
        <v>80</v>
      </c>
      <c r="AE3" s="101" t="s">
        <v>84</v>
      </c>
      <c r="AF3" s="101" t="s">
        <v>85</v>
      </c>
      <c r="AG3" s="101" t="s">
        <v>88</v>
      </c>
      <c r="AH3" s="101" t="s">
        <v>86</v>
      </c>
      <c r="AI3" s="101" t="s">
        <v>90</v>
      </c>
      <c r="AJ3" s="101" t="s">
        <v>91</v>
      </c>
      <c r="AK3" s="101" t="s">
        <v>92</v>
      </c>
      <c r="AL3" s="101" t="s">
        <v>93</v>
      </c>
      <c r="AM3" s="101">
        <v>2018</v>
      </c>
    </row>
    <row r="4" spans="1:41" ht="18.75" x14ac:dyDescent="0.25">
      <c r="A4" s="239" t="s">
        <v>0</v>
      </c>
      <c r="B4" s="125"/>
      <c r="C4" s="104"/>
      <c r="D4" s="104"/>
      <c r="E4" s="12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25"/>
      <c r="V4" s="104"/>
      <c r="W4" s="104"/>
      <c r="X4" s="12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240"/>
    </row>
    <row r="5" spans="1:41" ht="15.75" x14ac:dyDescent="0.25">
      <c r="A5" s="241" t="s">
        <v>1</v>
      </c>
      <c r="B5" s="105">
        <v>7316.3310000000001</v>
      </c>
      <c r="C5" s="105">
        <v>52268.446000000004</v>
      </c>
      <c r="D5" s="106">
        <v>61167.067999999999</v>
      </c>
      <c r="E5" s="107">
        <f t="shared" ref="E5:E15" si="0">B5+C5+D5</f>
        <v>120751.845</v>
      </c>
      <c r="F5" s="160">
        <v>50761.790999999997</v>
      </c>
      <c r="G5" s="160">
        <v>30584.050999999999</v>
      </c>
      <c r="H5" s="108">
        <v>19101.544999999998</v>
      </c>
      <c r="I5" s="107">
        <f>SUM(F5:H5)</f>
        <v>100447.387</v>
      </c>
      <c r="J5" s="161">
        <f t="shared" ref="J5:J16" si="1">E5+I5</f>
        <v>221199.23200000002</v>
      </c>
      <c r="K5" s="160">
        <v>13282.589</v>
      </c>
      <c r="L5" s="160">
        <v>17201.292000000001</v>
      </c>
      <c r="M5" s="108">
        <v>17402.057000000001</v>
      </c>
      <c r="N5" s="161">
        <f t="shared" ref="N5:N16" si="2">SUM(K5:M5)</f>
        <v>47885.938000000002</v>
      </c>
      <c r="O5" s="161">
        <f t="shared" ref="O5:O16" si="3">J5+N5</f>
        <v>269085.17000000004</v>
      </c>
      <c r="P5" s="160">
        <v>64976.144999999997</v>
      </c>
      <c r="Q5" s="160">
        <v>64305.714999999997</v>
      </c>
      <c r="R5" s="224">
        <v>64667.341999999997</v>
      </c>
      <c r="S5" s="161">
        <v>193949.20199999999</v>
      </c>
      <c r="T5" s="225">
        <v>463034.37200000003</v>
      </c>
      <c r="U5" s="105">
        <v>68876.089000000007</v>
      </c>
      <c r="V5" s="105">
        <v>66659.047999999995</v>
      </c>
      <c r="W5" s="106">
        <v>40646.906999999999</v>
      </c>
      <c r="X5" s="107">
        <v>176182.04399999999</v>
      </c>
      <c r="Y5" s="105">
        <v>63745.61</v>
      </c>
      <c r="Z5" s="105">
        <v>31809.267</v>
      </c>
      <c r="AA5" s="105">
        <v>1808.7059999999999</v>
      </c>
      <c r="AB5" s="107">
        <v>97363.582999999999</v>
      </c>
      <c r="AC5" s="161">
        <f>X5+AB5</f>
        <v>273545.62699999998</v>
      </c>
      <c r="AD5" s="105">
        <v>8122.0389999999998</v>
      </c>
      <c r="AE5" s="105">
        <v>19679.507000000001</v>
      </c>
      <c r="AF5" s="105">
        <v>30692.751</v>
      </c>
      <c r="AG5" s="107">
        <f>SUM(AD5:AF5)</f>
        <v>58494.297000000006</v>
      </c>
      <c r="AH5" s="161">
        <f>SUM(AG5,AC5)</f>
        <v>332039.924</v>
      </c>
      <c r="AI5" s="105">
        <v>57395.146000000001</v>
      </c>
      <c r="AJ5" s="105">
        <v>70003.758000000002</v>
      </c>
      <c r="AK5" s="105">
        <v>73657.009000000005</v>
      </c>
      <c r="AL5" s="107">
        <f>SUM(AI5:AK5)</f>
        <v>201055.913</v>
      </c>
      <c r="AM5" s="107">
        <f t="shared" ref="AM5:AM16" si="4">SUM(AL5,AH5)</f>
        <v>533095.83700000006</v>
      </c>
      <c r="AO5" s="201"/>
    </row>
    <row r="6" spans="1:41" ht="15.75" x14ac:dyDescent="0.25">
      <c r="A6" s="242" t="s">
        <v>61</v>
      </c>
      <c r="B6" s="109">
        <v>296721.30300000001</v>
      </c>
      <c r="C6" s="110">
        <v>266266.47600000002</v>
      </c>
      <c r="D6" s="110">
        <v>234721.41500000001</v>
      </c>
      <c r="E6" s="111">
        <f t="shared" si="0"/>
        <v>797709.19400000013</v>
      </c>
      <c r="F6" s="162">
        <v>208045.59099999999</v>
      </c>
      <c r="G6" s="163">
        <v>252334.62400000001</v>
      </c>
      <c r="H6" s="163">
        <v>267623.57500000001</v>
      </c>
      <c r="I6" s="111">
        <f>SUM(F6:H6)</f>
        <v>728003.79</v>
      </c>
      <c r="J6" s="164">
        <f t="shared" si="1"/>
        <v>1525712.9840000002</v>
      </c>
      <c r="K6" s="162">
        <v>258338.011</v>
      </c>
      <c r="L6" s="163">
        <v>216336.76800000001</v>
      </c>
      <c r="M6" s="163">
        <v>42756.714</v>
      </c>
      <c r="N6" s="164">
        <f t="shared" si="2"/>
        <v>517431.49299999996</v>
      </c>
      <c r="O6" s="164">
        <f t="shared" si="3"/>
        <v>2043144.4770000002</v>
      </c>
      <c r="P6" s="162">
        <v>273510.41499999998</v>
      </c>
      <c r="Q6" s="163">
        <v>333622.68800000002</v>
      </c>
      <c r="R6" s="226">
        <v>332047.728</v>
      </c>
      <c r="S6" s="164">
        <v>939180.83100000001</v>
      </c>
      <c r="T6" s="227">
        <v>2982325.3080000002</v>
      </c>
      <c r="U6" s="109">
        <v>233413.16099999999</v>
      </c>
      <c r="V6" s="110">
        <v>195071.821</v>
      </c>
      <c r="W6" s="110">
        <v>332316.47700000001</v>
      </c>
      <c r="X6" s="111">
        <v>760801.45900000003</v>
      </c>
      <c r="Y6" s="109">
        <v>206058.52</v>
      </c>
      <c r="Z6" s="110">
        <v>264230.505</v>
      </c>
      <c r="AA6" s="109">
        <v>246446.58199999999</v>
      </c>
      <c r="AB6" s="111">
        <v>716735.60699999996</v>
      </c>
      <c r="AC6" s="164">
        <f t="shared" ref="AC6:AC16" si="5">X6+AB6</f>
        <v>1477537.0660000001</v>
      </c>
      <c r="AD6" s="109">
        <v>230679.965</v>
      </c>
      <c r="AE6" s="110">
        <v>154928.97</v>
      </c>
      <c r="AF6" s="109">
        <v>214735.42199999999</v>
      </c>
      <c r="AG6" s="111">
        <f t="shared" ref="AG6:AG16" si="6">SUM(AD6:AF6)</f>
        <v>600344.35699999996</v>
      </c>
      <c r="AH6" s="164">
        <f t="shared" ref="AH6:AH16" si="7">SUM(AG6,AC6)</f>
        <v>2077881.423</v>
      </c>
      <c r="AI6" s="109">
        <v>272130.277</v>
      </c>
      <c r="AJ6" s="110">
        <v>270348.65999999997</v>
      </c>
      <c r="AK6" s="109">
        <v>381097.78</v>
      </c>
      <c r="AL6" s="111">
        <f t="shared" ref="AL6:AL16" si="8">SUM(AI6:AK6)</f>
        <v>923576.71699999995</v>
      </c>
      <c r="AM6" s="111">
        <f t="shared" si="4"/>
        <v>3001458.1399999997</v>
      </c>
      <c r="AO6" s="201"/>
    </row>
    <row r="7" spans="1:41" ht="15.75" x14ac:dyDescent="0.25">
      <c r="A7" s="242" t="s">
        <v>62</v>
      </c>
      <c r="B7" s="109">
        <v>94879.88</v>
      </c>
      <c r="C7" s="109">
        <v>78140.649000000005</v>
      </c>
      <c r="D7" s="110">
        <v>93285.683000000005</v>
      </c>
      <c r="E7" s="111">
        <f t="shared" si="0"/>
        <v>266306.212</v>
      </c>
      <c r="F7" s="162">
        <v>89447.691999999995</v>
      </c>
      <c r="G7" s="162">
        <v>63091.372000000003</v>
      </c>
      <c r="H7" s="163">
        <v>22661.482</v>
      </c>
      <c r="I7" s="111">
        <f t="shared" ref="I7:I15" si="9">SUM(F7:H7)</f>
        <v>175200.546</v>
      </c>
      <c r="J7" s="164">
        <f t="shared" si="1"/>
        <v>441506.75800000003</v>
      </c>
      <c r="K7" s="162">
        <v>17668.914000000001</v>
      </c>
      <c r="L7" s="162">
        <v>19744.456999999999</v>
      </c>
      <c r="M7" s="163">
        <v>26527.813999999998</v>
      </c>
      <c r="N7" s="164">
        <f t="shared" si="2"/>
        <v>63941.184999999998</v>
      </c>
      <c r="O7" s="164">
        <f t="shared" si="3"/>
        <v>505447.94300000003</v>
      </c>
      <c r="P7" s="162">
        <v>82248.754000000001</v>
      </c>
      <c r="Q7" s="162">
        <v>89911.945999999996</v>
      </c>
      <c r="R7" s="226">
        <v>93256.745999999999</v>
      </c>
      <c r="S7" s="164">
        <v>265417.446</v>
      </c>
      <c r="T7" s="227">
        <v>770865.38899999997</v>
      </c>
      <c r="U7" s="109">
        <v>94903.517999999996</v>
      </c>
      <c r="V7" s="109">
        <v>78729.929999999993</v>
      </c>
      <c r="W7" s="110">
        <v>96952.183999999994</v>
      </c>
      <c r="X7" s="111">
        <v>270585.63199999998</v>
      </c>
      <c r="Y7" s="109">
        <v>81884.842999999993</v>
      </c>
      <c r="Z7" s="109">
        <v>44299.870999999999</v>
      </c>
      <c r="AA7" s="109">
        <v>25456.294000000002</v>
      </c>
      <c r="AB7" s="111">
        <v>151641.008</v>
      </c>
      <c r="AC7" s="164">
        <f t="shared" si="5"/>
        <v>422226.64</v>
      </c>
      <c r="AD7" s="109">
        <v>13777.021000000001</v>
      </c>
      <c r="AE7" s="109">
        <v>24291.348000000002</v>
      </c>
      <c r="AF7" s="109">
        <v>38416.633999999998</v>
      </c>
      <c r="AG7" s="111">
        <f t="shared" si="6"/>
        <v>76485.002999999997</v>
      </c>
      <c r="AH7" s="164">
        <f t="shared" si="7"/>
        <v>498711.64300000004</v>
      </c>
      <c r="AI7" s="109">
        <v>74666.928</v>
      </c>
      <c r="AJ7" s="109">
        <v>92833.099000000002</v>
      </c>
      <c r="AK7" s="109">
        <v>90236.425000000003</v>
      </c>
      <c r="AL7" s="111">
        <f t="shared" si="8"/>
        <v>257736.45199999999</v>
      </c>
      <c r="AM7" s="111">
        <f t="shared" si="4"/>
        <v>756448.09499999997</v>
      </c>
      <c r="AO7" s="201"/>
    </row>
    <row r="8" spans="1:41" ht="15.75" x14ac:dyDescent="0.25">
      <c r="A8" s="242" t="s">
        <v>63</v>
      </c>
      <c r="B8" s="109">
        <v>112297.995</v>
      </c>
      <c r="C8" s="109">
        <v>105108.54</v>
      </c>
      <c r="D8" s="110">
        <v>116046.05</v>
      </c>
      <c r="E8" s="111">
        <f t="shared" si="0"/>
        <v>333452.58499999996</v>
      </c>
      <c r="F8" s="162">
        <v>117377.65</v>
      </c>
      <c r="G8" s="162">
        <v>107311.194</v>
      </c>
      <c r="H8" s="163">
        <v>111169.83500000001</v>
      </c>
      <c r="I8" s="111">
        <f t="shared" si="9"/>
        <v>335858.679</v>
      </c>
      <c r="J8" s="164">
        <f t="shared" si="1"/>
        <v>669311.26399999997</v>
      </c>
      <c r="K8" s="162">
        <v>114061.518</v>
      </c>
      <c r="L8" s="162">
        <v>125413.36900000001</v>
      </c>
      <c r="M8" s="163">
        <v>139758.12100000001</v>
      </c>
      <c r="N8" s="164">
        <f t="shared" si="2"/>
        <v>379233.00800000003</v>
      </c>
      <c r="O8" s="164">
        <f t="shared" si="3"/>
        <v>1048544.272</v>
      </c>
      <c r="P8" s="162">
        <v>152278.53899999999</v>
      </c>
      <c r="Q8" s="162">
        <v>212432.26300000001</v>
      </c>
      <c r="R8" s="226">
        <v>212614.34599999999</v>
      </c>
      <c r="S8" s="164">
        <v>577325.14800000004</v>
      </c>
      <c r="T8" s="227">
        <v>1625869.42</v>
      </c>
      <c r="U8" s="109">
        <v>237624.32199999999</v>
      </c>
      <c r="V8" s="109">
        <v>150938.72099999999</v>
      </c>
      <c r="W8" s="110">
        <v>197369.52100000001</v>
      </c>
      <c r="X8" s="111">
        <v>585932.56400000001</v>
      </c>
      <c r="Y8" s="109">
        <v>203371.74400000001</v>
      </c>
      <c r="Z8" s="109">
        <v>120960.683</v>
      </c>
      <c r="AA8" s="109">
        <v>133675.59700000001</v>
      </c>
      <c r="AB8" s="111">
        <v>458008.02399999998</v>
      </c>
      <c r="AC8" s="164">
        <f t="shared" si="5"/>
        <v>1043940.588</v>
      </c>
      <c r="AD8" s="109">
        <v>128802.27099999999</v>
      </c>
      <c r="AE8" s="109">
        <v>104662.71799999999</v>
      </c>
      <c r="AF8" s="109">
        <v>183233.86</v>
      </c>
      <c r="AG8" s="111">
        <f t="shared" si="6"/>
        <v>416698.84899999999</v>
      </c>
      <c r="AH8" s="164">
        <f t="shared" si="7"/>
        <v>1460639.4369999999</v>
      </c>
      <c r="AI8" s="109">
        <v>177012.435</v>
      </c>
      <c r="AJ8" s="109">
        <v>118219.158</v>
      </c>
      <c r="AK8" s="109">
        <v>166431.97200000001</v>
      </c>
      <c r="AL8" s="111">
        <f t="shared" si="8"/>
        <v>461663.565</v>
      </c>
      <c r="AM8" s="111">
        <f t="shared" si="4"/>
        <v>1922303.0019999999</v>
      </c>
      <c r="AO8" s="201"/>
    </row>
    <row r="9" spans="1:41" ht="15.75" x14ac:dyDescent="0.25">
      <c r="A9" s="242" t="s">
        <v>64</v>
      </c>
      <c r="B9" s="109">
        <v>130623.264</v>
      </c>
      <c r="C9" s="109">
        <v>119813.599</v>
      </c>
      <c r="D9" s="110">
        <v>127609.228</v>
      </c>
      <c r="E9" s="111">
        <f t="shared" si="0"/>
        <v>378046.09100000001</v>
      </c>
      <c r="F9" s="162">
        <v>123271.912</v>
      </c>
      <c r="G9" s="162">
        <v>90872.826000000001</v>
      </c>
      <c r="H9" s="163">
        <v>30921.75</v>
      </c>
      <c r="I9" s="111">
        <f t="shared" si="9"/>
        <v>245066.48800000001</v>
      </c>
      <c r="J9" s="164">
        <f t="shared" si="1"/>
        <v>623112.57900000003</v>
      </c>
      <c r="K9" s="162">
        <v>31059.269</v>
      </c>
      <c r="L9" s="162">
        <v>29229.817999999999</v>
      </c>
      <c r="M9" s="162">
        <v>52508.485999999997</v>
      </c>
      <c r="N9" s="164">
        <f t="shared" si="2"/>
        <v>112797.573</v>
      </c>
      <c r="O9" s="164">
        <f t="shared" si="3"/>
        <v>735910.152</v>
      </c>
      <c r="P9" s="162">
        <v>108370.10799999999</v>
      </c>
      <c r="Q9" s="162">
        <v>123769.004</v>
      </c>
      <c r="R9" s="228">
        <v>138418.74299999999</v>
      </c>
      <c r="S9" s="164">
        <v>370557.85499999998</v>
      </c>
      <c r="T9" s="227">
        <v>1106468.007</v>
      </c>
      <c r="U9" s="109">
        <v>136403.68799999999</v>
      </c>
      <c r="V9" s="109">
        <v>156460.37299999999</v>
      </c>
      <c r="W9" s="110">
        <v>127659.965</v>
      </c>
      <c r="X9" s="111">
        <v>420524.02600000001</v>
      </c>
      <c r="Y9" s="109">
        <v>109449.61900000001</v>
      </c>
      <c r="Z9" s="109">
        <v>64554.112000000001</v>
      </c>
      <c r="AA9" s="109">
        <v>35780.764000000003</v>
      </c>
      <c r="AB9" s="111">
        <v>209784.495</v>
      </c>
      <c r="AC9" s="164">
        <f t="shared" si="5"/>
        <v>630308.52099999995</v>
      </c>
      <c r="AD9" s="109">
        <v>24614.02</v>
      </c>
      <c r="AE9" s="109">
        <v>28282.815999999999</v>
      </c>
      <c r="AF9" s="109">
        <v>50351.269</v>
      </c>
      <c r="AG9" s="111">
        <f t="shared" si="6"/>
        <v>103248.105</v>
      </c>
      <c r="AH9" s="164">
        <f t="shared" si="7"/>
        <v>733556.62599999993</v>
      </c>
      <c r="AI9" s="109">
        <v>99535.837</v>
      </c>
      <c r="AJ9" s="109">
        <v>115101.379</v>
      </c>
      <c r="AK9" s="109">
        <v>149905.94699999999</v>
      </c>
      <c r="AL9" s="111">
        <f t="shared" si="8"/>
        <v>364543.163</v>
      </c>
      <c r="AM9" s="111">
        <f t="shared" si="4"/>
        <v>1098099.7889999999</v>
      </c>
      <c r="AO9" s="201"/>
    </row>
    <row r="10" spans="1:41" ht="15.75" x14ac:dyDescent="0.25">
      <c r="A10" s="242" t="s">
        <v>65</v>
      </c>
      <c r="B10" s="109">
        <v>91674.928</v>
      </c>
      <c r="C10" s="109">
        <v>79298.755999999994</v>
      </c>
      <c r="D10" s="110">
        <v>77840.39</v>
      </c>
      <c r="E10" s="111">
        <f t="shared" si="0"/>
        <v>248814.07400000002</v>
      </c>
      <c r="F10" s="162">
        <v>75440.926000000007</v>
      </c>
      <c r="G10" s="162">
        <v>62960.838000000003</v>
      </c>
      <c r="H10" s="163">
        <v>38365.64</v>
      </c>
      <c r="I10" s="111">
        <f t="shared" si="9"/>
        <v>176767.40400000004</v>
      </c>
      <c r="J10" s="164">
        <f t="shared" si="1"/>
        <v>425581.47800000006</v>
      </c>
      <c r="K10" s="162">
        <v>11531.054</v>
      </c>
      <c r="L10" s="162">
        <v>30589.223000000002</v>
      </c>
      <c r="M10" s="162">
        <v>61029.576000000001</v>
      </c>
      <c r="N10" s="164">
        <f t="shared" si="2"/>
        <v>103149.853</v>
      </c>
      <c r="O10" s="164">
        <f t="shared" si="3"/>
        <v>528731.33100000001</v>
      </c>
      <c r="P10" s="162">
        <v>71886.702000000005</v>
      </c>
      <c r="Q10" s="162">
        <v>78131.313999999998</v>
      </c>
      <c r="R10" s="228">
        <v>87300.45</v>
      </c>
      <c r="S10" s="164">
        <v>237318.46600000001</v>
      </c>
      <c r="T10" s="227">
        <v>766049.79700000002</v>
      </c>
      <c r="U10" s="109">
        <v>97039.076000000001</v>
      </c>
      <c r="V10" s="109">
        <v>102980.825</v>
      </c>
      <c r="W10" s="110">
        <v>98819.274999999994</v>
      </c>
      <c r="X10" s="111">
        <v>298839.17599999998</v>
      </c>
      <c r="Y10" s="109">
        <v>82227.622000000003</v>
      </c>
      <c r="Z10" s="109">
        <v>45753.733999999997</v>
      </c>
      <c r="AA10" s="109">
        <v>14586.748</v>
      </c>
      <c r="AB10" s="111">
        <v>142568.10399999999</v>
      </c>
      <c r="AC10" s="164">
        <f t="shared" si="5"/>
        <v>441407.27999999997</v>
      </c>
      <c r="AD10" s="109">
        <v>12937.406000000001</v>
      </c>
      <c r="AE10" s="109">
        <v>40490.591</v>
      </c>
      <c r="AF10" s="109">
        <v>52875.851000000002</v>
      </c>
      <c r="AG10" s="111">
        <f t="shared" si="6"/>
        <v>106303.848</v>
      </c>
      <c r="AH10" s="164">
        <f t="shared" si="7"/>
        <v>547711.12800000003</v>
      </c>
      <c r="AI10" s="109">
        <v>99527.39</v>
      </c>
      <c r="AJ10" s="109">
        <v>101646.319</v>
      </c>
      <c r="AK10" s="109">
        <v>115901.326</v>
      </c>
      <c r="AL10" s="111">
        <f t="shared" si="8"/>
        <v>317075.03500000003</v>
      </c>
      <c r="AM10" s="111">
        <f t="shared" si="4"/>
        <v>864786.16300000006</v>
      </c>
      <c r="AO10" s="201"/>
    </row>
    <row r="11" spans="1:41" ht="15.75" x14ac:dyDescent="0.25">
      <c r="A11" s="242" t="s">
        <v>66</v>
      </c>
      <c r="B11" s="109">
        <v>242659.08</v>
      </c>
      <c r="C11" s="109">
        <v>225912.916</v>
      </c>
      <c r="D11" s="110">
        <v>204280.13399999999</v>
      </c>
      <c r="E11" s="111">
        <f t="shared" si="0"/>
        <v>672852.13</v>
      </c>
      <c r="F11" s="162">
        <v>200502.37599999999</v>
      </c>
      <c r="G11" s="162">
        <v>154477.51199999999</v>
      </c>
      <c r="H11" s="163">
        <v>101214.88</v>
      </c>
      <c r="I11" s="111">
        <f t="shared" si="9"/>
        <v>456194.76799999998</v>
      </c>
      <c r="J11" s="164">
        <f t="shared" si="1"/>
        <v>1129046.898</v>
      </c>
      <c r="K11" s="162">
        <v>63417.52</v>
      </c>
      <c r="L11" s="162">
        <v>92077.56</v>
      </c>
      <c r="M11" s="162">
        <v>105080.52</v>
      </c>
      <c r="N11" s="164">
        <f t="shared" si="2"/>
        <v>260575.59999999998</v>
      </c>
      <c r="O11" s="164">
        <f t="shared" si="3"/>
        <v>1389622.4980000001</v>
      </c>
      <c r="P11" s="162">
        <v>176856.59599999999</v>
      </c>
      <c r="Q11" s="162">
        <v>198201.24</v>
      </c>
      <c r="R11" s="228">
        <v>232820.8</v>
      </c>
      <c r="S11" s="164">
        <v>607878.63599999994</v>
      </c>
      <c r="T11" s="227">
        <v>1997501.1340000001</v>
      </c>
      <c r="U11" s="109">
        <v>247662.24</v>
      </c>
      <c r="V11" s="109">
        <v>244084.68799999999</v>
      </c>
      <c r="W11" s="110">
        <v>246654.408</v>
      </c>
      <c r="X11" s="111">
        <v>738401.33600000001</v>
      </c>
      <c r="Y11" s="109">
        <v>191296.448</v>
      </c>
      <c r="Z11" s="109">
        <v>119749.848</v>
      </c>
      <c r="AA11" s="109">
        <v>84129.104000000007</v>
      </c>
      <c r="AB11" s="111">
        <v>395175.4</v>
      </c>
      <c r="AC11" s="164">
        <f t="shared" si="5"/>
        <v>1133576.736</v>
      </c>
      <c r="AD11" s="109">
        <v>55360.944000000003</v>
      </c>
      <c r="AE11" s="109">
        <v>70664.800000000003</v>
      </c>
      <c r="AF11" s="109">
        <v>102707.24800000001</v>
      </c>
      <c r="AG11" s="111">
        <f t="shared" si="6"/>
        <v>228732.99200000003</v>
      </c>
      <c r="AH11" s="164">
        <f t="shared" si="7"/>
        <v>1362309.7280000001</v>
      </c>
      <c r="AI11" s="109">
        <v>202673.848</v>
      </c>
      <c r="AJ11" s="109">
        <v>208343.36799999999</v>
      </c>
      <c r="AK11" s="109">
        <v>262149.712</v>
      </c>
      <c r="AL11" s="111">
        <f t="shared" si="8"/>
        <v>673166.92800000007</v>
      </c>
      <c r="AM11" s="111">
        <f t="shared" si="4"/>
        <v>2035476.6560000002</v>
      </c>
      <c r="AO11" s="201"/>
    </row>
    <row r="12" spans="1:41" ht="15.75" x14ac:dyDescent="0.25">
      <c r="A12" s="242" t="s">
        <v>67</v>
      </c>
      <c r="B12" s="109">
        <v>451448.28499999997</v>
      </c>
      <c r="C12" s="109">
        <v>392009.321</v>
      </c>
      <c r="D12" s="110">
        <v>317180.13500000001</v>
      </c>
      <c r="E12" s="111">
        <f t="shared" si="0"/>
        <v>1160637.7409999999</v>
      </c>
      <c r="F12" s="162">
        <v>302319.80300000001</v>
      </c>
      <c r="G12" s="162">
        <v>335889.59299999999</v>
      </c>
      <c r="H12" s="163">
        <v>303286.68199999997</v>
      </c>
      <c r="I12" s="111">
        <f t="shared" si="9"/>
        <v>941496.07799999998</v>
      </c>
      <c r="J12" s="164">
        <f t="shared" si="1"/>
        <v>2102133.8190000001</v>
      </c>
      <c r="K12" s="162">
        <v>333956.06900000002</v>
      </c>
      <c r="L12" s="162">
        <v>355504.90700000001</v>
      </c>
      <c r="M12" s="162">
        <v>282910.19</v>
      </c>
      <c r="N12" s="164">
        <f t="shared" si="2"/>
        <v>972371.16599999997</v>
      </c>
      <c r="O12" s="164">
        <f t="shared" si="3"/>
        <v>3074504.9850000003</v>
      </c>
      <c r="P12" s="162">
        <v>505137.63</v>
      </c>
      <c r="Q12" s="162">
        <v>459090.73700000002</v>
      </c>
      <c r="R12" s="228">
        <v>481555.32</v>
      </c>
      <c r="S12" s="164">
        <v>1445783.6870000002</v>
      </c>
      <c r="T12" s="227">
        <v>4520288.6720000003</v>
      </c>
      <c r="U12" s="109">
        <v>479946.37199999997</v>
      </c>
      <c r="V12" s="109">
        <v>515062.04100000003</v>
      </c>
      <c r="W12" s="110">
        <v>556020.28099999996</v>
      </c>
      <c r="X12" s="111">
        <v>1551028.6939999999</v>
      </c>
      <c r="Y12" s="109">
        <v>374772.48499999999</v>
      </c>
      <c r="Z12" s="109">
        <v>296830.19500000001</v>
      </c>
      <c r="AA12" s="109">
        <v>248689.932</v>
      </c>
      <c r="AB12" s="111">
        <v>920292.61199999996</v>
      </c>
      <c r="AC12" s="164">
        <f t="shared" si="5"/>
        <v>2471321.3059999999</v>
      </c>
      <c r="AD12" s="109">
        <v>258794.26699999999</v>
      </c>
      <c r="AE12" s="109">
        <v>261103.99400000001</v>
      </c>
      <c r="AF12" s="109">
        <v>191379.85</v>
      </c>
      <c r="AG12" s="111">
        <f t="shared" si="6"/>
        <v>711278.11100000003</v>
      </c>
      <c r="AH12" s="164">
        <f t="shared" si="7"/>
        <v>3182599.4169999999</v>
      </c>
      <c r="AI12" s="109">
        <v>467464.47</v>
      </c>
      <c r="AJ12" s="109">
        <v>435327.58899999998</v>
      </c>
      <c r="AK12" s="109">
        <v>527982.46600000001</v>
      </c>
      <c r="AL12" s="111">
        <f t="shared" si="8"/>
        <v>1430774.5249999999</v>
      </c>
      <c r="AM12" s="111">
        <f t="shared" si="4"/>
        <v>4613373.9419999998</v>
      </c>
      <c r="AO12" s="201"/>
    </row>
    <row r="13" spans="1:41" ht="15.75" x14ac:dyDescent="0.25">
      <c r="A13" s="242" t="s">
        <v>68</v>
      </c>
      <c r="B13" s="109">
        <v>52535.156999999999</v>
      </c>
      <c r="C13" s="109">
        <v>52928.616000000002</v>
      </c>
      <c r="D13" s="110">
        <v>60298.569000000003</v>
      </c>
      <c r="E13" s="111">
        <f t="shared" si="0"/>
        <v>165762.342</v>
      </c>
      <c r="F13" s="162">
        <v>61582.565999999999</v>
      </c>
      <c r="G13" s="162">
        <v>77079.732000000004</v>
      </c>
      <c r="H13" s="163">
        <v>59452.580999999998</v>
      </c>
      <c r="I13" s="111">
        <f t="shared" si="9"/>
        <v>198114.87900000002</v>
      </c>
      <c r="J13" s="164">
        <f t="shared" si="1"/>
        <v>363877.22100000002</v>
      </c>
      <c r="K13" s="162">
        <v>54077.283000000003</v>
      </c>
      <c r="L13" s="162">
        <v>54071.688000000002</v>
      </c>
      <c r="M13" s="162">
        <v>75528.072</v>
      </c>
      <c r="N13" s="164">
        <f t="shared" si="2"/>
        <v>183677.04300000001</v>
      </c>
      <c r="O13" s="164">
        <f t="shared" si="3"/>
        <v>547554.26399999997</v>
      </c>
      <c r="P13" s="162">
        <v>73609.032000000007</v>
      </c>
      <c r="Q13" s="162">
        <v>81783.906000000003</v>
      </c>
      <c r="R13" s="228">
        <v>87331.254000000001</v>
      </c>
      <c r="S13" s="164">
        <v>242724.19200000004</v>
      </c>
      <c r="T13" s="227">
        <v>790278.45600000001</v>
      </c>
      <c r="U13" s="109">
        <v>83848.100999999995</v>
      </c>
      <c r="V13" s="109">
        <v>77680.312000000005</v>
      </c>
      <c r="W13" s="110">
        <v>77508.66</v>
      </c>
      <c r="X13" s="111">
        <v>239037.073</v>
      </c>
      <c r="Y13" s="109">
        <v>81843.707999999999</v>
      </c>
      <c r="Z13" s="109">
        <v>85381.392000000007</v>
      </c>
      <c r="AA13" s="109">
        <v>61368.39</v>
      </c>
      <c r="AB13" s="111">
        <v>228593.49</v>
      </c>
      <c r="AC13" s="164">
        <f t="shared" si="5"/>
        <v>467630.56299999997</v>
      </c>
      <c r="AD13" s="109">
        <v>48612.807000000001</v>
      </c>
      <c r="AE13" s="109">
        <v>44247.237000000001</v>
      </c>
      <c r="AF13" s="109">
        <v>39752.303999999996</v>
      </c>
      <c r="AG13" s="111">
        <f t="shared" si="6"/>
        <v>132612.348</v>
      </c>
      <c r="AH13" s="164">
        <f t="shared" si="7"/>
        <v>600242.91099999996</v>
      </c>
      <c r="AI13" s="109">
        <v>41976.069000000003</v>
      </c>
      <c r="AJ13" s="109">
        <v>41891.915999999997</v>
      </c>
      <c r="AK13" s="109">
        <v>29516.766</v>
      </c>
      <c r="AL13" s="111">
        <f t="shared" si="8"/>
        <v>113384.751</v>
      </c>
      <c r="AM13" s="111">
        <f t="shared" si="4"/>
        <v>713627.66200000001</v>
      </c>
      <c r="AO13" s="201"/>
    </row>
    <row r="14" spans="1:41" ht="15.75" x14ac:dyDescent="0.25">
      <c r="A14" s="242" t="s">
        <v>2</v>
      </c>
      <c r="B14" s="109">
        <v>119972.628</v>
      </c>
      <c r="C14" s="109">
        <v>100690.31600000001</v>
      </c>
      <c r="D14" s="110">
        <v>105399.424</v>
      </c>
      <c r="E14" s="111">
        <f t="shared" si="0"/>
        <v>326062.36800000002</v>
      </c>
      <c r="F14" s="162">
        <v>102518.787</v>
      </c>
      <c r="G14" s="162">
        <v>118455.30499999999</v>
      </c>
      <c r="H14" s="163">
        <v>106825.60400000001</v>
      </c>
      <c r="I14" s="111">
        <f t="shared" si="9"/>
        <v>327799.696</v>
      </c>
      <c r="J14" s="164">
        <f t="shared" si="1"/>
        <v>653862.06400000001</v>
      </c>
      <c r="K14" s="162">
        <v>112687.409</v>
      </c>
      <c r="L14" s="162">
        <v>119908.56200000001</v>
      </c>
      <c r="M14" s="162">
        <v>99735.459000000003</v>
      </c>
      <c r="N14" s="164">
        <f t="shared" si="2"/>
        <v>332331.43000000005</v>
      </c>
      <c r="O14" s="164">
        <f t="shared" si="3"/>
        <v>986193.49400000006</v>
      </c>
      <c r="P14" s="162">
        <v>103964.736</v>
      </c>
      <c r="Q14" s="162">
        <v>105462.527</v>
      </c>
      <c r="R14" s="228">
        <v>114412.18</v>
      </c>
      <c r="S14" s="164">
        <v>323839.44299999997</v>
      </c>
      <c r="T14" s="227">
        <v>1310032.9369999999</v>
      </c>
      <c r="U14" s="109">
        <v>132033.22099999999</v>
      </c>
      <c r="V14" s="109">
        <v>122800.148</v>
      </c>
      <c r="W14" s="110">
        <v>134011.29300000001</v>
      </c>
      <c r="X14" s="111">
        <v>388844.66200000001</v>
      </c>
      <c r="Y14" s="109">
        <v>130655.379</v>
      </c>
      <c r="Z14" s="109">
        <v>131675.09400000001</v>
      </c>
      <c r="AA14" s="109">
        <v>126650.49099999999</v>
      </c>
      <c r="AB14" s="111">
        <v>388980.96399999998</v>
      </c>
      <c r="AC14" s="164">
        <f t="shared" si="5"/>
        <v>777825.62599999993</v>
      </c>
      <c r="AD14" s="109">
        <v>131015.806</v>
      </c>
      <c r="AE14" s="109">
        <v>112534.052</v>
      </c>
      <c r="AF14" s="109">
        <v>103374.443</v>
      </c>
      <c r="AG14" s="111">
        <f t="shared" si="6"/>
        <v>346924.30099999998</v>
      </c>
      <c r="AH14" s="164">
        <f t="shared" si="7"/>
        <v>1124749.9269999999</v>
      </c>
      <c r="AI14" s="109">
        <v>110374.71</v>
      </c>
      <c r="AJ14" s="109">
        <v>101415.245</v>
      </c>
      <c r="AK14" s="109">
        <v>98864.994999999995</v>
      </c>
      <c r="AL14" s="111">
        <f t="shared" si="8"/>
        <v>310654.95</v>
      </c>
      <c r="AM14" s="111">
        <f t="shared" si="4"/>
        <v>1435404.8769999999</v>
      </c>
    </row>
    <row r="15" spans="1:41" ht="16.5" thickBot="1" x14ac:dyDescent="0.3">
      <c r="A15" s="243" t="s">
        <v>17</v>
      </c>
      <c r="B15" s="112">
        <v>123270.03700000001</v>
      </c>
      <c r="C15" s="112">
        <v>114542.47100000001</v>
      </c>
      <c r="D15" s="113">
        <v>142066.804</v>
      </c>
      <c r="E15" s="111">
        <f t="shared" si="0"/>
        <v>379879.31200000003</v>
      </c>
      <c r="F15" s="165">
        <v>147207.87</v>
      </c>
      <c r="G15" s="165">
        <v>147677.09299999999</v>
      </c>
      <c r="H15" s="166">
        <v>169985.91800000001</v>
      </c>
      <c r="I15" s="111">
        <f t="shared" si="9"/>
        <v>464870.88099999999</v>
      </c>
      <c r="J15" s="164">
        <f t="shared" si="1"/>
        <v>844750.19299999997</v>
      </c>
      <c r="K15" s="165">
        <v>173116.64199999999</v>
      </c>
      <c r="L15" s="162">
        <v>164047.95300000001</v>
      </c>
      <c r="M15" s="162">
        <v>162944.533</v>
      </c>
      <c r="N15" s="164">
        <f t="shared" si="2"/>
        <v>500109.12799999997</v>
      </c>
      <c r="O15" s="164">
        <f t="shared" si="3"/>
        <v>1344859.321</v>
      </c>
      <c r="P15" s="165">
        <v>178800.473</v>
      </c>
      <c r="Q15" s="162">
        <v>172652.45</v>
      </c>
      <c r="R15" s="228">
        <v>149689.723</v>
      </c>
      <c r="S15" s="164">
        <v>501142.64600000001</v>
      </c>
      <c r="T15" s="227">
        <v>1846001.9669999999</v>
      </c>
      <c r="U15" s="112">
        <v>142313.46799999999</v>
      </c>
      <c r="V15" s="112">
        <v>132182.6</v>
      </c>
      <c r="W15" s="113">
        <v>157344.179</v>
      </c>
      <c r="X15" s="111">
        <v>431840.24699999997</v>
      </c>
      <c r="Y15" s="112">
        <v>167172.32699999999</v>
      </c>
      <c r="Z15" s="112">
        <v>172338.704</v>
      </c>
      <c r="AA15" s="109">
        <v>163943.326</v>
      </c>
      <c r="AB15" s="111">
        <v>503454.35700000002</v>
      </c>
      <c r="AC15" s="164">
        <f t="shared" si="5"/>
        <v>935294.60400000005</v>
      </c>
      <c r="AD15" s="112">
        <v>158036.677</v>
      </c>
      <c r="AE15" s="112">
        <v>150285.5</v>
      </c>
      <c r="AF15" s="109">
        <v>80787.866999999998</v>
      </c>
      <c r="AG15" s="111">
        <f t="shared" si="6"/>
        <v>389110.04399999999</v>
      </c>
      <c r="AH15" s="164">
        <f t="shared" si="7"/>
        <v>1324404.648</v>
      </c>
      <c r="AI15" s="112">
        <v>77584.790000000008</v>
      </c>
      <c r="AJ15" s="112">
        <v>107204.822</v>
      </c>
      <c r="AK15" s="109">
        <v>76389.947</v>
      </c>
      <c r="AL15" s="111">
        <f t="shared" si="8"/>
        <v>261179.55900000001</v>
      </c>
      <c r="AM15" s="111">
        <f t="shared" si="4"/>
        <v>1585584.2069999999</v>
      </c>
    </row>
    <row r="16" spans="1:41" ht="16.5" thickBot="1" x14ac:dyDescent="0.3">
      <c r="A16" s="244" t="s">
        <v>3</v>
      </c>
      <c r="B16" s="114">
        <f t="shared" ref="B16:H16" si="10">SUM(B5:B15)</f>
        <v>1723398.8879999998</v>
      </c>
      <c r="C16" s="114">
        <f t="shared" si="10"/>
        <v>1586980.1059999999</v>
      </c>
      <c r="D16" s="114">
        <f t="shared" si="10"/>
        <v>1539894.9</v>
      </c>
      <c r="E16" s="115">
        <f t="shared" si="10"/>
        <v>4850273.8940000003</v>
      </c>
      <c r="F16" s="167">
        <f t="shared" si="10"/>
        <v>1478476.9640000002</v>
      </c>
      <c r="G16" s="167">
        <f t="shared" si="10"/>
        <v>1440734.1400000001</v>
      </c>
      <c r="H16" s="167">
        <f t="shared" si="10"/>
        <v>1230609.4920000001</v>
      </c>
      <c r="I16" s="115">
        <f>SUM(F16:H16)</f>
        <v>4149820.5960000004</v>
      </c>
      <c r="J16" s="168">
        <f t="shared" si="1"/>
        <v>9000094.4900000002</v>
      </c>
      <c r="K16" s="167">
        <f>SUM(K5:K15)</f>
        <v>1183196.2779999999</v>
      </c>
      <c r="L16" s="167">
        <f>SUM(L5:L15)</f>
        <v>1224125.5969999998</v>
      </c>
      <c r="M16" s="167">
        <f>SUM(M5:M15)</f>
        <v>1066181.5420000001</v>
      </c>
      <c r="N16" s="168">
        <f t="shared" si="2"/>
        <v>3473503.4170000004</v>
      </c>
      <c r="O16" s="168">
        <f t="shared" si="3"/>
        <v>12473597.907000002</v>
      </c>
      <c r="P16" s="167">
        <f>SUM(P5:P15)</f>
        <v>1791639.1300000001</v>
      </c>
      <c r="Q16" s="167">
        <f>SUM(Q5:Q15)</f>
        <v>1919363.7899999998</v>
      </c>
      <c r="R16" s="229">
        <f>SUM(R5:R15)</f>
        <v>1994114.632</v>
      </c>
      <c r="S16" s="168">
        <f>SUM(P16:R16)</f>
        <v>5705117.5520000001</v>
      </c>
      <c r="T16" s="230">
        <f t="shared" ref="T16" si="11">O16+S16</f>
        <v>18178715.459000003</v>
      </c>
      <c r="U16" s="114">
        <f>SUM(U5:U15)</f>
        <v>1954063.2560000001</v>
      </c>
      <c r="V16" s="114">
        <f>SUM(V5:V15)</f>
        <v>1842650.507</v>
      </c>
      <c r="W16" s="114">
        <f>SUM(W5:W15)</f>
        <v>2065303.15</v>
      </c>
      <c r="X16" s="115">
        <f>SUM(X5:X15)</f>
        <v>5862016.9129999988</v>
      </c>
      <c r="Y16" s="114">
        <v>1692478.3049999999</v>
      </c>
      <c r="Z16" s="114">
        <v>1377583.405</v>
      </c>
      <c r="AA16" s="114">
        <v>1142535.9339999999</v>
      </c>
      <c r="AB16" s="115">
        <v>4212597.6440000003</v>
      </c>
      <c r="AC16" s="168">
        <f t="shared" si="5"/>
        <v>10074614.557</v>
      </c>
      <c r="AD16" s="114">
        <f>SUM(AD5:AD15)</f>
        <v>1070753.223</v>
      </c>
      <c r="AE16" s="114">
        <f t="shared" ref="AE16:AF16" si="12">SUM(AE5:AE15)</f>
        <v>1011171.5329999999</v>
      </c>
      <c r="AF16" s="114">
        <f t="shared" si="12"/>
        <v>1088307.4990000001</v>
      </c>
      <c r="AG16" s="115">
        <f t="shared" si="6"/>
        <v>3170232.2549999999</v>
      </c>
      <c r="AH16" s="168">
        <f t="shared" si="7"/>
        <v>13244846.811999999</v>
      </c>
      <c r="AI16" s="114">
        <f>SUM(AI5:AI15)</f>
        <v>1680341.9000000001</v>
      </c>
      <c r="AJ16" s="114">
        <f t="shared" ref="AJ16:AK16" si="13">SUM(AJ5:AJ15)</f>
        <v>1662335.3129999998</v>
      </c>
      <c r="AK16" s="114">
        <f t="shared" si="13"/>
        <v>1972134.345</v>
      </c>
      <c r="AL16" s="115">
        <f t="shared" si="8"/>
        <v>5314811.5580000002</v>
      </c>
      <c r="AM16" s="115">
        <f t="shared" si="4"/>
        <v>18559658.369999997</v>
      </c>
    </row>
    <row r="17" spans="1:40" ht="18.75" x14ac:dyDescent="0.25">
      <c r="A17" s="245" t="s">
        <v>4</v>
      </c>
      <c r="B17" s="79"/>
      <c r="C17" s="79"/>
      <c r="D17" s="79"/>
      <c r="E17" s="246"/>
      <c r="F17" s="246"/>
      <c r="G17" s="79"/>
      <c r="H17" s="79"/>
      <c r="I17" s="246"/>
      <c r="J17" s="79"/>
      <c r="K17" s="246"/>
      <c r="L17" s="79"/>
      <c r="M17" s="79"/>
      <c r="N17" s="79"/>
      <c r="O17" s="208"/>
      <c r="P17" s="79"/>
      <c r="Q17" s="79"/>
      <c r="R17" s="79"/>
      <c r="S17" s="79"/>
      <c r="T17" s="208"/>
      <c r="U17" s="79"/>
      <c r="V17" s="79"/>
      <c r="W17" s="79"/>
      <c r="X17" s="246"/>
      <c r="Y17" s="79"/>
      <c r="Z17" s="79"/>
      <c r="AA17" s="79"/>
      <c r="AB17" s="246"/>
      <c r="AC17" s="79"/>
      <c r="AD17" s="79"/>
      <c r="AE17" s="79"/>
      <c r="AF17" s="79"/>
      <c r="AG17" s="79"/>
      <c r="AH17" s="247"/>
      <c r="AI17" s="79"/>
      <c r="AJ17" s="79"/>
      <c r="AK17" s="79"/>
      <c r="AL17" s="79"/>
      <c r="AM17" s="79"/>
    </row>
    <row r="18" spans="1:40" ht="15.75" x14ac:dyDescent="0.25">
      <c r="A18" s="241" t="s">
        <v>5</v>
      </c>
      <c r="B18" s="105">
        <v>149063.71400000001</v>
      </c>
      <c r="C18" s="108">
        <v>136709.42199999999</v>
      </c>
      <c r="D18" s="106">
        <v>123858.196</v>
      </c>
      <c r="E18" s="107">
        <f>B18+C18+D18</f>
        <v>409631.33199999999</v>
      </c>
      <c r="F18" s="160">
        <v>105283.401</v>
      </c>
      <c r="G18" s="108">
        <v>94173.573999999993</v>
      </c>
      <c r="H18" s="108">
        <v>20986.975999999999</v>
      </c>
      <c r="I18" s="161">
        <f>SUM(F18:H18)</f>
        <v>220443.95099999997</v>
      </c>
      <c r="J18" s="161">
        <f>E18+I18</f>
        <v>630075.28299999994</v>
      </c>
      <c r="K18" s="160">
        <v>43008.540999999997</v>
      </c>
      <c r="L18" s="108">
        <v>70893.274000000005</v>
      </c>
      <c r="M18" s="108">
        <v>69010.760999999999</v>
      </c>
      <c r="N18" s="161">
        <f>SUM(K18:M18)</f>
        <v>182912.576</v>
      </c>
      <c r="O18" s="161">
        <f>J18+N18</f>
        <v>812987.85899999994</v>
      </c>
      <c r="P18" s="160">
        <v>86943.138999999996</v>
      </c>
      <c r="Q18" s="108">
        <v>102088.586</v>
      </c>
      <c r="R18" s="224">
        <v>107990.285</v>
      </c>
      <c r="S18" s="161">
        <v>297022.01</v>
      </c>
      <c r="T18" s="225">
        <v>1110009.8689999999</v>
      </c>
      <c r="U18" s="105">
        <v>135053.69699999999</v>
      </c>
      <c r="V18" s="108">
        <v>139939.33600000001</v>
      </c>
      <c r="W18" s="106">
        <v>148025.266</v>
      </c>
      <c r="X18" s="107">
        <v>423018.299</v>
      </c>
      <c r="Y18" s="105">
        <v>107799.715</v>
      </c>
      <c r="Z18" s="105">
        <v>90836.524999999994</v>
      </c>
      <c r="AA18" s="106">
        <v>36881.120000000003</v>
      </c>
      <c r="AB18" s="161">
        <v>235517.36</v>
      </c>
      <c r="AC18" s="161">
        <f>X18+AB18</f>
        <v>658535.65899999999</v>
      </c>
      <c r="AD18" s="105">
        <v>73006.447</v>
      </c>
      <c r="AE18" s="105">
        <v>73435.714999999997</v>
      </c>
      <c r="AF18" s="106">
        <v>79486.289999999994</v>
      </c>
      <c r="AG18" s="161">
        <v>225928.45199999999</v>
      </c>
      <c r="AH18" s="161">
        <v>884464.11100000003</v>
      </c>
      <c r="AI18" s="105">
        <v>100865.336</v>
      </c>
      <c r="AJ18" s="105">
        <v>116379.246</v>
      </c>
      <c r="AK18" s="106">
        <v>125367.995</v>
      </c>
      <c r="AL18" s="161">
        <f>SUM(AI18:AK18)</f>
        <v>342612.57699999999</v>
      </c>
      <c r="AM18" s="161">
        <f t="shared" ref="AM18:AM20" si="14">SUM(AL18,AH18)</f>
        <v>1227076.6880000001</v>
      </c>
    </row>
    <row r="19" spans="1:40" ht="15.75" x14ac:dyDescent="0.25">
      <c r="A19" s="242" t="s">
        <v>6</v>
      </c>
      <c r="B19" s="109">
        <v>75604.637000000002</v>
      </c>
      <c r="C19" s="109">
        <v>67533.97</v>
      </c>
      <c r="D19" s="110">
        <v>75344.748999999996</v>
      </c>
      <c r="E19" s="111">
        <f>B19+C19+D19</f>
        <v>218483.35600000003</v>
      </c>
      <c r="F19" s="162">
        <v>64263.932999999997</v>
      </c>
      <c r="G19" s="162">
        <v>95901.307000000001</v>
      </c>
      <c r="H19" s="163">
        <v>99696.175000000003</v>
      </c>
      <c r="I19" s="164">
        <f>SUM(F19:H19)</f>
        <v>259861.41499999998</v>
      </c>
      <c r="J19" s="164">
        <f>E19+I19</f>
        <v>478344.77100000001</v>
      </c>
      <c r="K19" s="162">
        <v>67897.289999999994</v>
      </c>
      <c r="L19" s="162">
        <v>88034.426000000007</v>
      </c>
      <c r="M19" s="163">
        <v>80128.838000000003</v>
      </c>
      <c r="N19" s="164">
        <f>SUM(K19:M19)</f>
        <v>236060.554</v>
      </c>
      <c r="O19" s="164">
        <f>J19+N19</f>
        <v>714405.32499999995</v>
      </c>
      <c r="P19" s="162">
        <v>99681.394</v>
      </c>
      <c r="Q19" s="162">
        <v>96930.091</v>
      </c>
      <c r="R19" s="226">
        <v>98757.576000000001</v>
      </c>
      <c r="S19" s="164">
        <v>295369.06099999999</v>
      </c>
      <c r="T19" s="227">
        <v>1009774.3859999999</v>
      </c>
      <c r="U19" s="109">
        <v>86962.698999999993</v>
      </c>
      <c r="V19" s="109">
        <v>75670.150999999998</v>
      </c>
      <c r="W19" s="110">
        <v>98901.904999999999</v>
      </c>
      <c r="X19" s="111">
        <v>261534.755</v>
      </c>
      <c r="Y19" s="109">
        <v>90486.51</v>
      </c>
      <c r="Z19" s="109">
        <v>107679.105</v>
      </c>
      <c r="AA19" s="110">
        <v>80766.672000000006</v>
      </c>
      <c r="AB19" s="164">
        <v>278932.28700000001</v>
      </c>
      <c r="AC19" s="164">
        <f>X19+AB19</f>
        <v>540467.04200000002</v>
      </c>
      <c r="AD19" s="109">
        <v>69357.562000000005</v>
      </c>
      <c r="AE19" s="109">
        <v>73912.088000000003</v>
      </c>
      <c r="AF19" s="110">
        <v>62844.809000000001</v>
      </c>
      <c r="AG19" s="164">
        <v>206114.45900000003</v>
      </c>
      <c r="AH19" s="164">
        <v>746581.50100000005</v>
      </c>
      <c r="AI19" s="109">
        <v>69332.034</v>
      </c>
      <c r="AJ19" s="109">
        <v>90381.293999999994</v>
      </c>
      <c r="AK19" s="110">
        <v>72448.589000000007</v>
      </c>
      <c r="AL19" s="164">
        <f t="shared" ref="AL19:AL20" si="15">SUM(AI19:AK19)</f>
        <v>232161.91699999999</v>
      </c>
      <c r="AM19" s="164">
        <f t="shared" si="14"/>
        <v>978743.41800000006</v>
      </c>
    </row>
    <row r="20" spans="1:40" ht="15.75" x14ac:dyDescent="0.25">
      <c r="A20" s="242" t="s">
        <v>7</v>
      </c>
      <c r="B20" s="109">
        <v>82490.369000000006</v>
      </c>
      <c r="C20" s="109">
        <v>81040.744999999995</v>
      </c>
      <c r="D20" s="110">
        <v>66142.466</v>
      </c>
      <c r="E20" s="111">
        <f>B20+C20+D20</f>
        <v>229673.58000000002</v>
      </c>
      <c r="F20" s="162">
        <v>50636.904000000002</v>
      </c>
      <c r="G20" s="162">
        <v>151675.16399999999</v>
      </c>
      <c r="H20" s="163">
        <v>165325.19899999999</v>
      </c>
      <c r="I20" s="164">
        <f>SUM(F20:H20)</f>
        <v>367637.26699999999</v>
      </c>
      <c r="J20" s="164">
        <f>E20+I20</f>
        <v>597310.84700000007</v>
      </c>
      <c r="K20" s="162">
        <v>143962.223</v>
      </c>
      <c r="L20" s="162">
        <v>152561.147</v>
      </c>
      <c r="M20" s="163">
        <v>186900.193</v>
      </c>
      <c r="N20" s="164">
        <f>SUM(K20:M20)</f>
        <v>483423.56299999997</v>
      </c>
      <c r="O20" s="164">
        <f>J20+N20</f>
        <v>1080734.4100000001</v>
      </c>
      <c r="P20" s="162">
        <v>189203.315</v>
      </c>
      <c r="Q20" s="162">
        <v>149177.984</v>
      </c>
      <c r="R20" s="226">
        <v>135566.97399999999</v>
      </c>
      <c r="S20" s="164">
        <v>473948.27299999999</v>
      </c>
      <c r="T20" s="227">
        <v>1554682.683</v>
      </c>
      <c r="U20" s="109">
        <v>110733.789</v>
      </c>
      <c r="V20" s="109">
        <v>98786.679000000004</v>
      </c>
      <c r="W20" s="110">
        <v>100454.514</v>
      </c>
      <c r="X20" s="111">
        <v>309974.98200000002</v>
      </c>
      <c r="Y20" s="109">
        <v>82817.508000000002</v>
      </c>
      <c r="Z20" s="109">
        <v>189210.177</v>
      </c>
      <c r="AA20" s="110">
        <v>124573.796</v>
      </c>
      <c r="AB20" s="164">
        <v>396601.48100000003</v>
      </c>
      <c r="AC20" s="164">
        <f>X20+AB20</f>
        <v>706576.46299999999</v>
      </c>
      <c r="AD20" s="109">
        <v>108336.04399999999</v>
      </c>
      <c r="AE20" s="109">
        <v>71267.494000000006</v>
      </c>
      <c r="AF20" s="110">
        <v>63392.392999999996</v>
      </c>
      <c r="AG20" s="164">
        <v>242995.93099999998</v>
      </c>
      <c r="AH20" s="164">
        <v>949572.39399999997</v>
      </c>
      <c r="AI20" s="109">
        <v>107036.702</v>
      </c>
      <c r="AJ20" s="109">
        <v>85610.774000000005</v>
      </c>
      <c r="AK20" s="110">
        <v>78812.900999999998</v>
      </c>
      <c r="AL20" s="164">
        <f t="shared" si="15"/>
        <v>271460.37700000004</v>
      </c>
      <c r="AM20" s="164">
        <f t="shared" si="14"/>
        <v>1221032.7709999999</v>
      </c>
    </row>
    <row r="21" spans="1:40" s="28" customFormat="1" ht="16.5" thickBot="1" x14ac:dyDescent="0.3">
      <c r="A21" s="242" t="s">
        <v>60</v>
      </c>
      <c r="B21" s="109">
        <v>24885.048000000003</v>
      </c>
      <c r="C21" s="109">
        <v>19476.871999999999</v>
      </c>
      <c r="D21" s="110">
        <v>23732.072</v>
      </c>
      <c r="E21" s="111">
        <f>B21+C21+D21</f>
        <v>68093.991999999998</v>
      </c>
      <c r="F21" s="162">
        <v>22251.171999999999</v>
      </c>
      <c r="G21" s="162">
        <v>40216.459000000003</v>
      </c>
      <c r="H21" s="163">
        <v>41943.427000000003</v>
      </c>
      <c r="I21" s="164">
        <f>SUM(F21:H21)</f>
        <v>104411.058</v>
      </c>
      <c r="J21" s="164">
        <f>E21+I21</f>
        <v>172505.05</v>
      </c>
      <c r="K21" s="162">
        <v>32276.480000000003</v>
      </c>
      <c r="L21" s="162">
        <v>34404.163999999997</v>
      </c>
      <c r="M21" s="163">
        <v>36185.847999999998</v>
      </c>
      <c r="N21" s="164">
        <f>SUM(K21:M21)</f>
        <v>102866.492</v>
      </c>
      <c r="O21" s="164">
        <f>J21+N21</f>
        <v>275371.54200000002</v>
      </c>
      <c r="P21" s="162">
        <v>38374.699999999997</v>
      </c>
      <c r="Q21" s="162">
        <v>32372.21</v>
      </c>
      <c r="R21" s="226">
        <v>30788.159</v>
      </c>
      <c r="S21" s="164">
        <v>101535.069</v>
      </c>
      <c r="T21" s="227">
        <v>376906.61100000003</v>
      </c>
      <c r="U21" s="109">
        <v>28126.45</v>
      </c>
      <c r="V21" s="109">
        <v>23462.098000000002</v>
      </c>
      <c r="W21" s="110">
        <v>23037.359</v>
      </c>
      <c r="X21" s="111">
        <v>74625.907000000007</v>
      </c>
      <c r="Y21" s="109">
        <v>25782.84</v>
      </c>
      <c r="Z21" s="109">
        <v>38628.620000000003</v>
      </c>
      <c r="AA21" s="110">
        <v>34736.571000000004</v>
      </c>
      <c r="AB21" s="164">
        <v>99148.031000000003</v>
      </c>
      <c r="AC21" s="164">
        <f>X21+AB21</f>
        <v>173773.93800000002</v>
      </c>
      <c r="AD21" s="109">
        <v>21497.287</v>
      </c>
      <c r="AE21" s="109">
        <v>16221.686000000002</v>
      </c>
      <c r="AF21" s="110">
        <v>14008.433999999999</v>
      </c>
      <c r="AG21" s="164">
        <v>51727.406999999999</v>
      </c>
      <c r="AH21" s="164">
        <v>225501.34500000003</v>
      </c>
      <c r="AI21" s="109">
        <v>23263.027999999998</v>
      </c>
      <c r="AJ21" s="109">
        <v>22517.526999999998</v>
      </c>
      <c r="AK21" s="110">
        <v>17991.7</v>
      </c>
      <c r="AL21" s="164">
        <v>63772.25499999999</v>
      </c>
      <c r="AM21" s="164">
        <v>289273.59999999998</v>
      </c>
      <c r="AN21" s="149"/>
    </row>
    <row r="22" spans="1:40" ht="16.5" thickBot="1" x14ac:dyDescent="0.3">
      <c r="A22" s="244" t="s">
        <v>8</v>
      </c>
      <c r="B22" s="114">
        <f t="shared" ref="B22:J22" si="16">SUM(B18:B21)</f>
        <v>332043.76800000004</v>
      </c>
      <c r="C22" s="114">
        <f t="shared" si="16"/>
        <v>304761.00899999996</v>
      </c>
      <c r="D22" s="114">
        <f t="shared" si="16"/>
        <v>289077.48300000001</v>
      </c>
      <c r="E22" s="115">
        <f t="shared" si="16"/>
        <v>925882.26000000013</v>
      </c>
      <c r="F22" s="167">
        <f t="shared" si="16"/>
        <v>242435.41</v>
      </c>
      <c r="G22" s="167">
        <f t="shared" si="16"/>
        <v>381966.50399999996</v>
      </c>
      <c r="H22" s="167">
        <f t="shared" si="16"/>
        <v>327951.777</v>
      </c>
      <c r="I22" s="168">
        <f t="shared" si="16"/>
        <v>952353.69099999988</v>
      </c>
      <c r="J22" s="168">
        <f t="shared" si="16"/>
        <v>1878235.9510000001</v>
      </c>
      <c r="K22" s="167">
        <f>SUM(K18:K21)</f>
        <v>287144.53399999999</v>
      </c>
      <c r="L22" s="167">
        <f>SUM(L18:L21)</f>
        <v>345893.011</v>
      </c>
      <c r="M22" s="167">
        <f>SUM(M18:M21)</f>
        <v>372225.64</v>
      </c>
      <c r="N22" s="168">
        <f>SUM(K22:M22)</f>
        <v>1005263.1849999999</v>
      </c>
      <c r="O22" s="168">
        <f>SUM(O18:O21)</f>
        <v>2883499.1359999999</v>
      </c>
      <c r="P22" s="167">
        <f t="shared" ref="P22:R22" si="17">SUM(P18:P21)</f>
        <v>414202.54800000001</v>
      </c>
      <c r="Q22" s="167">
        <f t="shared" si="17"/>
        <v>380568.87099999998</v>
      </c>
      <c r="R22" s="229">
        <f t="shared" si="17"/>
        <v>373102.99399999995</v>
      </c>
      <c r="S22" s="168">
        <f>SUM(P22:R22)</f>
        <v>1167874.4129999999</v>
      </c>
      <c r="T22" s="230">
        <f>SUM(T18:T21)</f>
        <v>4051373.5490000001</v>
      </c>
      <c r="U22" s="114">
        <f>SUM(U18:U21)</f>
        <v>360876.63500000001</v>
      </c>
      <c r="V22" s="114">
        <f>SUM(V18:V21)</f>
        <v>337858.26400000002</v>
      </c>
      <c r="W22" s="114">
        <f>SUM(W18:W21)</f>
        <v>370419.04399999999</v>
      </c>
      <c r="X22" s="115">
        <f>SUM(X18:X21)</f>
        <v>1069153.943</v>
      </c>
      <c r="Y22" s="114">
        <v>306886.57299999997</v>
      </c>
      <c r="Z22" s="114">
        <v>426354.42700000003</v>
      </c>
      <c r="AA22" s="114">
        <v>276958.15899999999</v>
      </c>
      <c r="AB22" s="168">
        <v>1010199.159</v>
      </c>
      <c r="AC22" s="168">
        <f t="shared" ref="AC22" si="18">SUM(AC18:AC21)</f>
        <v>2079353.102</v>
      </c>
      <c r="AD22" s="114">
        <v>272197.34000000003</v>
      </c>
      <c r="AE22" s="114">
        <v>234836.98300000001</v>
      </c>
      <c r="AF22" s="114">
        <v>219731.92599999998</v>
      </c>
      <c r="AG22" s="115">
        <v>726766.24899999995</v>
      </c>
      <c r="AH22" s="168">
        <v>2806119.3509999998</v>
      </c>
      <c r="AI22" s="114">
        <f>SUM(AI17:AI21)</f>
        <v>300497.09999999998</v>
      </c>
      <c r="AJ22" s="114">
        <f t="shared" ref="AJ22:AL22" si="19">SUM(AJ17:AJ21)</f>
        <v>314888.84100000001</v>
      </c>
      <c r="AK22" s="114">
        <f t="shared" si="19"/>
        <v>294621.185</v>
      </c>
      <c r="AL22" s="115">
        <f t="shared" si="19"/>
        <v>910007.12600000005</v>
      </c>
      <c r="AM22" s="115">
        <f t="shared" ref="AM22" si="20">SUM(AL22,AH22)</f>
        <v>3716126.477</v>
      </c>
    </row>
    <row r="23" spans="1:40" ht="18.75" x14ac:dyDescent="0.3">
      <c r="A23" s="248" t="s">
        <v>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209"/>
      <c r="P23" s="80"/>
      <c r="Q23" s="80"/>
      <c r="R23" s="80"/>
      <c r="S23" s="80"/>
      <c r="T23" s="209"/>
      <c r="U23" s="80"/>
      <c r="V23" s="146"/>
      <c r="W23" s="80"/>
      <c r="X23" s="80"/>
      <c r="Y23" s="80"/>
      <c r="Z23" s="146"/>
      <c r="AA23" s="80"/>
      <c r="AB23" s="80"/>
      <c r="AC23" s="80"/>
      <c r="AD23" s="80"/>
      <c r="AE23" s="146"/>
      <c r="AF23" s="80"/>
      <c r="AG23" s="80"/>
      <c r="AH23" s="80"/>
      <c r="AI23" s="80"/>
      <c r="AJ23" s="146"/>
      <c r="AK23" s="80"/>
      <c r="AL23" s="80"/>
      <c r="AM23" s="80"/>
    </row>
    <row r="24" spans="1:40" ht="15.75" x14ac:dyDescent="0.25">
      <c r="A24" s="241" t="s">
        <v>10</v>
      </c>
      <c r="B24" s="105">
        <v>60048.927000000003</v>
      </c>
      <c r="C24" s="105">
        <v>45099.436999999998</v>
      </c>
      <c r="D24" s="106">
        <v>58642.250999999997</v>
      </c>
      <c r="E24" s="107">
        <f>B24+C24+D24</f>
        <v>163790.61499999999</v>
      </c>
      <c r="F24" s="160">
        <v>45386.055999999997</v>
      </c>
      <c r="G24" s="160">
        <v>40340.080000000002</v>
      </c>
      <c r="H24" s="108">
        <v>15406.17</v>
      </c>
      <c r="I24" s="107">
        <f>SUM(F24:H24)</f>
        <v>101132.306</v>
      </c>
      <c r="J24" s="161">
        <f>E24+I24</f>
        <v>264922.92099999997</v>
      </c>
      <c r="K24" s="160">
        <v>12816.41</v>
      </c>
      <c r="L24" s="160">
        <v>12842.931</v>
      </c>
      <c r="M24" s="108">
        <v>23678.236000000001</v>
      </c>
      <c r="N24" s="161">
        <f>SUM(K24:M24)</f>
        <v>49337.577000000005</v>
      </c>
      <c r="O24" s="161">
        <f>J24+N24</f>
        <v>314260.49799999996</v>
      </c>
      <c r="P24" s="160">
        <v>37005.324999999997</v>
      </c>
      <c r="Q24" s="160">
        <v>57696.766000000003</v>
      </c>
      <c r="R24" s="224">
        <v>56066.608999999997</v>
      </c>
      <c r="S24" s="161">
        <v>150768.70000000001</v>
      </c>
      <c r="T24" s="225">
        <v>465029.19800000003</v>
      </c>
      <c r="U24" s="105">
        <v>54018.135000000002</v>
      </c>
      <c r="V24" s="105">
        <v>50268.173000000003</v>
      </c>
      <c r="W24" s="105">
        <v>63383.360999999997</v>
      </c>
      <c r="X24" s="107">
        <v>167669.66899999999</v>
      </c>
      <c r="Y24" s="105">
        <v>43043.523999999998</v>
      </c>
      <c r="Z24" s="105">
        <v>25059.432000000001</v>
      </c>
      <c r="AA24" s="105">
        <v>11813.245000000001</v>
      </c>
      <c r="AB24" s="107">
        <v>79916.201000000001</v>
      </c>
      <c r="AC24" s="161">
        <f>X24+AB24</f>
        <v>247585.87</v>
      </c>
      <c r="AD24" s="105">
        <v>11660.69</v>
      </c>
      <c r="AE24" s="105">
        <v>12609.42</v>
      </c>
      <c r="AF24" s="105">
        <v>18094.52</v>
      </c>
      <c r="AG24" s="107">
        <v>42364.630000000005</v>
      </c>
      <c r="AH24" s="161">
        <v>289950.5</v>
      </c>
      <c r="AI24" s="105">
        <v>38417.966999999997</v>
      </c>
      <c r="AJ24" s="105">
        <v>55603.923000000003</v>
      </c>
      <c r="AK24" s="105">
        <v>55444.427000000003</v>
      </c>
      <c r="AL24" s="107">
        <v>149466.31700000001</v>
      </c>
      <c r="AM24" s="107">
        <v>439416.81700000004</v>
      </c>
    </row>
    <row r="25" spans="1:40" ht="15.75" x14ac:dyDescent="0.25">
      <c r="A25" s="242" t="s">
        <v>11</v>
      </c>
      <c r="B25" s="109">
        <v>223555.55</v>
      </c>
      <c r="C25" s="109">
        <v>213029.427</v>
      </c>
      <c r="D25" s="110">
        <v>274264.01699999999</v>
      </c>
      <c r="E25" s="111">
        <f>B25+C25+D25</f>
        <v>710848.99399999995</v>
      </c>
      <c r="F25" s="162">
        <v>227494.421</v>
      </c>
      <c r="G25" s="162">
        <v>238279.924</v>
      </c>
      <c r="H25" s="163">
        <v>258588.31700000001</v>
      </c>
      <c r="I25" s="111">
        <f>SUM(F25:H25)</f>
        <v>724362.66200000001</v>
      </c>
      <c r="J25" s="164">
        <f>E25+I25</f>
        <v>1435211.656</v>
      </c>
      <c r="K25" s="162">
        <v>298616.11700000003</v>
      </c>
      <c r="L25" s="162">
        <v>261696.66699999999</v>
      </c>
      <c r="M25" s="163">
        <v>281654.84299999999</v>
      </c>
      <c r="N25" s="164">
        <f>SUM(K25:M25)</f>
        <v>841967.62699999998</v>
      </c>
      <c r="O25" s="164">
        <f>J25+N25</f>
        <v>2277179.2829999998</v>
      </c>
      <c r="P25" s="162">
        <v>276337.17700000003</v>
      </c>
      <c r="Q25" s="162">
        <v>258377.63399999999</v>
      </c>
      <c r="R25" s="226">
        <v>250756.554</v>
      </c>
      <c r="S25" s="164">
        <v>785471.36499999999</v>
      </c>
      <c r="T25" s="227">
        <v>3062650.648</v>
      </c>
      <c r="U25" s="109">
        <v>246407.8</v>
      </c>
      <c r="V25" s="109">
        <v>230588.91800000001</v>
      </c>
      <c r="W25" s="110">
        <v>264352.31</v>
      </c>
      <c r="X25" s="111">
        <v>741349.02800000005</v>
      </c>
      <c r="Y25" s="109">
        <v>304554.51199999999</v>
      </c>
      <c r="Z25" s="109">
        <v>274543.21299999999</v>
      </c>
      <c r="AA25" s="110">
        <v>265628.32400000002</v>
      </c>
      <c r="AB25" s="111">
        <v>844726.049</v>
      </c>
      <c r="AC25" s="164">
        <f>X25+AB25</f>
        <v>1586075.077</v>
      </c>
      <c r="AD25" s="109">
        <v>215545.69500000001</v>
      </c>
      <c r="AE25" s="109">
        <v>291973.06</v>
      </c>
      <c r="AF25" s="110">
        <v>223914.38500000001</v>
      </c>
      <c r="AG25" s="111">
        <v>731433.14</v>
      </c>
      <c r="AH25" s="164">
        <v>2317508.2170000002</v>
      </c>
      <c r="AI25" s="109">
        <v>221329.622</v>
      </c>
      <c r="AJ25" s="109">
        <v>199428.34099999999</v>
      </c>
      <c r="AK25" s="110">
        <v>219154.65299999999</v>
      </c>
      <c r="AL25" s="111">
        <v>639912.61599999992</v>
      </c>
      <c r="AM25" s="111">
        <v>2957420.8330000001</v>
      </c>
    </row>
    <row r="26" spans="1:40" ht="15.75" x14ac:dyDescent="0.25">
      <c r="A26" s="242" t="s">
        <v>12</v>
      </c>
      <c r="B26" s="109">
        <v>99411.972999999998</v>
      </c>
      <c r="C26" s="109">
        <v>89316.629000000001</v>
      </c>
      <c r="D26" s="110">
        <v>98333.040999999997</v>
      </c>
      <c r="E26" s="111">
        <f>B26+C26+D26</f>
        <v>287061.64300000004</v>
      </c>
      <c r="F26" s="162">
        <v>84748.577000000005</v>
      </c>
      <c r="G26" s="162">
        <v>81158.785999999993</v>
      </c>
      <c r="H26" s="163">
        <v>83159.459000000003</v>
      </c>
      <c r="I26" s="111">
        <f>SUM(F26:H26)</f>
        <v>249066.82200000001</v>
      </c>
      <c r="J26" s="164">
        <f>E26+I26</f>
        <v>536128.46500000008</v>
      </c>
      <c r="K26" s="162">
        <v>115729.768</v>
      </c>
      <c r="L26" s="162">
        <v>104304.69899999999</v>
      </c>
      <c r="M26" s="163">
        <v>101522.51</v>
      </c>
      <c r="N26" s="164">
        <f>SUM(K26:M26)</f>
        <v>321556.97700000001</v>
      </c>
      <c r="O26" s="164">
        <f>J26+N26</f>
        <v>857685.44200000004</v>
      </c>
      <c r="P26" s="162">
        <v>97393.990999999995</v>
      </c>
      <c r="Q26" s="162">
        <v>90172.195999999996</v>
      </c>
      <c r="R26" s="226">
        <v>84924.523000000001</v>
      </c>
      <c r="S26" s="164">
        <v>272490.70999999996</v>
      </c>
      <c r="T26" s="227">
        <v>1130176.152</v>
      </c>
      <c r="U26" s="109">
        <v>94346.679000000004</v>
      </c>
      <c r="V26" s="109">
        <v>87052.691000000006</v>
      </c>
      <c r="W26" s="110">
        <v>100225.985</v>
      </c>
      <c r="X26" s="111">
        <v>281625.35499999998</v>
      </c>
      <c r="Y26" s="109">
        <v>70556.063999999998</v>
      </c>
      <c r="Z26" s="109">
        <v>97306.933999999994</v>
      </c>
      <c r="AA26" s="110">
        <v>98571.307000000001</v>
      </c>
      <c r="AB26" s="111">
        <v>266434.30499999999</v>
      </c>
      <c r="AC26" s="164">
        <f>X26+AB26</f>
        <v>548059.65999999992</v>
      </c>
      <c r="AD26" s="109">
        <v>85707.616999999998</v>
      </c>
      <c r="AE26" s="109">
        <v>90464.842999999993</v>
      </c>
      <c r="AF26" s="110">
        <v>106569.17600000001</v>
      </c>
      <c r="AG26" s="111">
        <v>282741.636</v>
      </c>
      <c r="AH26" s="164">
        <v>830801.29599999986</v>
      </c>
      <c r="AI26" s="109">
        <v>108318.51300000001</v>
      </c>
      <c r="AJ26" s="109">
        <v>80359.248999999996</v>
      </c>
      <c r="AK26" s="110">
        <v>90999.436000000002</v>
      </c>
      <c r="AL26" s="111">
        <v>279677.19799999997</v>
      </c>
      <c r="AM26" s="111">
        <v>1110478.4939999999</v>
      </c>
    </row>
    <row r="27" spans="1:40" s="28" customFormat="1" ht="16.5" thickBot="1" x14ac:dyDescent="0.3">
      <c r="A27" s="242" t="s">
        <v>59</v>
      </c>
      <c r="B27" s="109">
        <v>215375.80599999998</v>
      </c>
      <c r="C27" s="109">
        <v>195792.24099999998</v>
      </c>
      <c r="D27" s="110">
        <v>202253.38699999999</v>
      </c>
      <c r="E27" s="111">
        <f>B27+C27+D27</f>
        <v>613421.43399999989</v>
      </c>
      <c r="F27" s="162">
        <v>336845.60600000003</v>
      </c>
      <c r="G27" s="162">
        <v>201800.14600000001</v>
      </c>
      <c r="H27" s="163">
        <v>237000.45500000002</v>
      </c>
      <c r="I27" s="111">
        <f>SUM(F27:H27)</f>
        <v>775646.20700000017</v>
      </c>
      <c r="J27" s="164">
        <f>E27+I27</f>
        <v>1389067.6410000001</v>
      </c>
      <c r="K27" s="162">
        <v>261055.391</v>
      </c>
      <c r="L27" s="162">
        <v>245608.239</v>
      </c>
      <c r="M27" s="163">
        <v>172647.758</v>
      </c>
      <c r="N27" s="164">
        <f>SUM(K27:M27)</f>
        <v>679311.38800000004</v>
      </c>
      <c r="O27" s="164">
        <f>J27+N27</f>
        <v>2068379.0290000001</v>
      </c>
      <c r="P27" s="162">
        <v>159720.92300000001</v>
      </c>
      <c r="Q27" s="162">
        <v>197296.54399999999</v>
      </c>
      <c r="R27" s="226">
        <v>180002.13699999999</v>
      </c>
      <c r="S27" s="164">
        <v>537019.60400000005</v>
      </c>
      <c r="T27" s="227">
        <v>2605398.6329999999</v>
      </c>
      <c r="U27" s="109">
        <v>240818.54300000001</v>
      </c>
      <c r="V27" s="109">
        <v>196779.86800000002</v>
      </c>
      <c r="W27" s="110">
        <v>251017.217</v>
      </c>
      <c r="X27" s="111">
        <v>688615.62800000003</v>
      </c>
      <c r="Y27" s="109">
        <v>228239.42800000001</v>
      </c>
      <c r="Z27" s="109">
        <v>171876.451</v>
      </c>
      <c r="AA27" s="110">
        <v>268144.50399999996</v>
      </c>
      <c r="AB27" s="111">
        <v>668260.38300000003</v>
      </c>
      <c r="AC27" s="164">
        <f>X27+AB27</f>
        <v>1356876.0109999999</v>
      </c>
      <c r="AD27" s="109">
        <v>261406.152</v>
      </c>
      <c r="AE27" s="109">
        <v>253545.04800000001</v>
      </c>
      <c r="AF27" s="110">
        <v>184339.943</v>
      </c>
      <c r="AG27" s="111">
        <v>699291.14300000004</v>
      </c>
      <c r="AH27" s="164">
        <v>2056167.1540000001</v>
      </c>
      <c r="AI27" s="109">
        <v>160717.32399999999</v>
      </c>
      <c r="AJ27" s="109">
        <v>163888.51799999998</v>
      </c>
      <c r="AK27" s="110">
        <v>146674.85800000001</v>
      </c>
      <c r="AL27" s="111">
        <v>471280.69999999995</v>
      </c>
      <c r="AM27" s="111">
        <v>2527447.8540000003</v>
      </c>
      <c r="AN27" s="149"/>
    </row>
    <row r="28" spans="1:40" ht="16.5" thickBot="1" x14ac:dyDescent="0.3">
      <c r="A28" s="244" t="s">
        <v>13</v>
      </c>
      <c r="B28" s="114">
        <f>SUM(B24:B27)</f>
        <v>598392.25600000005</v>
      </c>
      <c r="C28" s="114">
        <f>SUM(C24:C27)</f>
        <v>543237.73399999994</v>
      </c>
      <c r="D28" s="114">
        <f>SUM(D24:D27)</f>
        <v>633492.696</v>
      </c>
      <c r="E28" s="115">
        <f>B28+C28+D28</f>
        <v>1775122.686</v>
      </c>
      <c r="F28" s="167">
        <f>SUM(F24:F27)</f>
        <v>694474.66</v>
      </c>
      <c r="G28" s="167">
        <f>SUM(G24:G27)</f>
        <v>561578.93599999999</v>
      </c>
      <c r="H28" s="167">
        <f>SUM(H24:H27)</f>
        <v>594154.40100000007</v>
      </c>
      <c r="I28" s="115">
        <f>SUM(F28:H28)</f>
        <v>1850207.997</v>
      </c>
      <c r="J28" s="168">
        <f>E28+I28</f>
        <v>3625330.6830000002</v>
      </c>
      <c r="K28" s="167">
        <f>SUM(K24:K27)</f>
        <v>688217.68599999999</v>
      </c>
      <c r="L28" s="167">
        <f>SUM(L24:L27)</f>
        <v>624452.53600000008</v>
      </c>
      <c r="M28" s="167">
        <f>SUM(M24:M27)</f>
        <v>579503.34699999995</v>
      </c>
      <c r="N28" s="168">
        <f>SUM(K28:M28)</f>
        <v>1892173.5690000001</v>
      </c>
      <c r="O28" s="168">
        <f>J28+N28</f>
        <v>5517504.2520000003</v>
      </c>
      <c r="P28" s="167">
        <f>SUM(P24:P27)</f>
        <v>570457.41599999997</v>
      </c>
      <c r="Q28" s="167">
        <f>SUM(Q24:Q27)</f>
        <v>603543.14</v>
      </c>
      <c r="R28" s="229">
        <f>SUM(R24:R27)</f>
        <v>571749.82299999997</v>
      </c>
      <c r="S28" s="168">
        <f>SUM(P28:R28)</f>
        <v>1745750.3789999997</v>
      </c>
      <c r="T28" s="230">
        <f>O28+S28</f>
        <v>7263254.6310000001</v>
      </c>
      <c r="U28" s="114">
        <f>SUM(U24:U27)</f>
        <v>635591.15700000001</v>
      </c>
      <c r="V28" s="114">
        <f>SUM(V24:V27)</f>
        <v>564689.65</v>
      </c>
      <c r="W28" s="114">
        <f>SUM(W24:W27)</f>
        <v>678978.87299999991</v>
      </c>
      <c r="X28" s="115">
        <f>SUM(X24:X27)</f>
        <v>1879259.6800000002</v>
      </c>
      <c r="Y28" s="114">
        <v>646393.52800000005</v>
      </c>
      <c r="Z28" s="114">
        <v>568786.03</v>
      </c>
      <c r="AA28" s="114">
        <v>644157.38</v>
      </c>
      <c r="AB28" s="115">
        <v>1859336.9380000001</v>
      </c>
      <c r="AC28" s="168">
        <f>X28+AB28</f>
        <v>3738596.6180000002</v>
      </c>
      <c r="AD28" s="114">
        <v>574320.15399999998</v>
      </c>
      <c r="AE28" s="114">
        <v>648592.37100000004</v>
      </c>
      <c r="AF28" s="114">
        <v>532918.02399999998</v>
      </c>
      <c r="AG28" s="115">
        <v>1755830.5489999999</v>
      </c>
      <c r="AH28" s="168">
        <v>5494427.1669999994</v>
      </c>
      <c r="AI28" s="114">
        <v>528783.42599999998</v>
      </c>
      <c r="AJ28" s="114">
        <v>499280.03099999996</v>
      </c>
      <c r="AK28" s="114">
        <v>512273.37400000001</v>
      </c>
      <c r="AL28" s="115">
        <v>1540336.831</v>
      </c>
      <c r="AM28" s="115">
        <v>7034763.9979999997</v>
      </c>
    </row>
    <row r="29" spans="1:40" ht="15.75" thickBot="1" x14ac:dyDescent="0.3">
      <c r="A29" s="249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210"/>
      <c r="P29" s="231"/>
      <c r="Q29" s="231"/>
      <c r="R29" s="231"/>
      <c r="S29" s="231"/>
      <c r="T29" s="232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6.5" thickBot="1" x14ac:dyDescent="0.3">
      <c r="A30" s="250" t="s">
        <v>18</v>
      </c>
      <c r="B30" s="116">
        <v>2345.7219999999998</v>
      </c>
      <c r="C30" s="117">
        <v>2109.172</v>
      </c>
      <c r="D30" s="116">
        <v>2387.2089999999998</v>
      </c>
      <c r="E30" s="118">
        <f>B30+C30+D30</f>
        <v>6842.1030000000001</v>
      </c>
      <c r="F30" s="169">
        <v>2185.84</v>
      </c>
      <c r="G30" s="117">
        <v>0</v>
      </c>
      <c r="H30" s="169">
        <v>0</v>
      </c>
      <c r="I30" s="118">
        <f>SUM(F30:H30)</f>
        <v>2185.84</v>
      </c>
      <c r="J30" s="118">
        <f>E30+I30</f>
        <v>9027.9429999999993</v>
      </c>
      <c r="K30" s="169">
        <v>0</v>
      </c>
      <c r="L30" s="117">
        <v>0</v>
      </c>
      <c r="M30" s="169">
        <v>0</v>
      </c>
      <c r="N30" s="118">
        <f>SUM(K30:M30)</f>
        <v>0</v>
      </c>
      <c r="O30" s="118">
        <f>J30+N30</f>
        <v>9027.9429999999993</v>
      </c>
      <c r="P30" s="169">
        <v>2148.1889999999999</v>
      </c>
      <c r="Q30" s="117">
        <v>2287.3670000000002</v>
      </c>
      <c r="R30" s="169">
        <v>2503.4589999999998</v>
      </c>
      <c r="S30" s="233">
        <f>SUM(P30:R30)</f>
        <v>6939.0150000000003</v>
      </c>
      <c r="T30" s="118">
        <f>O30+S30</f>
        <v>15966.957999999999</v>
      </c>
      <c r="U30" s="116">
        <v>2578.5070000000001</v>
      </c>
      <c r="V30" s="117">
        <v>2289.1329999999998</v>
      </c>
      <c r="W30" s="116">
        <v>2525.3110000000001</v>
      </c>
      <c r="X30" s="118">
        <f>U30+V30+W30</f>
        <v>7392.9509999999991</v>
      </c>
      <c r="Y30" s="116">
        <v>2280.59</v>
      </c>
      <c r="Z30" s="117">
        <v>0</v>
      </c>
      <c r="AA30" s="116">
        <v>0</v>
      </c>
      <c r="AB30" s="118">
        <v>2280.5929999999998</v>
      </c>
      <c r="AC30" s="118">
        <v>9674.0370000000003</v>
      </c>
      <c r="AD30" s="116">
        <v>0</v>
      </c>
      <c r="AE30" s="117">
        <v>0</v>
      </c>
      <c r="AF30" s="116">
        <v>0</v>
      </c>
      <c r="AG30" s="118">
        <v>0</v>
      </c>
      <c r="AH30" s="118">
        <v>9674.0370000000003</v>
      </c>
      <c r="AI30" s="116">
        <v>2274.9789999999998</v>
      </c>
      <c r="AJ30" s="117">
        <v>2331.393</v>
      </c>
      <c r="AK30" s="116">
        <v>2494.663</v>
      </c>
      <c r="AL30" s="118">
        <v>7101.0349999999999</v>
      </c>
      <c r="AM30" s="118">
        <v>16774.578999999998</v>
      </c>
    </row>
    <row r="31" spans="1:40" ht="15.75" thickBot="1" x14ac:dyDescent="0.3">
      <c r="A31" s="249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210"/>
      <c r="P31" s="81"/>
      <c r="Q31" s="81"/>
      <c r="R31" s="81"/>
      <c r="S31" s="81"/>
      <c r="T31" s="210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32.25" thickBot="1" x14ac:dyDescent="0.3">
      <c r="A32" s="251" t="s">
        <v>74</v>
      </c>
      <c r="B32" s="76">
        <f>B16+B22+B28</f>
        <v>2653834.912</v>
      </c>
      <c r="C32" s="76">
        <f>C16+C22+C28</f>
        <v>2434978.8489999995</v>
      </c>
      <c r="D32" s="76">
        <f>D16+D22+D28</f>
        <v>2462465.0789999999</v>
      </c>
      <c r="E32" s="171">
        <f>B32+C32+D32</f>
        <v>7551278.8399999999</v>
      </c>
      <c r="F32" s="170">
        <f>F16+F22+F28</f>
        <v>2415387.034</v>
      </c>
      <c r="G32" s="170">
        <f>G16+G22+G28</f>
        <v>2384279.58</v>
      </c>
      <c r="H32" s="170">
        <f>H16+H22+H28</f>
        <v>2152715.67</v>
      </c>
      <c r="I32" s="77">
        <f>SUM(F32:H32)</f>
        <v>6952382.284</v>
      </c>
      <c r="J32" s="171">
        <f>E32+I32</f>
        <v>14503661.124</v>
      </c>
      <c r="K32" s="170">
        <f>K16+K22+K28</f>
        <v>2158558.4979999997</v>
      </c>
      <c r="L32" s="170">
        <f>L16+L22+L28</f>
        <v>2194471.1439999999</v>
      </c>
      <c r="M32" s="170">
        <f>M16+M22+M28</f>
        <v>2017910.5290000001</v>
      </c>
      <c r="N32" s="171">
        <f>SUM(K32:M32)</f>
        <v>6370940.1709999992</v>
      </c>
      <c r="O32" s="171">
        <f>J32+N32</f>
        <v>20874601.294999998</v>
      </c>
      <c r="P32" s="170">
        <f>P16+P22+P28</f>
        <v>2776299.0940000005</v>
      </c>
      <c r="Q32" s="170">
        <f>Q16+Q22+Q28</f>
        <v>2903475.801</v>
      </c>
      <c r="R32" s="234">
        <f>R16+R22+R28</f>
        <v>2938967.449</v>
      </c>
      <c r="S32" s="171">
        <f>SUM(P32:R32)</f>
        <v>8618742.3440000005</v>
      </c>
      <c r="T32" s="235">
        <f>O32+S32</f>
        <v>29493343.638999999</v>
      </c>
      <c r="U32" s="76">
        <f>U16+U22+U28</f>
        <v>2950531.048</v>
      </c>
      <c r="V32" s="76">
        <f>V16+V22+V28</f>
        <v>2745198.4210000001</v>
      </c>
      <c r="W32" s="76">
        <f>W16+W22+W28</f>
        <v>3114701.0669999998</v>
      </c>
      <c r="X32" s="77">
        <f>X16+X22+X28</f>
        <v>8810430.5359999985</v>
      </c>
      <c r="Y32" s="76">
        <v>2645758.406</v>
      </c>
      <c r="Z32" s="76">
        <v>2372723.8620000002</v>
      </c>
      <c r="AA32" s="76">
        <v>2063651.473</v>
      </c>
      <c r="AB32" s="77">
        <v>7082133.7410000004</v>
      </c>
      <c r="AC32" s="171">
        <f>X32+AB32</f>
        <v>15892564.276999999</v>
      </c>
      <c r="AD32" s="76">
        <v>1917270.7170000002</v>
      </c>
      <c r="AE32" s="76">
        <v>1894600.8869999999</v>
      </c>
      <c r="AF32" s="76">
        <v>1840957.449</v>
      </c>
      <c r="AG32" s="77">
        <v>5652829.0529999994</v>
      </c>
      <c r="AH32" s="171">
        <v>21545393.329999998</v>
      </c>
      <c r="AI32" s="76">
        <v>2509622.426</v>
      </c>
      <c r="AJ32" s="76">
        <v>2476504.1849999996</v>
      </c>
      <c r="AK32" s="76">
        <v>2779028.9039999996</v>
      </c>
      <c r="AL32" s="77">
        <v>7765155.5150000006</v>
      </c>
      <c r="AM32" s="77">
        <v>29310548.844999995</v>
      </c>
    </row>
    <row r="33" spans="1:39" ht="30" customHeight="1" thickBot="1" x14ac:dyDescent="0.3">
      <c r="A33" s="251" t="s">
        <v>75</v>
      </c>
      <c r="B33" s="78">
        <f>B16+B22+B28+B30</f>
        <v>2656180.6340000001</v>
      </c>
      <c r="C33" s="78">
        <f t="shared" ref="C33:D33" si="21">C16+C22+C28+C30</f>
        <v>2437088.0209999993</v>
      </c>
      <c r="D33" s="78">
        <f t="shared" si="21"/>
        <v>2464852.2879999997</v>
      </c>
      <c r="E33" s="171">
        <f>B33+C33+D33</f>
        <v>7558120.942999999</v>
      </c>
      <c r="F33" s="172">
        <f>F30+F32</f>
        <v>2417572.8739999998</v>
      </c>
      <c r="G33" s="172">
        <f>G30+G32</f>
        <v>2384279.58</v>
      </c>
      <c r="H33" s="172">
        <f>H30+H32</f>
        <v>2152715.67</v>
      </c>
      <c r="I33" s="77">
        <f>SUM(F33:H33)</f>
        <v>6954568.1239999998</v>
      </c>
      <c r="J33" s="171">
        <f>E33+I33</f>
        <v>14512689.066999998</v>
      </c>
      <c r="K33" s="172">
        <f>K30+K32</f>
        <v>2158558.4979999997</v>
      </c>
      <c r="L33" s="172">
        <f>L30+L32</f>
        <v>2194471.1439999999</v>
      </c>
      <c r="M33" s="172">
        <f>M30+M32</f>
        <v>2017910.5290000001</v>
      </c>
      <c r="N33" s="171">
        <f>SUM(K33:M33)</f>
        <v>6370940.1709999992</v>
      </c>
      <c r="O33" s="171">
        <f>J33+N33</f>
        <v>20883629.237999998</v>
      </c>
      <c r="P33" s="172">
        <f>P30+P32</f>
        <v>2778447.2830000003</v>
      </c>
      <c r="Q33" s="172">
        <f>Q30+Q32</f>
        <v>2905763.1680000001</v>
      </c>
      <c r="R33" s="236">
        <f>R30+R32</f>
        <v>2941470.9079999998</v>
      </c>
      <c r="S33" s="237">
        <f>SUM(P33:R33)</f>
        <v>8625681.3590000011</v>
      </c>
      <c r="T33" s="238">
        <f>O33+S33</f>
        <v>29509310.596999999</v>
      </c>
      <c r="U33" s="78">
        <f>U32+U30</f>
        <v>2953109.5550000002</v>
      </c>
      <c r="V33" s="78">
        <f t="shared" ref="V33:X33" si="22">V32+V30</f>
        <v>2747487.554</v>
      </c>
      <c r="W33" s="78">
        <f t="shared" si="22"/>
        <v>3117226.378</v>
      </c>
      <c r="X33" s="77">
        <f t="shared" si="22"/>
        <v>8817823.4869999979</v>
      </c>
      <c r="Y33" s="78">
        <f t="shared" ref="Y33:AD33" si="23">Y32+Y30</f>
        <v>2648038.9959999998</v>
      </c>
      <c r="Z33" s="78">
        <f t="shared" si="23"/>
        <v>2372723.8620000002</v>
      </c>
      <c r="AA33" s="78">
        <f t="shared" si="23"/>
        <v>2063651.473</v>
      </c>
      <c r="AB33" s="77">
        <f t="shared" si="23"/>
        <v>7084414.3340000007</v>
      </c>
      <c r="AC33" s="171">
        <f t="shared" si="23"/>
        <v>15902238.313999999</v>
      </c>
      <c r="AD33" s="78">
        <f t="shared" si="23"/>
        <v>1917270.7170000002</v>
      </c>
      <c r="AE33" s="78">
        <f t="shared" ref="AE33:AH33" si="24">AE32+AE30</f>
        <v>1894600.8869999999</v>
      </c>
      <c r="AF33" s="78">
        <f t="shared" si="24"/>
        <v>1840957.449</v>
      </c>
      <c r="AG33" s="77">
        <f t="shared" si="24"/>
        <v>5652829.0529999994</v>
      </c>
      <c r="AH33" s="171">
        <f t="shared" si="24"/>
        <v>21555067.366999999</v>
      </c>
      <c r="AI33" s="78">
        <f>AI30+AI32</f>
        <v>2511897.4049999998</v>
      </c>
      <c r="AJ33" s="78">
        <f t="shared" ref="AJ33:AM33" si="25">AJ30+AJ32</f>
        <v>2478835.5779999997</v>
      </c>
      <c r="AK33" s="78">
        <f t="shared" si="25"/>
        <v>2781523.5669999998</v>
      </c>
      <c r="AL33" s="77">
        <f t="shared" si="25"/>
        <v>7772256.5500000007</v>
      </c>
      <c r="AM33" s="77">
        <f t="shared" si="25"/>
        <v>29327323.423999995</v>
      </c>
    </row>
    <row r="34" spans="1:39" ht="15.75" x14ac:dyDescent="0.25">
      <c r="A34" s="25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spans="1:39" ht="15.75" x14ac:dyDescent="0.25">
      <c r="A35" s="253" t="s">
        <v>36</v>
      </c>
      <c r="B35" s="120">
        <f>B5+B6+B7+B8+B9+B10+B11+B12+B18+B24+B30</f>
        <v>1639079.4289999998</v>
      </c>
      <c r="C35" s="120">
        <f t="shared" ref="C35:AB35" si="26">C5+C6+C7+C8+C9+C10+C11+C12+C18+C24+C30</f>
        <v>1502736.7339999999</v>
      </c>
      <c r="D35" s="120">
        <f t="shared" si="26"/>
        <v>1417017.7590000001</v>
      </c>
      <c r="E35" s="120">
        <f t="shared" si="26"/>
        <v>4558833.9220000003</v>
      </c>
      <c r="F35" s="120">
        <f>SUM(F5:F12,F18,F24,F30)</f>
        <v>1320023.0380000002</v>
      </c>
      <c r="G35" s="173">
        <f>SUM(G5:G12,G18,G24,G30)</f>
        <v>1232035.6640000001</v>
      </c>
      <c r="H35" s="120">
        <f>SUM(H5:H12,H18,H24,H30)</f>
        <v>930738.53500000003</v>
      </c>
      <c r="I35" s="120">
        <f>SUM(F35:H35)</f>
        <v>3482797.2370000007</v>
      </c>
      <c r="J35" s="173">
        <f>E35+I35</f>
        <v>8041631.1590000009</v>
      </c>
      <c r="K35" s="120">
        <f>SUM(K5:K12,K18,K24,K30)</f>
        <v>899139.89500000002</v>
      </c>
      <c r="L35" s="173">
        <f>SUM(L5:L12,L18,L24,L30)</f>
        <v>969833.59899999993</v>
      </c>
      <c r="M35" s="173">
        <f>SUM(M5:M12,M18,M24,M30)</f>
        <v>820662.47500000009</v>
      </c>
      <c r="N35" s="120">
        <f>SUM(K35:M35)</f>
        <v>2689635.969</v>
      </c>
      <c r="O35" s="173">
        <f>J35+N35</f>
        <v>10731267.128</v>
      </c>
      <c r="P35" s="120">
        <f>SUM(P5:P12,P18,P24,P30)</f>
        <v>1561361.5419999999</v>
      </c>
      <c r="Q35" s="173">
        <f>SUM(Q5:Q12,Q18,Q24,Q30)</f>
        <v>1721537.6259999999</v>
      </c>
      <c r="R35" s="173">
        <f>SUM(R5:R12,R18,R24,R30)</f>
        <v>1809241.828</v>
      </c>
      <c r="S35" s="120">
        <f>SUM(P35:R35)</f>
        <v>5092140.9959999993</v>
      </c>
      <c r="T35" s="173">
        <f>O35+S35</f>
        <v>15823408.124</v>
      </c>
      <c r="U35" s="120">
        <f t="shared" si="26"/>
        <v>1787518.8049999999</v>
      </c>
      <c r="V35" s="120">
        <f t="shared" si="26"/>
        <v>1702484.0889999997</v>
      </c>
      <c r="W35" s="120">
        <f t="shared" si="26"/>
        <v>1910372.956</v>
      </c>
      <c r="X35" s="120">
        <f t="shared" si="26"/>
        <v>5400375.8499999996</v>
      </c>
      <c r="Y35" s="120">
        <f t="shared" si="26"/>
        <v>1465930.72</v>
      </c>
      <c r="Z35" s="120">
        <f t="shared" si="26"/>
        <v>1104084.172</v>
      </c>
      <c r="AA35" s="120">
        <f t="shared" si="26"/>
        <v>839268.09200000006</v>
      </c>
      <c r="AB35" s="120">
        <f t="shared" si="26"/>
        <v>3409282.9870000002</v>
      </c>
      <c r="AC35" s="120">
        <f>AC5+AC6+AC7+AC8+AC9+AC10+AC11+AC12+AC18+AC24+AC30</f>
        <v>8809659.3300000001</v>
      </c>
      <c r="AD35" s="120">
        <f t="shared" ref="AD35:AM35" si="27">AD5+AD6+AD7+AD8+AD9+AD10+AD11+AD12+AD18+AD24+AD30</f>
        <v>817755.07</v>
      </c>
      <c r="AE35" s="120">
        <f t="shared" si="27"/>
        <v>790149.87899999996</v>
      </c>
      <c r="AF35" s="120">
        <f t="shared" si="27"/>
        <v>961973.69500000007</v>
      </c>
      <c r="AG35" s="120">
        <f t="shared" si="27"/>
        <v>2569878.6439999999</v>
      </c>
      <c r="AH35" s="120">
        <f t="shared" si="27"/>
        <v>11379537.973999999</v>
      </c>
      <c r="AI35" s="120">
        <f t="shared" si="27"/>
        <v>1591964.6130000001</v>
      </c>
      <c r="AJ35" s="120">
        <f t="shared" si="27"/>
        <v>1586137.8919999998</v>
      </c>
      <c r="AK35" s="120">
        <f t="shared" si="27"/>
        <v>1950669.7219999996</v>
      </c>
      <c r="AL35" s="120">
        <f t="shared" si="27"/>
        <v>5128772.227</v>
      </c>
      <c r="AM35" s="120">
        <f t="shared" si="27"/>
        <v>16508309.707999999</v>
      </c>
    </row>
    <row r="36" spans="1:39" ht="15.75" x14ac:dyDescent="0.25">
      <c r="A36" s="254" t="s">
        <v>21</v>
      </c>
      <c r="B36" s="255">
        <f>SUM(B13:B15,B19:B21,B25:B27)</f>
        <v>1017101.205</v>
      </c>
      <c r="C36" s="255">
        <f t="shared" ref="C36:AM36" si="28">SUM(C13:C15,C19:C21,C25:C27)</f>
        <v>934351.28700000001</v>
      </c>
      <c r="D36" s="255">
        <f t="shared" si="28"/>
        <v>1047834.529</v>
      </c>
      <c r="E36" s="255">
        <f t="shared" si="28"/>
        <v>2999287.0210000002</v>
      </c>
      <c r="F36" s="255">
        <f>SUM(F13:F15,F19:F21,F25:F27)</f>
        <v>1097549.8360000001</v>
      </c>
      <c r="G36" s="256">
        <f>SUM(G13:G15,G19:G21,G25:G27)</f>
        <v>1152243.916</v>
      </c>
      <c r="H36" s="255">
        <f>SUM(H13:H15,H19:H21,H25:H27)</f>
        <v>1221977.135</v>
      </c>
      <c r="I36" s="255">
        <f>SUM(F36:H36)</f>
        <v>3471770.8870000001</v>
      </c>
      <c r="J36" s="256">
        <f>E36+I36</f>
        <v>6471057.9079999998</v>
      </c>
      <c r="K36" s="255">
        <f>SUM(K13:K15,K19:K21,K25:K27)</f>
        <v>1259418.6030000001</v>
      </c>
      <c r="L36" s="256">
        <f>SUM(L13:L15,L19:L21,L25:L27)</f>
        <v>1224637.5449999999</v>
      </c>
      <c r="M36" s="256">
        <f>SUM(M13:M15,M19:M21,M25:M27)</f>
        <v>1197248.054</v>
      </c>
      <c r="N36" s="255">
        <f>SUM(K36:M36)</f>
        <v>3681304.202</v>
      </c>
      <c r="O36" s="256">
        <f>J36+N36</f>
        <v>10152362.109999999</v>
      </c>
      <c r="P36" s="255">
        <f>SUM(P13:P15,P19:P21,P25:P27)</f>
        <v>1217085.7409999999</v>
      </c>
      <c r="Q36" s="256">
        <f>SUM(Q13:Q15,Q19:Q21,Q25:Q27)</f>
        <v>1184225.5419999999</v>
      </c>
      <c r="R36" s="256">
        <f>SUM(R13:R15,R19:R21,R25:R27)</f>
        <v>1132229.08</v>
      </c>
      <c r="S36" s="255">
        <f>SUM(P36:R36)</f>
        <v>3533540.3629999999</v>
      </c>
      <c r="T36" s="256">
        <f>O36+S36</f>
        <v>13685902.472999999</v>
      </c>
      <c r="U36" s="255">
        <f t="shared" si="28"/>
        <v>1165590.75</v>
      </c>
      <c r="V36" s="255">
        <f t="shared" si="28"/>
        <v>1045003.4650000002</v>
      </c>
      <c r="W36" s="324">
        <f t="shared" si="28"/>
        <v>1206853.422</v>
      </c>
      <c r="X36" s="324">
        <f t="shared" si="28"/>
        <v>3417447.6369999996</v>
      </c>
      <c r="Y36" s="324">
        <f t="shared" si="28"/>
        <v>1182108.2760000001</v>
      </c>
      <c r="Z36" s="324">
        <f t="shared" si="28"/>
        <v>1268639.69</v>
      </c>
      <c r="AA36" s="324">
        <f t="shared" si="28"/>
        <v>1224383.3810000001</v>
      </c>
      <c r="AB36" s="324">
        <f t="shared" si="28"/>
        <v>3675131.3470000001</v>
      </c>
      <c r="AC36" s="255">
        <f t="shared" si="28"/>
        <v>7092578.9839999992</v>
      </c>
      <c r="AD36" s="255">
        <f t="shared" si="28"/>
        <v>1099515.6469999999</v>
      </c>
      <c r="AE36" s="255">
        <f t="shared" si="28"/>
        <v>1104451.0079999999</v>
      </c>
      <c r="AF36" s="255">
        <f t="shared" si="28"/>
        <v>878983.75399999996</v>
      </c>
      <c r="AG36" s="255">
        <f t="shared" si="28"/>
        <v>3082950.409</v>
      </c>
      <c r="AH36" s="255">
        <f t="shared" si="28"/>
        <v>10175529.392999999</v>
      </c>
      <c r="AI36" s="255">
        <f t="shared" si="28"/>
        <v>919932.79200000002</v>
      </c>
      <c r="AJ36" s="255">
        <f t="shared" si="28"/>
        <v>892697.68599999999</v>
      </c>
      <c r="AK36" s="255">
        <f t="shared" si="28"/>
        <v>830853.84499999997</v>
      </c>
      <c r="AL36" s="255">
        <f t="shared" si="28"/>
        <v>2643484.3229999999</v>
      </c>
      <c r="AM36" s="255">
        <f t="shared" si="28"/>
        <v>12819013.716</v>
      </c>
    </row>
    <row r="37" spans="1:39" x14ac:dyDescent="0.25">
      <c r="A37" s="28"/>
      <c r="B37" s="28"/>
      <c r="C37" s="28"/>
      <c r="D37" s="28"/>
      <c r="E37" s="28"/>
      <c r="V37" s="201"/>
      <c r="W37" s="201"/>
      <c r="X37" s="201"/>
      <c r="Y37" s="201"/>
      <c r="Z37" s="201"/>
      <c r="AA37" s="201"/>
      <c r="AB37" s="201"/>
      <c r="AC37" s="201"/>
      <c r="AD37" s="1"/>
      <c r="AE37" s="1"/>
      <c r="AH37" s="201"/>
      <c r="AI37" s="1"/>
      <c r="AJ37" s="1"/>
      <c r="AK37" s="1"/>
      <c r="AL37" s="1"/>
      <c r="AM37" s="1"/>
    </row>
    <row r="38" spans="1:39" x14ac:dyDescent="0.25">
      <c r="D38" s="149"/>
      <c r="L38" s="149"/>
      <c r="M38" s="149"/>
      <c r="N38" s="149"/>
      <c r="O38" s="149"/>
      <c r="P38" s="149"/>
      <c r="Q38" s="149"/>
      <c r="R38" s="149"/>
      <c r="S38" s="149"/>
      <c r="U38" s="201"/>
      <c r="V38" s="201"/>
      <c r="W38" s="201"/>
      <c r="X38" s="201"/>
      <c r="Y38" s="201"/>
      <c r="Z38" s="201"/>
      <c r="AA38" s="201"/>
      <c r="AB38" s="201"/>
      <c r="AC38" s="201"/>
      <c r="AD38" s="1"/>
      <c r="AE38" s="1"/>
      <c r="AH38" s="201"/>
      <c r="AI38" s="1"/>
      <c r="AJ38" s="1"/>
      <c r="AK38" s="1"/>
      <c r="AL38" s="1"/>
      <c r="AM38" s="1"/>
    </row>
    <row r="39" spans="1:39" x14ac:dyDescent="0.25">
      <c r="B39" s="28"/>
      <c r="C39" s="28"/>
      <c r="D39" s="149"/>
      <c r="E39" s="28"/>
      <c r="L39" s="149"/>
      <c r="M39" s="149"/>
      <c r="N39" s="149"/>
      <c r="O39" s="149"/>
      <c r="P39" s="149"/>
      <c r="Q39" s="149"/>
      <c r="R39" s="149"/>
      <c r="S39" s="149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F39" s="201"/>
      <c r="AG39" s="201"/>
      <c r="AH39" s="201"/>
      <c r="AI39" s="201"/>
    </row>
    <row r="40" spans="1:39" x14ac:dyDescent="0.25">
      <c r="B40" s="28"/>
      <c r="C40" s="28"/>
      <c r="D40" s="149"/>
      <c r="E40" s="28"/>
      <c r="L40" s="149"/>
      <c r="M40" s="149"/>
      <c r="N40" s="149"/>
      <c r="O40" s="149"/>
      <c r="P40" s="149"/>
      <c r="Q40" s="149"/>
      <c r="R40" s="149"/>
      <c r="S40" s="149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F40" s="201"/>
      <c r="AG40" s="201"/>
      <c r="AH40" s="201"/>
      <c r="AI40" s="201"/>
      <c r="AJ40" s="201"/>
      <c r="AK40" s="201"/>
      <c r="AL40" s="201"/>
      <c r="AM40" s="201"/>
    </row>
    <row r="41" spans="1:39" x14ac:dyDescent="0.25">
      <c r="B41" s="28"/>
      <c r="C41" s="28"/>
      <c r="D41" s="149"/>
      <c r="E41" s="28"/>
      <c r="L41" s="149"/>
      <c r="M41" s="149"/>
      <c r="N41" s="149"/>
      <c r="O41" s="149"/>
      <c r="P41" s="149"/>
      <c r="Q41" s="149"/>
      <c r="R41" s="149"/>
      <c r="S41" s="149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F41" s="201"/>
      <c r="AG41" s="201"/>
      <c r="AH41" s="201"/>
      <c r="AI41" s="201"/>
      <c r="AJ41" s="201"/>
      <c r="AK41" s="201"/>
      <c r="AL41" s="201"/>
      <c r="AM41" s="201"/>
    </row>
    <row r="42" spans="1:39" x14ac:dyDescent="0.25">
      <c r="B42" s="28"/>
      <c r="C42" s="28"/>
      <c r="D42" s="149"/>
      <c r="E42" s="28"/>
      <c r="L42" s="149"/>
      <c r="M42" s="149"/>
      <c r="N42" s="149"/>
      <c r="O42" s="149"/>
      <c r="P42" s="149"/>
      <c r="Q42" s="149"/>
      <c r="R42" s="149"/>
      <c r="S42" s="149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F42" s="201"/>
      <c r="AG42" s="201"/>
      <c r="AH42" s="201"/>
    </row>
    <row r="43" spans="1:39" x14ac:dyDescent="0.25">
      <c r="B43" s="28"/>
      <c r="C43" s="28"/>
      <c r="D43" s="149"/>
      <c r="E43" s="28"/>
      <c r="L43" s="149"/>
      <c r="M43" s="149"/>
      <c r="N43" s="149"/>
      <c r="O43" s="149"/>
      <c r="P43" s="149"/>
      <c r="Q43" s="149"/>
      <c r="R43" s="149"/>
      <c r="S43" s="149"/>
      <c r="U43" s="149"/>
      <c r="V43" s="201"/>
      <c r="W43" s="201"/>
      <c r="X43" s="201"/>
      <c r="Y43" s="201"/>
      <c r="Z43" s="201"/>
      <c r="AA43" s="201"/>
      <c r="AB43" s="201"/>
      <c r="AC43" s="201"/>
      <c r="AD43" s="201"/>
      <c r="AF43" s="201"/>
      <c r="AG43" s="201"/>
      <c r="AH43" s="201"/>
    </row>
    <row r="44" spans="1:39" x14ac:dyDescent="0.25">
      <c r="L44" s="149"/>
      <c r="M44" s="149"/>
      <c r="N44" s="149"/>
      <c r="O44" s="149"/>
      <c r="P44" s="149"/>
      <c r="Q44" s="149"/>
      <c r="R44" s="149"/>
      <c r="S44" s="149"/>
      <c r="V44" s="201"/>
      <c r="W44" s="201"/>
      <c r="X44" s="201"/>
      <c r="Y44" s="201"/>
      <c r="Z44" s="201"/>
      <c r="AA44" s="201"/>
      <c r="AB44" s="201"/>
      <c r="AC44" s="201"/>
      <c r="AD44" s="201"/>
      <c r="AF44" s="201"/>
      <c r="AG44" s="201"/>
      <c r="AH44" s="201"/>
    </row>
    <row r="45" spans="1:39" x14ac:dyDescent="0.25">
      <c r="B45" s="28"/>
      <c r="C45" s="1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V45" s="201"/>
      <c r="W45" s="201"/>
      <c r="X45" s="201"/>
      <c r="Y45" s="201"/>
      <c r="Z45" s="201"/>
      <c r="AA45" s="201"/>
      <c r="AB45" s="201"/>
      <c r="AC45" s="201"/>
      <c r="AD45" s="201"/>
      <c r="AF45" s="201"/>
      <c r="AG45" s="201"/>
      <c r="AH45" s="201"/>
    </row>
    <row r="46" spans="1:39" x14ac:dyDescent="0.25">
      <c r="C46" s="1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V46" s="201"/>
      <c r="W46" s="201"/>
      <c r="X46" s="201"/>
      <c r="Y46" s="201"/>
      <c r="Z46" s="201"/>
      <c r="AA46" s="201"/>
      <c r="AB46" s="201"/>
      <c r="AC46" s="201"/>
      <c r="AD46" s="201"/>
      <c r="AF46" s="201"/>
      <c r="AG46" s="201"/>
      <c r="AH46" s="201"/>
    </row>
    <row r="47" spans="1:39" x14ac:dyDescent="0.25">
      <c r="C47" s="1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"/>
      <c r="T47" s="149"/>
      <c r="V47" s="201"/>
      <c r="W47" s="201"/>
      <c r="X47" s="201"/>
      <c r="Y47" s="201"/>
      <c r="Z47" s="201"/>
      <c r="AA47" s="201"/>
      <c r="AB47" s="201"/>
      <c r="AC47" s="201"/>
    </row>
    <row r="48" spans="1:39" x14ac:dyDescent="0.25">
      <c r="C48" s="1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"/>
      <c r="T48" s="149"/>
      <c r="V48" s="201"/>
      <c r="W48" s="201"/>
      <c r="X48" s="201"/>
      <c r="Y48" s="201"/>
      <c r="Z48" s="201"/>
      <c r="AA48" s="201"/>
      <c r="AB48" s="201"/>
      <c r="AC48" s="201"/>
    </row>
    <row r="49" spans="3:40" x14ac:dyDescent="0.25">
      <c r="C49" s="1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"/>
      <c r="T49" s="149"/>
      <c r="V49" s="201"/>
      <c r="W49" s="201"/>
      <c r="X49" s="201"/>
      <c r="Y49" s="201"/>
      <c r="Z49" s="201"/>
      <c r="AA49" s="201"/>
      <c r="AB49" s="201"/>
      <c r="AC49" s="201"/>
    </row>
    <row r="50" spans="3:40" x14ac:dyDescent="0.25">
      <c r="C50" s="1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"/>
      <c r="T50" s="149"/>
      <c r="V50" s="201"/>
      <c r="W50" s="201"/>
      <c r="X50" s="201"/>
      <c r="Y50" s="201"/>
      <c r="Z50" s="201"/>
      <c r="AA50" s="201"/>
      <c r="AB50" s="201"/>
      <c r="AC50" s="201"/>
    </row>
    <row r="51" spans="3:40" x14ac:dyDescent="0.25">
      <c r="S51" s="1"/>
      <c r="V51" s="201"/>
      <c r="W51" s="201"/>
      <c r="X51" s="201"/>
      <c r="Y51" s="201"/>
      <c r="Z51" s="201"/>
      <c r="AA51" s="201"/>
      <c r="AB51" s="201"/>
      <c r="AC51" s="201"/>
    </row>
    <row r="52" spans="3:40" x14ac:dyDescent="0.25">
      <c r="S52" s="1"/>
      <c r="V52" s="201"/>
      <c r="W52" s="201"/>
      <c r="X52" s="201"/>
      <c r="Y52" s="201"/>
      <c r="Z52" s="201"/>
      <c r="AA52" s="201"/>
      <c r="AB52" s="201"/>
      <c r="AC52" s="201"/>
    </row>
    <row r="53" spans="3:40" x14ac:dyDescent="0.25">
      <c r="S53" s="1"/>
      <c r="V53" s="201"/>
      <c r="W53" s="201"/>
      <c r="X53" s="201"/>
      <c r="Y53" s="201"/>
      <c r="Z53" s="201"/>
      <c r="AA53" s="201"/>
      <c r="AB53" s="201"/>
      <c r="AC53" s="201"/>
    </row>
    <row r="54" spans="3:40" x14ac:dyDescent="0.25">
      <c r="S54" s="1"/>
      <c r="V54" s="201"/>
      <c r="W54" s="201"/>
      <c r="X54" s="201"/>
      <c r="Y54" s="201"/>
      <c r="Z54" s="201"/>
      <c r="AA54" s="201"/>
      <c r="AB54" s="201"/>
      <c r="AC54" s="201"/>
    </row>
    <row r="55" spans="3:40" x14ac:dyDescent="0.25">
      <c r="S55" s="1"/>
      <c r="V55" s="201"/>
      <c r="W55" s="201"/>
      <c r="X55" s="201"/>
      <c r="Y55" s="201"/>
      <c r="Z55" s="201"/>
      <c r="AA55" s="201"/>
      <c r="AB55" s="201"/>
      <c r="AC55" s="201"/>
    </row>
    <row r="56" spans="3:40" x14ac:dyDescent="0.25">
      <c r="S56" s="1"/>
      <c r="V56" s="201"/>
      <c r="W56" s="201"/>
      <c r="X56" s="201"/>
      <c r="Y56" s="201"/>
      <c r="Z56" s="201"/>
      <c r="AA56" s="201"/>
      <c r="AB56" s="201"/>
      <c r="AC56" s="201"/>
    </row>
    <row r="57" spans="3:40" x14ac:dyDescent="0.25">
      <c r="S57" s="1"/>
      <c r="V57" s="201"/>
      <c r="W57" s="201"/>
      <c r="X57" s="201"/>
      <c r="Y57" s="201"/>
      <c r="Z57" s="201"/>
      <c r="AA57" s="201"/>
      <c r="AB57" s="201"/>
      <c r="AC57" s="201"/>
    </row>
    <row r="58" spans="3:40" x14ac:dyDescent="0.25">
      <c r="S58" s="1"/>
      <c r="V58" s="201"/>
      <c r="W58" s="201"/>
      <c r="X58" s="201"/>
      <c r="Y58" s="201"/>
      <c r="Z58" s="201"/>
      <c r="AA58" s="201"/>
      <c r="AB58" s="201"/>
      <c r="AC58" s="201"/>
    </row>
    <row r="59" spans="3:40" s="201" customFormat="1" x14ac:dyDescent="0.25">
      <c r="S59" s="1"/>
      <c r="AN59" s="149"/>
    </row>
    <row r="60" spans="3:40" x14ac:dyDescent="0.25">
      <c r="S60" s="1"/>
      <c r="V60" s="201"/>
      <c r="W60" s="201"/>
      <c r="X60" s="201"/>
      <c r="Y60" s="201"/>
      <c r="Z60" s="201"/>
      <c r="AA60" s="201"/>
      <c r="AB60" s="201"/>
      <c r="AC60" s="201"/>
    </row>
    <row r="61" spans="3:40" x14ac:dyDescent="0.25">
      <c r="S61" s="1"/>
      <c r="V61" s="201"/>
      <c r="W61" s="201"/>
      <c r="X61" s="201"/>
      <c r="Y61" s="201"/>
      <c r="Z61" s="201"/>
      <c r="AA61" s="201"/>
      <c r="AB61" s="201"/>
      <c r="AC61" s="201"/>
    </row>
    <row r="62" spans="3:40" x14ac:dyDescent="0.25">
      <c r="S62" s="1"/>
      <c r="V62" s="201"/>
      <c r="W62" s="201"/>
      <c r="X62" s="201"/>
      <c r="Y62" s="201"/>
      <c r="Z62" s="201"/>
      <c r="AA62" s="201"/>
      <c r="AB62" s="201"/>
      <c r="AC62" s="201"/>
    </row>
    <row r="63" spans="3:40" x14ac:dyDescent="0.25">
      <c r="S63" s="1"/>
      <c r="V63" s="201"/>
      <c r="W63" s="201"/>
      <c r="X63" s="201"/>
      <c r="Y63" s="201"/>
      <c r="Z63" s="201"/>
      <c r="AA63" s="201"/>
      <c r="AB63" s="201"/>
      <c r="AC63" s="201"/>
    </row>
    <row r="64" spans="3:40" x14ac:dyDescent="0.25">
      <c r="S64" s="1"/>
      <c r="V64" s="201"/>
      <c r="W64" s="201"/>
      <c r="X64" s="201"/>
      <c r="Y64" s="201"/>
      <c r="Z64" s="201"/>
      <c r="AA64" s="201"/>
      <c r="AB64" s="201"/>
      <c r="AC64" s="201"/>
    </row>
    <row r="65" spans="19:29" x14ac:dyDescent="0.25">
      <c r="S65" s="1"/>
      <c r="V65" s="201"/>
      <c r="W65" s="201"/>
      <c r="X65" s="201"/>
      <c r="Y65" s="201"/>
      <c r="Z65" s="201"/>
      <c r="AA65" s="201"/>
      <c r="AB65" s="201"/>
      <c r="AC65" s="201"/>
    </row>
    <row r="66" spans="19:29" x14ac:dyDescent="0.25">
      <c r="S66" s="1"/>
      <c r="V66" s="201"/>
      <c r="W66" s="201"/>
      <c r="X66" s="201"/>
      <c r="Y66" s="201"/>
      <c r="Z66" s="201"/>
      <c r="AA66" s="201"/>
      <c r="AB66" s="201"/>
      <c r="AC66" s="201"/>
    </row>
    <row r="67" spans="19:29" x14ac:dyDescent="0.25">
      <c r="S67" s="1"/>
      <c r="V67" s="201"/>
      <c r="W67" s="201"/>
      <c r="X67" s="201"/>
      <c r="Y67" s="201"/>
      <c r="Z67" s="201"/>
      <c r="AA67" s="201"/>
      <c r="AB67" s="201"/>
      <c r="AC67" s="201"/>
    </row>
    <row r="68" spans="19:29" x14ac:dyDescent="0.25">
      <c r="S68" s="1"/>
      <c r="V68" s="201"/>
      <c r="W68" s="201"/>
      <c r="X68" s="201"/>
      <c r="Y68" s="201"/>
      <c r="Z68" s="201"/>
      <c r="AA68" s="201"/>
      <c r="AB68" s="201"/>
      <c r="AC68" s="201"/>
    </row>
    <row r="69" spans="19:29" x14ac:dyDescent="0.25">
      <c r="S69" s="1"/>
      <c r="V69" s="201"/>
      <c r="W69" s="201"/>
      <c r="X69" s="201"/>
      <c r="Y69" s="201"/>
      <c r="Z69" s="201"/>
      <c r="AA69" s="201"/>
      <c r="AB69" s="201"/>
      <c r="AC69" s="201"/>
    </row>
    <row r="70" spans="19:29" x14ac:dyDescent="0.25">
      <c r="S70" s="1"/>
      <c r="V70" s="201"/>
      <c r="W70" s="201"/>
      <c r="X70" s="201"/>
      <c r="Y70" s="201"/>
      <c r="Z70" s="201"/>
      <c r="AA70" s="201"/>
      <c r="AB70" s="201"/>
      <c r="AC70" s="201"/>
    </row>
    <row r="71" spans="19:29" x14ac:dyDescent="0.25">
      <c r="S71" s="1"/>
    </row>
    <row r="72" spans="19:29" x14ac:dyDescent="0.25">
      <c r="S72" s="1"/>
    </row>
    <row r="73" spans="19:29" x14ac:dyDescent="0.25">
      <c r="S73" s="1"/>
    </row>
    <row r="74" spans="19:29" x14ac:dyDescent="0.25">
      <c r="S74" s="1"/>
    </row>
    <row r="75" spans="19:29" x14ac:dyDescent="0.25">
      <c r="S75" s="1"/>
    </row>
    <row r="76" spans="19:29" x14ac:dyDescent="0.25">
      <c r="S76" s="1"/>
    </row>
    <row r="77" spans="19:29" x14ac:dyDescent="0.25">
      <c r="S77" s="1"/>
    </row>
    <row r="78" spans="19:29" x14ac:dyDescent="0.25">
      <c r="S78" s="1"/>
    </row>
    <row r="79" spans="19:29" x14ac:dyDescent="0.25">
      <c r="S79" s="1"/>
    </row>
    <row r="80" spans="19:29" x14ac:dyDescent="0.25">
      <c r="S80" s="1"/>
    </row>
    <row r="81" spans="19:19" x14ac:dyDescent="0.25">
      <c r="S81" s="1"/>
    </row>
    <row r="82" spans="19:19" x14ac:dyDescent="0.25">
      <c r="S82" s="1"/>
    </row>
    <row r="83" spans="19:19" x14ac:dyDescent="0.25">
      <c r="S83" s="1"/>
    </row>
    <row r="84" spans="19:19" x14ac:dyDescent="0.25">
      <c r="S84" s="1"/>
    </row>
    <row r="85" spans="19:19" x14ac:dyDescent="0.25">
      <c r="S85" s="1"/>
    </row>
    <row r="86" spans="19:19" x14ac:dyDescent="0.25">
      <c r="S86" s="1"/>
    </row>
    <row r="87" spans="19:19" x14ac:dyDescent="0.25">
      <c r="S87" s="1"/>
    </row>
    <row r="88" spans="19:19" x14ac:dyDescent="0.25">
      <c r="S88" s="1"/>
    </row>
    <row r="89" spans="19:19" x14ac:dyDescent="0.25">
      <c r="S89" s="1"/>
    </row>
    <row r="90" spans="19:19" x14ac:dyDescent="0.25">
      <c r="S90" s="1"/>
    </row>
    <row r="91" spans="19:19" x14ac:dyDescent="0.25">
      <c r="S91" s="1"/>
    </row>
    <row r="92" spans="19:19" x14ac:dyDescent="0.25">
      <c r="S92" s="1"/>
    </row>
    <row r="93" spans="19:19" x14ac:dyDescent="0.25">
      <c r="S93" s="1"/>
    </row>
    <row r="94" spans="19:19" x14ac:dyDescent="0.25">
      <c r="S94" s="1"/>
    </row>
    <row r="95" spans="19:19" x14ac:dyDescent="0.25">
      <c r="S95" s="1"/>
    </row>
    <row r="96" spans="19:19" x14ac:dyDescent="0.25">
      <c r="S96" s="1"/>
    </row>
    <row r="97" spans="19:19" x14ac:dyDescent="0.25">
      <c r="S97" s="1"/>
    </row>
    <row r="98" spans="19:19" x14ac:dyDescent="0.25">
      <c r="S98" s="1"/>
    </row>
    <row r="99" spans="19:19" x14ac:dyDescent="0.25">
      <c r="S99" s="1"/>
    </row>
    <row r="100" spans="19:19" x14ac:dyDescent="0.25">
      <c r="S100" s="1"/>
    </row>
    <row r="101" spans="19:19" x14ac:dyDescent="0.25">
      <c r="S101" s="1"/>
    </row>
    <row r="102" spans="19:19" x14ac:dyDescent="0.25">
      <c r="S102" s="1"/>
    </row>
    <row r="103" spans="19:19" x14ac:dyDescent="0.25">
      <c r="S103" s="1"/>
    </row>
    <row r="104" spans="19:19" x14ac:dyDescent="0.25">
      <c r="S104" s="1"/>
    </row>
    <row r="105" spans="19:19" x14ac:dyDescent="0.25">
      <c r="S105" s="1"/>
    </row>
    <row r="106" spans="19:19" x14ac:dyDescent="0.25">
      <c r="S106" s="1"/>
    </row>
    <row r="107" spans="19:19" x14ac:dyDescent="0.25">
      <c r="S107" s="1"/>
    </row>
    <row r="108" spans="19:19" x14ac:dyDescent="0.25">
      <c r="S108" s="1"/>
    </row>
    <row r="109" spans="19:19" x14ac:dyDescent="0.25">
      <c r="S109" s="1"/>
    </row>
    <row r="110" spans="19:19" x14ac:dyDescent="0.25">
      <c r="S110" s="1"/>
    </row>
    <row r="111" spans="19:19" x14ac:dyDescent="0.25">
      <c r="S111" s="1"/>
    </row>
    <row r="112" spans="19:19" x14ac:dyDescent="0.25">
      <c r="S112" s="1"/>
    </row>
    <row r="113" spans="19:19" x14ac:dyDescent="0.25">
      <c r="S113" s="1"/>
    </row>
    <row r="114" spans="19:19" x14ac:dyDescent="0.25">
      <c r="S114" s="1"/>
    </row>
    <row r="115" spans="19:19" x14ac:dyDescent="0.25">
      <c r="S115" s="1"/>
    </row>
    <row r="116" spans="19:19" x14ac:dyDescent="0.25">
      <c r="S116" s="1"/>
    </row>
    <row r="117" spans="19:19" x14ac:dyDescent="0.25">
      <c r="S117" s="1"/>
    </row>
    <row r="118" spans="19:19" x14ac:dyDescent="0.25">
      <c r="S118" s="1"/>
    </row>
    <row r="119" spans="19:19" x14ac:dyDescent="0.25">
      <c r="S119" s="1"/>
    </row>
    <row r="120" spans="19:19" x14ac:dyDescent="0.25">
      <c r="S120" s="1"/>
    </row>
    <row r="121" spans="19:19" x14ac:dyDescent="0.25">
      <c r="S121" s="1"/>
    </row>
    <row r="122" spans="19:19" x14ac:dyDescent="0.25">
      <c r="S122" s="1"/>
    </row>
    <row r="123" spans="19:19" x14ac:dyDescent="0.25">
      <c r="S123" s="1"/>
    </row>
    <row r="124" spans="19:19" x14ac:dyDescent="0.25">
      <c r="S124" s="1"/>
    </row>
    <row r="125" spans="19:19" x14ac:dyDescent="0.25">
      <c r="S125" s="1"/>
    </row>
    <row r="126" spans="19:19" x14ac:dyDescent="0.25">
      <c r="S126" s="1"/>
    </row>
    <row r="127" spans="19:19" x14ac:dyDescent="0.25">
      <c r="S127" s="1"/>
    </row>
    <row r="128" spans="19:19" x14ac:dyDescent="0.25">
      <c r="S128" s="1"/>
    </row>
    <row r="129" spans="19:19" x14ac:dyDescent="0.25">
      <c r="S129" s="1"/>
    </row>
    <row r="130" spans="19:19" x14ac:dyDescent="0.25">
      <c r="S130" s="1"/>
    </row>
    <row r="131" spans="19:19" x14ac:dyDescent="0.25">
      <c r="S131" s="1"/>
    </row>
    <row r="132" spans="19:19" x14ac:dyDescent="0.25">
      <c r="S132" s="1"/>
    </row>
    <row r="133" spans="19:19" x14ac:dyDescent="0.25">
      <c r="S133" s="1"/>
    </row>
    <row r="134" spans="19:19" x14ac:dyDescent="0.25">
      <c r="S134" s="1"/>
    </row>
    <row r="135" spans="19:19" x14ac:dyDescent="0.25">
      <c r="S135" s="1"/>
    </row>
    <row r="136" spans="19:19" x14ac:dyDescent="0.25">
      <c r="S136" s="1"/>
    </row>
    <row r="137" spans="19:19" x14ac:dyDescent="0.25">
      <c r="S137" s="1"/>
    </row>
    <row r="138" spans="19:19" x14ac:dyDescent="0.25">
      <c r="S138" s="1"/>
    </row>
    <row r="139" spans="19:19" x14ac:dyDescent="0.25">
      <c r="S139" s="1"/>
    </row>
    <row r="140" spans="19:19" x14ac:dyDescent="0.25">
      <c r="S140" s="1"/>
    </row>
    <row r="141" spans="19:19" x14ac:dyDescent="0.25">
      <c r="S141" s="1"/>
    </row>
    <row r="142" spans="19:19" x14ac:dyDescent="0.25">
      <c r="S142" s="1"/>
    </row>
    <row r="143" spans="19:19" x14ac:dyDescent="0.25">
      <c r="S143" s="1"/>
    </row>
    <row r="144" spans="19:19" x14ac:dyDescent="0.25">
      <c r="S144" s="1"/>
    </row>
    <row r="145" spans="19:19" x14ac:dyDescent="0.25">
      <c r="S145" s="1"/>
    </row>
    <row r="146" spans="19:19" x14ac:dyDescent="0.25">
      <c r="S146" s="1"/>
    </row>
    <row r="147" spans="19:19" x14ac:dyDescent="0.25">
      <c r="S147" s="1"/>
    </row>
    <row r="148" spans="19:19" x14ac:dyDescent="0.25">
      <c r="S148" s="1"/>
    </row>
    <row r="149" spans="19:19" x14ac:dyDescent="0.25">
      <c r="S149" s="1"/>
    </row>
    <row r="150" spans="19:19" x14ac:dyDescent="0.25">
      <c r="S150" s="1"/>
    </row>
    <row r="151" spans="19:19" x14ac:dyDescent="0.25">
      <c r="S151" s="1"/>
    </row>
    <row r="152" spans="19:19" x14ac:dyDescent="0.25">
      <c r="S152" s="1"/>
    </row>
    <row r="153" spans="19:19" x14ac:dyDescent="0.25">
      <c r="S153" s="1"/>
    </row>
    <row r="154" spans="19:19" x14ac:dyDescent="0.25">
      <c r="S154" s="1"/>
    </row>
    <row r="155" spans="19:19" x14ac:dyDescent="0.25">
      <c r="S155" s="1"/>
    </row>
    <row r="156" spans="19:19" x14ac:dyDescent="0.25">
      <c r="S156" s="1"/>
    </row>
    <row r="157" spans="19:19" x14ac:dyDescent="0.25">
      <c r="S157" s="1"/>
    </row>
    <row r="158" spans="19:19" x14ac:dyDescent="0.25">
      <c r="S158" s="1"/>
    </row>
    <row r="159" spans="19:19" x14ac:dyDescent="0.25">
      <c r="S159" s="1"/>
    </row>
    <row r="160" spans="19:19" x14ac:dyDescent="0.25">
      <c r="S160" s="1"/>
    </row>
    <row r="161" spans="19:19" x14ac:dyDescent="0.25">
      <c r="S161" s="1"/>
    </row>
    <row r="162" spans="19:19" x14ac:dyDescent="0.25">
      <c r="S162" s="1"/>
    </row>
    <row r="163" spans="19:19" x14ac:dyDescent="0.25">
      <c r="S163" s="1"/>
    </row>
    <row r="164" spans="19:19" x14ac:dyDescent="0.25">
      <c r="S164" s="1"/>
    </row>
    <row r="165" spans="19:19" x14ac:dyDescent="0.25">
      <c r="S165" s="1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T2 U2:AB14 A3:E36 AB15 U15:Z15 U16:Y20 AA16:AB34 Z16:Z17 Z19:Z34 U22:Y34 U21:X21 AD2:AG2 U35:AM36 Y61:Y62" name="Диапазон1"/>
    <protectedRange password="CA04" sqref="F4:T4 AC3:AC34 AD3:AG3 F5:J36 F3:O3" name="Диапазон1_2"/>
    <protectedRange password="CA04" sqref="K5:O36" name="Диапазон1_1"/>
    <protectedRange password="CA04" sqref="P5:T36" name="Диапазон1_4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2:A3"/>
    <mergeCell ref="U2:AM2"/>
    <mergeCell ref="A1:AM1"/>
    <mergeCell ref="B2:T2"/>
  </mergeCells>
  <pageMargins left="0.25" right="0.25" top="0.75" bottom="0.75" header="0.3" footer="0.3"/>
  <pageSetup paperSize="8" scale="41" orientation="landscape" r:id="rId2"/>
  <ignoredErrors>
    <ignoredError sqref="U36:X36 B36:D36 AL18:AL20 AJ36:AM36 AD36:AI36 K35:L36 M35:M36" formulaRange="1"/>
    <ignoredError sqref="E28 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N51"/>
  <sheetViews>
    <sheetView showGridLines="0" zoomScale="85" zoomScaleNormal="85" workbookViewId="0">
      <pane xSplit="1" topLeftCell="T1" activePane="topRight" state="frozen"/>
      <selection pane="topRight" activeCell="A42" sqref="A42"/>
    </sheetView>
  </sheetViews>
  <sheetFormatPr defaultRowHeight="15" x14ac:dyDescent="0.25"/>
  <cols>
    <col min="1" max="1" width="44.7109375" customWidth="1"/>
    <col min="2" max="5" width="10.7109375" customWidth="1"/>
    <col min="6" max="10" width="10.7109375" style="28" customWidth="1"/>
    <col min="11" max="20" width="10.7109375" style="201" customWidth="1"/>
    <col min="21" max="29" width="10.7109375" style="28" customWidth="1"/>
    <col min="30" max="30" width="12.28515625" style="201" customWidth="1"/>
    <col min="31" max="31" width="12.28515625" customWidth="1"/>
    <col min="32" max="32" width="12.28515625" style="201" customWidth="1"/>
    <col min="33" max="34" width="11.28515625" customWidth="1"/>
    <col min="35" max="35" width="12.7109375" customWidth="1"/>
    <col min="36" max="36" width="12.28515625" customWidth="1"/>
    <col min="37" max="37" width="15.28515625" customWidth="1"/>
    <col min="38" max="38" width="13.85546875" customWidth="1"/>
    <col min="39" max="39" width="13" customWidth="1"/>
  </cols>
  <sheetData>
    <row r="1" spans="1:40" ht="21" x14ac:dyDescent="0.25">
      <c r="A1" s="286" t="s">
        <v>70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</row>
    <row r="2" spans="1:40" ht="21" x14ac:dyDescent="0.25">
      <c r="A2" s="281"/>
      <c r="B2" s="283">
        <v>2017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5"/>
      <c r="U2" s="283">
        <v>2018</v>
      </c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5"/>
    </row>
    <row r="3" spans="1:40" ht="15.75" x14ac:dyDescent="0.25">
      <c r="A3" s="282"/>
      <c r="B3" s="123" t="s">
        <v>14</v>
      </c>
      <c r="C3" s="123" t="s">
        <v>15</v>
      </c>
      <c r="D3" s="123" t="s">
        <v>16</v>
      </c>
      <c r="E3" s="123" t="s">
        <v>57</v>
      </c>
      <c r="F3" s="155" t="s">
        <v>78</v>
      </c>
      <c r="G3" s="155" t="s">
        <v>79</v>
      </c>
      <c r="H3" s="155" t="s">
        <v>80</v>
      </c>
      <c r="I3" s="155" t="s">
        <v>81</v>
      </c>
      <c r="J3" s="155" t="s">
        <v>83</v>
      </c>
      <c r="K3" s="205" t="s">
        <v>84</v>
      </c>
      <c r="L3" s="205" t="s">
        <v>85</v>
      </c>
      <c r="M3" s="205" t="s">
        <v>87</v>
      </c>
      <c r="N3" s="205" t="s">
        <v>88</v>
      </c>
      <c r="O3" s="205" t="s">
        <v>89</v>
      </c>
      <c r="P3" s="220" t="s">
        <v>90</v>
      </c>
      <c r="Q3" s="220" t="s">
        <v>91</v>
      </c>
      <c r="R3" s="220" t="s">
        <v>92</v>
      </c>
      <c r="S3" s="220" t="s">
        <v>93</v>
      </c>
      <c r="T3" s="220">
        <v>2017</v>
      </c>
      <c r="U3" s="128" t="s">
        <v>14</v>
      </c>
      <c r="V3" s="128" t="s">
        <v>15</v>
      </c>
      <c r="W3" s="128" t="s">
        <v>16</v>
      </c>
      <c r="X3" s="128" t="s">
        <v>57</v>
      </c>
      <c r="Y3" s="155" t="s">
        <v>78</v>
      </c>
      <c r="Z3" s="155" t="s">
        <v>79</v>
      </c>
      <c r="AA3" s="155" t="s">
        <v>80</v>
      </c>
      <c r="AB3" s="155" t="s">
        <v>81</v>
      </c>
      <c r="AC3" s="155" t="s">
        <v>83</v>
      </c>
      <c r="AD3" s="205" t="s">
        <v>84</v>
      </c>
      <c r="AE3" s="205" t="s">
        <v>85</v>
      </c>
      <c r="AF3" s="205" t="s">
        <v>87</v>
      </c>
      <c r="AG3" s="205" t="s">
        <v>88</v>
      </c>
      <c r="AH3" s="205" t="s">
        <v>89</v>
      </c>
      <c r="AI3" s="220" t="s">
        <v>90</v>
      </c>
      <c r="AJ3" s="220" t="s">
        <v>91</v>
      </c>
      <c r="AK3" s="220" t="s">
        <v>92</v>
      </c>
      <c r="AL3" s="220" t="s">
        <v>93</v>
      </c>
      <c r="AM3" s="220">
        <v>2018</v>
      </c>
    </row>
    <row r="4" spans="1:40" ht="18.75" x14ac:dyDescent="0.3">
      <c r="A4" s="58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74"/>
      <c r="Z4" s="174"/>
      <c r="AA4" s="174"/>
      <c r="AB4" s="174"/>
      <c r="AC4" s="174"/>
      <c r="AD4" s="105"/>
      <c r="AE4" s="201"/>
      <c r="AI4" s="40"/>
      <c r="AJ4" s="40"/>
      <c r="AK4" s="40"/>
      <c r="AL4" s="40"/>
      <c r="AM4" s="40"/>
    </row>
    <row r="5" spans="1:40" ht="15.75" x14ac:dyDescent="0.25">
      <c r="A5" s="52" t="s">
        <v>1</v>
      </c>
      <c r="B5" s="132">
        <v>356185</v>
      </c>
      <c r="C5" s="132">
        <v>325064</v>
      </c>
      <c r="D5" s="132">
        <v>280313</v>
      </c>
      <c r="E5" s="133">
        <v>961562</v>
      </c>
      <c r="F5" s="132">
        <v>254431</v>
      </c>
      <c r="G5" s="132">
        <v>144301</v>
      </c>
      <c r="H5" s="132">
        <v>46827</v>
      </c>
      <c r="I5" s="133">
        <v>445559</v>
      </c>
      <c r="J5" s="133">
        <v>1407121</v>
      </c>
      <c r="K5" s="132">
        <v>21773</v>
      </c>
      <c r="L5" s="132">
        <v>32905</v>
      </c>
      <c r="M5" s="132">
        <v>52890</v>
      </c>
      <c r="N5" s="133">
        <f>SUM(K5:M5)</f>
        <v>107568</v>
      </c>
      <c r="O5" s="133">
        <f>J5+N5</f>
        <v>1514689</v>
      </c>
      <c r="P5" s="132">
        <v>227111</v>
      </c>
      <c r="Q5" s="132">
        <v>266795</v>
      </c>
      <c r="R5" s="132">
        <v>311728</v>
      </c>
      <c r="S5" s="133">
        <v>805634</v>
      </c>
      <c r="T5" s="133">
        <v>2320323</v>
      </c>
      <c r="U5" s="5">
        <v>350576</v>
      </c>
      <c r="V5" s="5">
        <v>361236</v>
      </c>
      <c r="W5" s="5">
        <v>366989</v>
      </c>
      <c r="X5" s="37">
        <v>1078801</v>
      </c>
      <c r="Y5" s="105">
        <v>226750</v>
      </c>
      <c r="Z5" s="106">
        <v>74902</v>
      </c>
      <c r="AA5" s="105">
        <v>34368</v>
      </c>
      <c r="AB5" s="37">
        <v>336020</v>
      </c>
      <c r="AC5" s="37">
        <v>1414821</v>
      </c>
      <c r="AD5" s="105">
        <v>31335</v>
      </c>
      <c r="AE5" s="106">
        <v>37709</v>
      </c>
      <c r="AF5" s="105">
        <v>53211</v>
      </c>
      <c r="AG5" s="37">
        <v>122255</v>
      </c>
      <c r="AH5" s="37">
        <v>1537076</v>
      </c>
      <c r="AI5" s="105">
        <v>217877</v>
      </c>
      <c r="AJ5" s="106">
        <v>262273</v>
      </c>
      <c r="AK5" s="105">
        <v>360423</v>
      </c>
      <c r="AL5" s="37">
        <f>SUM(AI5:AK5)</f>
        <v>840573</v>
      </c>
      <c r="AM5" s="37">
        <v>2377649</v>
      </c>
    </row>
    <row r="6" spans="1:40" ht="15.75" x14ac:dyDescent="0.25">
      <c r="A6" s="53" t="s">
        <v>61</v>
      </c>
      <c r="B6" s="134">
        <v>307572</v>
      </c>
      <c r="C6" s="134">
        <v>287197</v>
      </c>
      <c r="D6" s="134">
        <v>253937</v>
      </c>
      <c r="E6" s="135">
        <v>848706</v>
      </c>
      <c r="F6" s="134">
        <v>230226</v>
      </c>
      <c r="G6" s="134">
        <v>131136</v>
      </c>
      <c r="H6" s="134">
        <v>59261</v>
      </c>
      <c r="I6" s="135">
        <v>420623</v>
      </c>
      <c r="J6" s="135">
        <v>1269329</v>
      </c>
      <c r="K6" s="134">
        <v>63806</v>
      </c>
      <c r="L6" s="134">
        <v>56400</v>
      </c>
      <c r="M6" s="134">
        <v>76626</v>
      </c>
      <c r="N6" s="135">
        <f t="shared" ref="N6:N13" si="0">SUM(K6:M6)</f>
        <v>196832</v>
      </c>
      <c r="O6" s="135">
        <f t="shared" ref="O6:O14" si="1">J6+N6</f>
        <v>1466161</v>
      </c>
      <c r="P6" s="134">
        <v>216252</v>
      </c>
      <c r="Q6" s="134">
        <v>248763</v>
      </c>
      <c r="R6" s="134">
        <v>281958</v>
      </c>
      <c r="S6" s="135">
        <v>746973</v>
      </c>
      <c r="T6" s="135">
        <v>2213134</v>
      </c>
      <c r="U6" s="4">
        <v>313269</v>
      </c>
      <c r="V6" s="4">
        <v>315887</v>
      </c>
      <c r="W6" s="4">
        <v>329716</v>
      </c>
      <c r="X6" s="38">
        <v>958872</v>
      </c>
      <c r="Y6" s="110">
        <v>214200</v>
      </c>
      <c r="Z6" s="110">
        <v>100456</v>
      </c>
      <c r="AA6" s="110">
        <v>62598</v>
      </c>
      <c r="AB6" s="38">
        <v>377254</v>
      </c>
      <c r="AC6" s="38">
        <v>1336126</v>
      </c>
      <c r="AD6" s="110">
        <v>59995</v>
      </c>
      <c r="AE6" s="110">
        <v>50022</v>
      </c>
      <c r="AF6" s="110">
        <v>83399</v>
      </c>
      <c r="AG6" s="38">
        <v>193416</v>
      </c>
      <c r="AH6" s="38">
        <v>1529542</v>
      </c>
      <c r="AI6" s="110">
        <v>213244</v>
      </c>
      <c r="AJ6" s="110">
        <v>245782</v>
      </c>
      <c r="AK6" s="110">
        <v>324089</v>
      </c>
      <c r="AL6" s="38">
        <f t="shared" ref="AL6:AL13" si="2">SUM(AI6:AK6)</f>
        <v>783115</v>
      </c>
      <c r="AM6" s="38">
        <v>2312657</v>
      </c>
    </row>
    <row r="7" spans="1:40" ht="15.75" x14ac:dyDescent="0.25">
      <c r="A7" s="53" t="s">
        <v>62</v>
      </c>
      <c r="B7" s="134">
        <v>261870</v>
      </c>
      <c r="C7" s="134">
        <v>236099</v>
      </c>
      <c r="D7" s="134">
        <v>208782</v>
      </c>
      <c r="E7" s="135">
        <v>706751</v>
      </c>
      <c r="F7" s="134">
        <v>184539</v>
      </c>
      <c r="G7" s="134">
        <v>106872</v>
      </c>
      <c r="H7" s="134">
        <v>27076</v>
      </c>
      <c r="I7" s="135">
        <v>318487</v>
      </c>
      <c r="J7" s="135">
        <v>1025238</v>
      </c>
      <c r="K7" s="134">
        <v>38663</v>
      </c>
      <c r="L7" s="134">
        <v>35358</v>
      </c>
      <c r="M7" s="134">
        <v>50730</v>
      </c>
      <c r="N7" s="135">
        <f t="shared" si="0"/>
        <v>124751</v>
      </c>
      <c r="O7" s="135">
        <f t="shared" si="1"/>
        <v>1149989</v>
      </c>
      <c r="P7" s="134">
        <v>169874</v>
      </c>
      <c r="Q7" s="134">
        <v>198354</v>
      </c>
      <c r="R7" s="134">
        <v>229864</v>
      </c>
      <c r="S7" s="135">
        <v>598092</v>
      </c>
      <c r="T7" s="135">
        <v>1748081</v>
      </c>
      <c r="U7" s="4">
        <v>256400</v>
      </c>
      <c r="V7" s="4">
        <v>260007</v>
      </c>
      <c r="W7" s="4">
        <v>272515</v>
      </c>
      <c r="X7" s="38">
        <v>788922</v>
      </c>
      <c r="Y7" s="109">
        <v>171295</v>
      </c>
      <c r="Z7" s="110">
        <v>68498</v>
      </c>
      <c r="AA7" s="109">
        <v>36071</v>
      </c>
      <c r="AB7" s="38">
        <v>275864</v>
      </c>
      <c r="AC7" s="38">
        <v>1064786</v>
      </c>
      <c r="AD7" s="109">
        <v>21109</v>
      </c>
      <c r="AE7" s="110">
        <v>30161</v>
      </c>
      <c r="AF7" s="109">
        <v>49791</v>
      </c>
      <c r="AG7" s="38">
        <v>101061</v>
      </c>
      <c r="AH7" s="38">
        <v>1165847</v>
      </c>
      <c r="AI7" s="109">
        <v>167586</v>
      </c>
      <c r="AJ7" s="110">
        <v>198852</v>
      </c>
      <c r="AK7" s="109">
        <v>271788</v>
      </c>
      <c r="AL7" s="38">
        <f t="shared" si="2"/>
        <v>638226</v>
      </c>
      <c r="AM7" s="38">
        <v>1804073</v>
      </c>
    </row>
    <row r="8" spans="1:40" ht="15.75" x14ac:dyDescent="0.25">
      <c r="A8" s="53" t="s">
        <v>63</v>
      </c>
      <c r="B8" s="134">
        <v>249764</v>
      </c>
      <c r="C8" s="134">
        <v>222997</v>
      </c>
      <c r="D8" s="134">
        <v>196888</v>
      </c>
      <c r="E8" s="135">
        <v>669649</v>
      </c>
      <c r="F8" s="134">
        <v>175562</v>
      </c>
      <c r="G8" s="134">
        <v>70620</v>
      </c>
      <c r="H8" s="134">
        <v>34018</v>
      </c>
      <c r="I8" s="135">
        <v>280200</v>
      </c>
      <c r="J8" s="135">
        <v>949849</v>
      </c>
      <c r="K8" s="134">
        <v>34114</v>
      </c>
      <c r="L8" s="134">
        <v>16150</v>
      </c>
      <c r="M8" s="134">
        <v>36174</v>
      </c>
      <c r="N8" s="135">
        <f t="shared" si="0"/>
        <v>86438</v>
      </c>
      <c r="O8" s="135">
        <f t="shared" si="1"/>
        <v>1036287</v>
      </c>
      <c r="P8" s="134">
        <v>173214</v>
      </c>
      <c r="Q8" s="134">
        <v>193784</v>
      </c>
      <c r="R8" s="134">
        <v>215062</v>
      </c>
      <c r="S8" s="135">
        <v>582060</v>
      </c>
      <c r="T8" s="135">
        <v>1618347</v>
      </c>
      <c r="U8" s="4">
        <v>226219</v>
      </c>
      <c r="V8" s="4">
        <v>248923</v>
      </c>
      <c r="W8" s="4">
        <v>259562</v>
      </c>
      <c r="X8" s="38">
        <v>734704</v>
      </c>
      <c r="Y8" s="109">
        <v>148179</v>
      </c>
      <c r="Z8" s="110">
        <v>46931</v>
      </c>
      <c r="AA8" s="109">
        <v>23153</v>
      </c>
      <c r="AB8" s="38">
        <v>218263</v>
      </c>
      <c r="AC8" s="38">
        <v>952967</v>
      </c>
      <c r="AD8" s="109">
        <v>24486</v>
      </c>
      <c r="AE8" s="110">
        <v>39192</v>
      </c>
      <c r="AF8" s="109">
        <v>47278</v>
      </c>
      <c r="AG8" s="38">
        <v>110956</v>
      </c>
      <c r="AH8" s="38">
        <v>1063923</v>
      </c>
      <c r="AI8" s="109">
        <v>158734</v>
      </c>
      <c r="AJ8" s="110">
        <v>181552</v>
      </c>
      <c r="AK8" s="109">
        <v>254586</v>
      </c>
      <c r="AL8" s="38">
        <f t="shared" si="2"/>
        <v>594872</v>
      </c>
      <c r="AM8" s="38">
        <v>1658795</v>
      </c>
    </row>
    <row r="9" spans="1:40" ht="15.75" x14ac:dyDescent="0.25">
      <c r="A9" s="53" t="s">
        <v>64</v>
      </c>
      <c r="B9" s="134">
        <v>436509</v>
      </c>
      <c r="C9" s="134">
        <v>393100</v>
      </c>
      <c r="D9" s="134">
        <v>348884</v>
      </c>
      <c r="E9" s="135">
        <v>1178493</v>
      </c>
      <c r="F9" s="134">
        <v>320015</v>
      </c>
      <c r="G9" s="134">
        <v>222476</v>
      </c>
      <c r="H9" s="134">
        <v>76630</v>
      </c>
      <c r="I9" s="135">
        <v>619121</v>
      </c>
      <c r="J9" s="135">
        <v>1797614</v>
      </c>
      <c r="K9" s="134">
        <v>69377</v>
      </c>
      <c r="L9" s="134">
        <v>100354</v>
      </c>
      <c r="M9" s="134">
        <v>129638</v>
      </c>
      <c r="N9" s="135">
        <f t="shared" si="0"/>
        <v>299369</v>
      </c>
      <c r="O9" s="135">
        <f t="shared" si="1"/>
        <v>2096983</v>
      </c>
      <c r="P9" s="134">
        <v>279182</v>
      </c>
      <c r="Q9" s="134">
        <v>335904</v>
      </c>
      <c r="R9" s="134">
        <v>393009</v>
      </c>
      <c r="S9" s="135">
        <v>1008095</v>
      </c>
      <c r="T9" s="135">
        <v>3105078</v>
      </c>
      <c r="U9" s="4">
        <v>452413</v>
      </c>
      <c r="V9" s="4">
        <v>444125</v>
      </c>
      <c r="W9" s="4">
        <v>447699</v>
      </c>
      <c r="X9" s="38">
        <v>1344237</v>
      </c>
      <c r="Y9" s="109">
        <v>302108</v>
      </c>
      <c r="Z9" s="110">
        <v>157304</v>
      </c>
      <c r="AA9" s="109">
        <v>103503</v>
      </c>
      <c r="AB9" s="38">
        <v>562915</v>
      </c>
      <c r="AC9" s="38">
        <v>1907152</v>
      </c>
      <c r="AD9" s="109">
        <v>76329</v>
      </c>
      <c r="AE9" s="110">
        <v>53164</v>
      </c>
      <c r="AF9" s="109">
        <v>103849</v>
      </c>
      <c r="AG9" s="38">
        <v>233342</v>
      </c>
      <c r="AH9" s="38">
        <v>2140494</v>
      </c>
      <c r="AI9" s="109">
        <v>269512</v>
      </c>
      <c r="AJ9" s="110">
        <v>331271</v>
      </c>
      <c r="AK9" s="109">
        <v>447036</v>
      </c>
      <c r="AL9" s="38">
        <f t="shared" si="2"/>
        <v>1047819</v>
      </c>
      <c r="AM9" s="38">
        <v>3188313</v>
      </c>
    </row>
    <row r="10" spans="1:40" ht="15.75" x14ac:dyDescent="0.25">
      <c r="A10" s="53" t="s">
        <v>65</v>
      </c>
      <c r="B10" s="134">
        <v>169545</v>
      </c>
      <c r="C10" s="134">
        <v>156971</v>
      </c>
      <c r="D10" s="134">
        <v>135244</v>
      </c>
      <c r="E10" s="135">
        <v>461760</v>
      </c>
      <c r="F10" s="134">
        <v>123229</v>
      </c>
      <c r="G10" s="134">
        <v>76161</v>
      </c>
      <c r="H10" s="134">
        <v>29741</v>
      </c>
      <c r="I10" s="135">
        <v>229131</v>
      </c>
      <c r="J10" s="135">
        <v>690891</v>
      </c>
      <c r="K10" s="134">
        <v>18193</v>
      </c>
      <c r="L10" s="134">
        <v>28795</v>
      </c>
      <c r="M10" s="134">
        <v>43804</v>
      </c>
      <c r="N10" s="135">
        <f t="shared" si="0"/>
        <v>90792</v>
      </c>
      <c r="O10" s="135">
        <f t="shared" si="1"/>
        <v>781683</v>
      </c>
      <c r="P10" s="134">
        <v>110857</v>
      </c>
      <c r="Q10" s="134">
        <v>129715</v>
      </c>
      <c r="R10" s="134">
        <v>155151</v>
      </c>
      <c r="S10" s="135">
        <v>395723</v>
      </c>
      <c r="T10" s="135">
        <v>1177406</v>
      </c>
      <c r="U10" s="4">
        <v>171422</v>
      </c>
      <c r="V10" s="4">
        <v>174790</v>
      </c>
      <c r="W10" s="4">
        <v>180204</v>
      </c>
      <c r="X10" s="38">
        <v>526416</v>
      </c>
      <c r="Y10" s="109">
        <v>119158</v>
      </c>
      <c r="Z10" s="110">
        <v>49053</v>
      </c>
      <c r="AA10" s="109">
        <v>25075</v>
      </c>
      <c r="AB10" s="38">
        <v>193286</v>
      </c>
      <c r="AC10" s="38">
        <v>719702</v>
      </c>
      <c r="AD10" s="109">
        <v>23825</v>
      </c>
      <c r="AE10" s="110">
        <v>17944</v>
      </c>
      <c r="AF10" s="109">
        <v>38040</v>
      </c>
      <c r="AG10" s="38">
        <v>79809</v>
      </c>
      <c r="AH10" s="38">
        <v>799511</v>
      </c>
      <c r="AI10" s="109">
        <v>108838</v>
      </c>
      <c r="AJ10" s="110">
        <v>133161</v>
      </c>
      <c r="AK10" s="109">
        <v>181407</v>
      </c>
      <c r="AL10" s="38">
        <f t="shared" si="2"/>
        <v>423406</v>
      </c>
      <c r="AM10" s="38">
        <v>1222917</v>
      </c>
    </row>
    <row r="11" spans="1:40" ht="15.75" x14ac:dyDescent="0.25">
      <c r="A11" s="53" t="s">
        <v>66</v>
      </c>
      <c r="B11" s="134">
        <v>402650</v>
      </c>
      <c r="C11" s="134">
        <v>387740</v>
      </c>
      <c r="D11" s="134">
        <v>354655</v>
      </c>
      <c r="E11" s="135">
        <v>1145045</v>
      </c>
      <c r="F11" s="134">
        <v>335700</v>
      </c>
      <c r="G11" s="134">
        <v>253352</v>
      </c>
      <c r="H11" s="134">
        <v>151728</v>
      </c>
      <c r="I11" s="135">
        <v>740780</v>
      </c>
      <c r="J11" s="135">
        <v>1885825</v>
      </c>
      <c r="K11" s="134">
        <v>73582</v>
      </c>
      <c r="L11" s="134">
        <v>107611</v>
      </c>
      <c r="M11" s="134">
        <v>135314</v>
      </c>
      <c r="N11" s="135">
        <f t="shared" si="0"/>
        <v>316507</v>
      </c>
      <c r="O11" s="135">
        <f t="shared" si="1"/>
        <v>2202332</v>
      </c>
      <c r="P11" s="134">
        <v>311430</v>
      </c>
      <c r="Q11" s="134">
        <v>323350</v>
      </c>
      <c r="R11" s="134">
        <v>380056</v>
      </c>
      <c r="S11" s="135">
        <v>1014836</v>
      </c>
      <c r="T11" s="135">
        <v>3217168</v>
      </c>
      <c r="U11" s="4">
        <v>409180</v>
      </c>
      <c r="V11" s="4">
        <v>406925</v>
      </c>
      <c r="W11" s="4">
        <v>401409</v>
      </c>
      <c r="X11" s="38">
        <v>1217514</v>
      </c>
      <c r="Y11" s="109">
        <v>297672</v>
      </c>
      <c r="Z11" s="110">
        <v>160518</v>
      </c>
      <c r="AA11" s="109">
        <v>124864</v>
      </c>
      <c r="AB11" s="38">
        <v>583054</v>
      </c>
      <c r="AC11" s="38">
        <v>1800568</v>
      </c>
      <c r="AD11" s="109">
        <v>75957</v>
      </c>
      <c r="AE11" s="110">
        <v>84511</v>
      </c>
      <c r="AF11" s="109">
        <v>120271</v>
      </c>
      <c r="AG11" s="38">
        <v>280739</v>
      </c>
      <c r="AH11" s="38">
        <v>2081307</v>
      </c>
      <c r="AI11" s="109">
        <v>319098</v>
      </c>
      <c r="AJ11" s="110">
        <v>343993</v>
      </c>
      <c r="AK11" s="109">
        <v>446708</v>
      </c>
      <c r="AL11" s="38">
        <f t="shared" si="2"/>
        <v>1109799</v>
      </c>
      <c r="AM11" s="38">
        <v>3191106</v>
      </c>
    </row>
    <row r="12" spans="1:40" ht="15.75" x14ac:dyDescent="0.25">
      <c r="A12" s="53" t="s">
        <v>67</v>
      </c>
      <c r="B12" s="134">
        <v>561222</v>
      </c>
      <c r="C12" s="134">
        <v>499749</v>
      </c>
      <c r="D12" s="134">
        <v>443840</v>
      </c>
      <c r="E12" s="135">
        <v>1504811</v>
      </c>
      <c r="F12" s="134">
        <v>403044</v>
      </c>
      <c r="G12" s="134">
        <v>252171</v>
      </c>
      <c r="H12" s="134">
        <v>70363</v>
      </c>
      <c r="I12" s="135">
        <v>725578</v>
      </c>
      <c r="J12" s="135">
        <v>2230389</v>
      </c>
      <c r="K12" s="134">
        <v>115220</v>
      </c>
      <c r="L12" s="134">
        <v>111313</v>
      </c>
      <c r="M12" s="134">
        <v>143558</v>
      </c>
      <c r="N12" s="135">
        <f t="shared" si="0"/>
        <v>370091</v>
      </c>
      <c r="O12" s="135">
        <f t="shared" si="1"/>
        <v>2600480</v>
      </c>
      <c r="P12" s="134">
        <v>374220</v>
      </c>
      <c r="Q12" s="134">
        <v>420471</v>
      </c>
      <c r="R12" s="134">
        <v>487653</v>
      </c>
      <c r="S12" s="135">
        <v>1282344</v>
      </c>
      <c r="T12" s="135">
        <v>3882824</v>
      </c>
      <c r="U12" s="4">
        <v>543626</v>
      </c>
      <c r="V12" s="4">
        <v>548118</v>
      </c>
      <c r="W12" s="4">
        <v>559453</v>
      </c>
      <c r="X12" s="38">
        <v>1651197</v>
      </c>
      <c r="Y12" s="109">
        <v>355046</v>
      </c>
      <c r="Z12" s="110">
        <v>131297</v>
      </c>
      <c r="AA12" s="109">
        <v>92423</v>
      </c>
      <c r="AB12" s="38">
        <v>578766</v>
      </c>
      <c r="AC12" s="38">
        <v>2229963</v>
      </c>
      <c r="AD12" s="109">
        <v>91560</v>
      </c>
      <c r="AE12" s="110">
        <v>97784</v>
      </c>
      <c r="AF12" s="109">
        <v>134462</v>
      </c>
      <c r="AG12" s="38">
        <v>323806</v>
      </c>
      <c r="AH12" s="38">
        <v>2553769</v>
      </c>
      <c r="AI12" s="109">
        <v>362073</v>
      </c>
      <c r="AJ12" s="110">
        <v>409654</v>
      </c>
      <c r="AK12" s="109">
        <v>555282</v>
      </c>
      <c r="AL12" s="38">
        <f t="shared" si="2"/>
        <v>1327009</v>
      </c>
      <c r="AM12" s="38">
        <v>3880778</v>
      </c>
    </row>
    <row r="13" spans="1:40" ht="16.5" thickBot="1" x14ac:dyDescent="0.3">
      <c r="A13" s="53" t="s">
        <v>22</v>
      </c>
      <c r="B13" s="136">
        <v>454</v>
      </c>
      <c r="C13" s="136">
        <v>431</v>
      </c>
      <c r="D13" s="136">
        <v>576</v>
      </c>
      <c r="E13" s="137">
        <v>1461</v>
      </c>
      <c r="F13" s="136">
        <v>418</v>
      </c>
      <c r="G13" s="136">
        <v>247</v>
      </c>
      <c r="H13" s="136">
        <v>0</v>
      </c>
      <c r="I13" s="137">
        <v>665</v>
      </c>
      <c r="J13" s="137">
        <v>2126</v>
      </c>
      <c r="K13" s="136">
        <v>0</v>
      </c>
      <c r="L13" s="136">
        <v>0</v>
      </c>
      <c r="M13" s="136">
        <v>418</v>
      </c>
      <c r="N13" s="137">
        <f t="shared" si="0"/>
        <v>418</v>
      </c>
      <c r="O13" s="137">
        <f t="shared" si="1"/>
        <v>2544</v>
      </c>
      <c r="P13" s="136">
        <v>348</v>
      </c>
      <c r="Q13" s="136">
        <v>415</v>
      </c>
      <c r="R13" s="136">
        <v>418</v>
      </c>
      <c r="S13" s="137">
        <v>1181</v>
      </c>
      <c r="T13" s="137">
        <v>3725</v>
      </c>
      <c r="U13" s="3">
        <v>505</v>
      </c>
      <c r="V13" s="3">
        <v>529</v>
      </c>
      <c r="W13" s="3">
        <v>492</v>
      </c>
      <c r="X13" s="46">
        <v>1526</v>
      </c>
      <c r="Y13" s="3">
        <v>361</v>
      </c>
      <c r="Z13" s="3">
        <v>206</v>
      </c>
      <c r="AA13" s="3">
        <v>0</v>
      </c>
      <c r="AB13" s="46">
        <v>567</v>
      </c>
      <c r="AC13" s="46">
        <v>2093</v>
      </c>
      <c r="AD13" s="3">
        <v>0</v>
      </c>
      <c r="AE13" s="3">
        <v>0</v>
      </c>
      <c r="AF13" s="3">
        <v>35</v>
      </c>
      <c r="AG13" s="46">
        <v>35</v>
      </c>
      <c r="AH13" s="46">
        <v>2128</v>
      </c>
      <c r="AI13" s="3">
        <v>318</v>
      </c>
      <c r="AJ13" s="3">
        <v>404</v>
      </c>
      <c r="AK13" s="3">
        <v>565</v>
      </c>
      <c r="AL13" s="46">
        <f t="shared" si="2"/>
        <v>1287</v>
      </c>
      <c r="AM13" s="46">
        <f t="shared" ref="AM13" si="3">SUM(AL13,AH13)</f>
        <v>3415</v>
      </c>
    </row>
    <row r="14" spans="1:40" ht="16.5" thickBot="1" x14ac:dyDescent="0.3">
      <c r="A14" s="55" t="s">
        <v>3</v>
      </c>
      <c r="B14" s="138">
        <f>SUM(B5:B13)</f>
        <v>2745771</v>
      </c>
      <c r="C14" s="138">
        <f t="shared" ref="C14:E14" si="4">SUM(C5:C13)</f>
        <v>2509348</v>
      </c>
      <c r="D14" s="138">
        <f t="shared" si="4"/>
        <v>2223119</v>
      </c>
      <c r="E14" s="39">
        <f t="shared" si="4"/>
        <v>7478238</v>
      </c>
      <c r="F14" s="138">
        <v>2027164</v>
      </c>
      <c r="G14" s="138">
        <v>1257336</v>
      </c>
      <c r="H14" s="138">
        <v>495644</v>
      </c>
      <c r="I14" s="175">
        <v>3780144</v>
      </c>
      <c r="J14" s="175">
        <v>11258382</v>
      </c>
      <c r="K14" s="138">
        <f>SUM(K5:K13)</f>
        <v>434728</v>
      </c>
      <c r="L14" s="138">
        <f>SUM(L5:L13)</f>
        <v>488886</v>
      </c>
      <c r="M14" s="138">
        <f>SUM(M5:M13)</f>
        <v>669152</v>
      </c>
      <c r="N14" s="175">
        <f>SUM(K14:M14)</f>
        <v>1592766</v>
      </c>
      <c r="O14" s="175">
        <f t="shared" si="1"/>
        <v>12851148</v>
      </c>
      <c r="P14" s="138">
        <v>1862488</v>
      </c>
      <c r="Q14" s="138">
        <v>2117551</v>
      </c>
      <c r="R14" s="138">
        <v>2454899</v>
      </c>
      <c r="S14" s="175">
        <v>6434938</v>
      </c>
      <c r="T14" s="175">
        <v>19286086</v>
      </c>
      <c r="U14" s="6">
        <f>SUM(U5:U13)</f>
        <v>2723610</v>
      </c>
      <c r="V14" s="6">
        <f>SUM(V5:V13)</f>
        <v>2760540</v>
      </c>
      <c r="W14" s="6">
        <f>SUM(W5:W13)</f>
        <v>2818039</v>
      </c>
      <c r="X14" s="39">
        <f>SUM(X5:X13)</f>
        <v>8302189</v>
      </c>
      <c r="Y14" s="114">
        <v>1834769</v>
      </c>
      <c r="Z14" s="114">
        <v>789165</v>
      </c>
      <c r="AA14" s="114">
        <v>502055</v>
      </c>
      <c r="AB14" s="39">
        <v>3125989</v>
      </c>
      <c r="AC14" s="39">
        <v>11428178</v>
      </c>
      <c r="AD14" s="114">
        <v>404596</v>
      </c>
      <c r="AE14" s="114">
        <v>410487</v>
      </c>
      <c r="AF14" s="114">
        <v>630336</v>
      </c>
      <c r="AG14" s="39">
        <v>1445419</v>
      </c>
      <c r="AH14" s="39">
        <v>12873597</v>
      </c>
      <c r="AI14" s="114">
        <f t="shared" ref="AI14:AL14" si="5">SUM(AI2:AI13)</f>
        <v>1817280</v>
      </c>
      <c r="AJ14" s="114">
        <f t="shared" si="5"/>
        <v>2106942</v>
      </c>
      <c r="AK14" s="114">
        <f t="shared" si="5"/>
        <v>2841884</v>
      </c>
      <c r="AL14" s="39">
        <f t="shared" si="5"/>
        <v>6766106</v>
      </c>
      <c r="AM14" s="39">
        <v>19639703</v>
      </c>
      <c r="AN14" s="149"/>
    </row>
    <row r="15" spans="1:40" ht="18.75" x14ac:dyDescent="0.3">
      <c r="A15" s="59" t="s">
        <v>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74"/>
      <c r="Q15" s="174"/>
      <c r="R15" s="174"/>
      <c r="S15" s="174"/>
      <c r="T15" s="221"/>
      <c r="U15" s="36"/>
      <c r="V15" s="36"/>
      <c r="W15" s="36"/>
      <c r="X15" s="36"/>
      <c r="Y15" s="174"/>
      <c r="Z15" s="72"/>
      <c r="AA15" s="174"/>
      <c r="AB15" s="174"/>
      <c r="AC15" s="174"/>
      <c r="AD15" s="174"/>
      <c r="AE15" s="72"/>
      <c r="AF15" s="174"/>
      <c r="AG15" s="174"/>
      <c r="AH15" s="174"/>
      <c r="AI15" s="174"/>
      <c r="AJ15" s="174"/>
      <c r="AK15" s="174"/>
      <c r="AL15" s="174"/>
      <c r="AM15" s="221"/>
      <c r="AN15" s="149"/>
    </row>
    <row r="16" spans="1:40" ht="15.75" x14ac:dyDescent="0.25">
      <c r="A16" s="52" t="s">
        <v>5</v>
      </c>
      <c r="B16" s="139">
        <v>243485</v>
      </c>
      <c r="C16" s="139">
        <v>224245</v>
      </c>
      <c r="D16" s="140">
        <v>191456</v>
      </c>
      <c r="E16" s="133">
        <v>659186</v>
      </c>
      <c r="F16" s="139">
        <v>173375</v>
      </c>
      <c r="G16" s="139">
        <v>143827</v>
      </c>
      <c r="H16" s="140">
        <v>19120</v>
      </c>
      <c r="I16" s="133">
        <v>336322</v>
      </c>
      <c r="J16" s="133">
        <v>995508</v>
      </c>
      <c r="K16" s="139">
        <v>41566</v>
      </c>
      <c r="L16" s="139">
        <v>40931</v>
      </c>
      <c r="M16" s="140">
        <v>61150</v>
      </c>
      <c r="N16" s="133">
        <v>143647</v>
      </c>
      <c r="O16" s="133">
        <v>1139155</v>
      </c>
      <c r="P16" s="139">
        <v>159544</v>
      </c>
      <c r="Q16" s="139">
        <v>175550</v>
      </c>
      <c r="R16" s="140">
        <v>200099</v>
      </c>
      <c r="S16" s="133">
        <v>535193</v>
      </c>
      <c r="T16" s="133">
        <v>1674348</v>
      </c>
      <c r="U16" s="72">
        <v>235008</v>
      </c>
      <c r="V16" s="72">
        <v>251923</v>
      </c>
      <c r="W16" s="73">
        <v>255625</v>
      </c>
      <c r="X16" s="37">
        <v>742556</v>
      </c>
      <c r="Y16" s="72">
        <v>164221</v>
      </c>
      <c r="Z16" s="72">
        <v>88862</v>
      </c>
      <c r="AA16" s="73">
        <v>26304</v>
      </c>
      <c r="AB16" s="37">
        <v>279387</v>
      </c>
      <c r="AC16" s="37">
        <v>1021943</v>
      </c>
      <c r="AD16" s="72">
        <v>42058</v>
      </c>
      <c r="AE16" s="72">
        <v>40719</v>
      </c>
      <c r="AF16" s="73">
        <v>55124</v>
      </c>
      <c r="AG16" s="37">
        <v>137901</v>
      </c>
      <c r="AH16" s="37">
        <v>1159844</v>
      </c>
      <c r="AI16" s="72">
        <v>162638</v>
      </c>
      <c r="AJ16" s="72">
        <v>186144</v>
      </c>
      <c r="AK16" s="73">
        <v>242141</v>
      </c>
      <c r="AL16" s="37">
        <v>590923</v>
      </c>
      <c r="AM16" s="37">
        <v>1750767</v>
      </c>
      <c r="AN16" s="149"/>
    </row>
    <row r="17" spans="1:40" s="28" customFormat="1" ht="15.75" x14ac:dyDescent="0.25">
      <c r="A17" s="53" t="s">
        <v>22</v>
      </c>
      <c r="B17" s="134">
        <v>5808.3540000000003</v>
      </c>
      <c r="C17" s="134">
        <v>5010.7759999999998</v>
      </c>
      <c r="D17" s="134">
        <v>4343</v>
      </c>
      <c r="E17" s="135">
        <v>15162.130000000001</v>
      </c>
      <c r="F17" s="134">
        <v>3574.1419999999998</v>
      </c>
      <c r="G17" s="134">
        <v>2629.7539999999999</v>
      </c>
      <c r="H17" s="134">
        <v>341.17099999999999</v>
      </c>
      <c r="I17" s="135">
        <v>6545.067</v>
      </c>
      <c r="J17" s="135">
        <v>21707.611000000001</v>
      </c>
      <c r="K17" s="134">
        <v>0</v>
      </c>
      <c r="L17" s="134">
        <v>0</v>
      </c>
      <c r="M17" s="134">
        <v>831.3</v>
      </c>
      <c r="N17" s="135">
        <v>831.3</v>
      </c>
      <c r="O17" s="135">
        <v>22538.911</v>
      </c>
      <c r="P17" s="134">
        <v>3175.3</v>
      </c>
      <c r="Q17" s="134">
        <v>4107.5</v>
      </c>
      <c r="R17" s="134">
        <v>5074.2</v>
      </c>
      <c r="S17" s="135">
        <v>12357</v>
      </c>
      <c r="T17" s="135">
        <v>34895.911</v>
      </c>
      <c r="U17" s="4">
        <v>5425</v>
      </c>
      <c r="V17" s="4">
        <v>5717.6</v>
      </c>
      <c r="W17" s="4">
        <v>5598.2</v>
      </c>
      <c r="X17" s="38">
        <v>16740.8</v>
      </c>
      <c r="Y17" s="4">
        <v>3626</v>
      </c>
      <c r="Z17" s="4">
        <v>913</v>
      </c>
      <c r="AA17" s="4">
        <v>0</v>
      </c>
      <c r="AB17" s="38">
        <v>4539</v>
      </c>
      <c r="AC17" s="38">
        <v>21279.8</v>
      </c>
      <c r="AD17" s="4">
        <v>0</v>
      </c>
      <c r="AE17" s="4">
        <v>0</v>
      </c>
      <c r="AF17" s="4">
        <v>382.4</v>
      </c>
      <c r="AG17" s="38">
        <v>382.4</v>
      </c>
      <c r="AH17" s="38">
        <v>21662.2</v>
      </c>
      <c r="AI17" s="4">
        <v>3260.4</v>
      </c>
      <c r="AJ17" s="4">
        <v>4017.8</v>
      </c>
      <c r="AK17" s="4">
        <v>5824.4</v>
      </c>
      <c r="AL17" s="38">
        <v>13102.6</v>
      </c>
      <c r="AM17" s="38">
        <v>34764.800000000003</v>
      </c>
      <c r="AN17" s="149"/>
    </row>
    <row r="18" spans="1:40" s="28" customFormat="1" ht="16.5" thickBot="1" x14ac:dyDescent="0.3">
      <c r="A18" s="129" t="s">
        <v>23</v>
      </c>
      <c r="B18" s="136">
        <v>91.897000000000006</v>
      </c>
      <c r="C18" s="136">
        <v>81.34</v>
      </c>
      <c r="D18" s="136">
        <v>71</v>
      </c>
      <c r="E18" s="137">
        <v>244.23700000000002</v>
      </c>
      <c r="F18" s="136">
        <v>64.5</v>
      </c>
      <c r="G18" s="136">
        <v>39.1</v>
      </c>
      <c r="H18" s="136">
        <v>0</v>
      </c>
      <c r="I18" s="137">
        <v>103.6</v>
      </c>
      <c r="J18" s="137">
        <v>347.47699999999998</v>
      </c>
      <c r="K18" s="136">
        <v>0</v>
      </c>
      <c r="L18" s="136">
        <v>0</v>
      </c>
      <c r="M18" s="136">
        <v>12.6</v>
      </c>
      <c r="N18" s="137">
        <v>12.6</v>
      </c>
      <c r="O18" s="137">
        <v>360.077</v>
      </c>
      <c r="P18" s="136">
        <v>45.2</v>
      </c>
      <c r="Q18" s="136">
        <v>70.900000000000006</v>
      </c>
      <c r="R18" s="136">
        <v>77.599999999999994</v>
      </c>
      <c r="S18" s="137">
        <v>193.7</v>
      </c>
      <c r="T18" s="137">
        <v>554.13699999999994</v>
      </c>
      <c r="U18" s="4">
        <v>95</v>
      </c>
      <c r="V18" s="4">
        <v>94</v>
      </c>
      <c r="W18" s="4">
        <v>97</v>
      </c>
      <c r="X18" s="38">
        <v>286</v>
      </c>
      <c r="Y18" s="4">
        <v>60.5</v>
      </c>
      <c r="Z18" s="4">
        <v>20.8</v>
      </c>
      <c r="AA18" s="4">
        <v>0</v>
      </c>
      <c r="AB18" s="38">
        <v>81.3</v>
      </c>
      <c r="AC18" s="38">
        <v>367.3</v>
      </c>
      <c r="AD18" s="4">
        <v>0</v>
      </c>
      <c r="AE18" s="4">
        <v>0</v>
      </c>
      <c r="AF18" s="4">
        <v>6.4</v>
      </c>
      <c r="AG18" s="38">
        <v>6.4</v>
      </c>
      <c r="AH18" s="38">
        <v>373.7</v>
      </c>
      <c r="AI18" s="4">
        <v>57.25</v>
      </c>
      <c r="AJ18" s="4">
        <v>68.099999999999994</v>
      </c>
      <c r="AK18" s="4">
        <v>101.3</v>
      </c>
      <c r="AL18" s="38">
        <v>226.65</v>
      </c>
      <c r="AM18" s="38">
        <v>600.35</v>
      </c>
      <c r="AN18" s="149"/>
    </row>
    <row r="19" spans="1:40" ht="16.5" thickBot="1" x14ac:dyDescent="0.3">
      <c r="A19" s="55" t="s">
        <v>8</v>
      </c>
      <c r="B19" s="141">
        <f>SUM(B16:B18)</f>
        <v>249385.25099999999</v>
      </c>
      <c r="C19" s="141">
        <f t="shared" ref="C19:E19" si="6">SUM(C16:C18)</f>
        <v>229337.11600000001</v>
      </c>
      <c r="D19" s="141">
        <f t="shared" si="6"/>
        <v>195870</v>
      </c>
      <c r="E19" s="39">
        <f t="shared" si="6"/>
        <v>674592.36699999997</v>
      </c>
      <c r="F19" s="141">
        <v>177013.64199999999</v>
      </c>
      <c r="G19" s="141">
        <v>146495.85399999999</v>
      </c>
      <c r="H19" s="141">
        <v>19461.170999999998</v>
      </c>
      <c r="I19" s="176">
        <v>342970.66699999996</v>
      </c>
      <c r="J19" s="176">
        <v>1017563.034</v>
      </c>
      <c r="K19" s="141">
        <v>41566</v>
      </c>
      <c r="L19" s="141">
        <v>40931</v>
      </c>
      <c r="M19" s="141">
        <v>61993.9</v>
      </c>
      <c r="N19" s="176">
        <v>144490.9</v>
      </c>
      <c r="O19" s="176">
        <v>1162053.9879999999</v>
      </c>
      <c r="P19" s="141">
        <v>162764.5</v>
      </c>
      <c r="Q19" s="141">
        <v>179728.4</v>
      </c>
      <c r="R19" s="141">
        <v>205250.80000000002</v>
      </c>
      <c r="S19" s="176">
        <v>547743.70000000007</v>
      </c>
      <c r="T19" s="176">
        <v>1709797.6340000001</v>
      </c>
      <c r="U19" s="6">
        <f>SUM(U16:U18)</f>
        <v>240528</v>
      </c>
      <c r="V19" s="6">
        <v>257734.6</v>
      </c>
      <c r="W19" s="130">
        <f>SUM(W16:W18)</f>
        <v>261320.2</v>
      </c>
      <c r="X19" s="39">
        <f>SUM(X16:X18)</f>
        <v>759582.8</v>
      </c>
      <c r="Y19" s="130">
        <v>167907.5</v>
      </c>
      <c r="Z19" s="130">
        <v>89795.8</v>
      </c>
      <c r="AA19" s="130">
        <v>26304</v>
      </c>
      <c r="AB19" s="39">
        <v>284007.3</v>
      </c>
      <c r="AC19" s="39">
        <v>1043590.1</v>
      </c>
      <c r="AD19" s="130">
        <v>42058</v>
      </c>
      <c r="AE19" s="130">
        <v>40719</v>
      </c>
      <c r="AF19" s="130">
        <v>55512.800000000003</v>
      </c>
      <c r="AG19" s="39">
        <v>138289.79999999999</v>
      </c>
      <c r="AH19" s="39">
        <v>1181879.8999999999</v>
      </c>
      <c r="AI19" s="130">
        <v>165955.65</v>
      </c>
      <c r="AJ19" s="130">
        <v>190229.9</v>
      </c>
      <c r="AK19" s="130">
        <v>248066.7</v>
      </c>
      <c r="AL19" s="39">
        <v>604252.25</v>
      </c>
      <c r="AM19" s="39">
        <v>1786132.15</v>
      </c>
      <c r="AN19" s="149"/>
    </row>
    <row r="20" spans="1:40" ht="18.75" x14ac:dyDescent="0.3">
      <c r="A20" s="59" t="s">
        <v>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174"/>
      <c r="Q20" s="174"/>
      <c r="R20" s="174"/>
      <c r="S20" s="174"/>
      <c r="T20" s="221"/>
      <c r="U20" s="36"/>
      <c r="V20" s="36"/>
      <c r="W20" s="36"/>
      <c r="X20" s="36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221"/>
      <c r="AN20" s="149"/>
    </row>
    <row r="21" spans="1:40" ht="15.75" x14ac:dyDescent="0.25">
      <c r="A21" s="52" t="s">
        <v>10</v>
      </c>
      <c r="B21" s="132">
        <v>196384</v>
      </c>
      <c r="C21" s="132">
        <v>171900</v>
      </c>
      <c r="D21" s="132">
        <v>165400</v>
      </c>
      <c r="E21" s="133">
        <v>533684</v>
      </c>
      <c r="F21" s="132">
        <v>148087</v>
      </c>
      <c r="G21" s="132">
        <v>129440</v>
      </c>
      <c r="H21" s="132">
        <v>68500</v>
      </c>
      <c r="I21" s="133">
        <v>346027</v>
      </c>
      <c r="J21" s="133">
        <v>879711</v>
      </c>
      <c r="K21" s="132">
        <v>42243</v>
      </c>
      <c r="L21" s="132">
        <v>42765</v>
      </c>
      <c r="M21" s="132">
        <v>87815</v>
      </c>
      <c r="N21" s="133">
        <f>SUM(K21:M21)</f>
        <v>172823</v>
      </c>
      <c r="O21" s="133">
        <f t="shared" ref="O21:O23" si="7">J21+N21</f>
        <v>1052534</v>
      </c>
      <c r="P21" s="132">
        <v>124455</v>
      </c>
      <c r="Q21" s="132">
        <v>155419</v>
      </c>
      <c r="R21" s="132">
        <v>180341</v>
      </c>
      <c r="S21" s="133">
        <v>460215</v>
      </c>
      <c r="T21" s="133">
        <v>1512749</v>
      </c>
      <c r="U21" s="5">
        <v>189588</v>
      </c>
      <c r="V21" s="5">
        <v>180528</v>
      </c>
      <c r="W21" s="5">
        <v>187913</v>
      </c>
      <c r="X21" s="37">
        <v>558029</v>
      </c>
      <c r="Y21" s="5">
        <v>133365</v>
      </c>
      <c r="Z21" s="5">
        <v>83295</v>
      </c>
      <c r="AA21" s="5">
        <v>42745</v>
      </c>
      <c r="AB21" s="37">
        <v>259405</v>
      </c>
      <c r="AC21" s="37">
        <v>817434</v>
      </c>
      <c r="AD21" s="5">
        <v>36787</v>
      </c>
      <c r="AE21" s="5">
        <v>39028</v>
      </c>
      <c r="AF21" s="5">
        <v>67483</v>
      </c>
      <c r="AG21" s="37">
        <v>143298</v>
      </c>
      <c r="AH21" s="37">
        <v>960732</v>
      </c>
      <c r="AI21" s="5">
        <v>125962</v>
      </c>
      <c r="AJ21" s="5">
        <v>142611</v>
      </c>
      <c r="AK21" s="5">
        <v>174481</v>
      </c>
      <c r="AL21" s="37">
        <f>SUM(AI21:AK21)</f>
        <v>443054</v>
      </c>
      <c r="AM21" s="37">
        <f t="shared" ref="AM21:AM22" si="8">SUM(AL21,AH21)</f>
        <v>1403786</v>
      </c>
      <c r="AN21" s="149"/>
    </row>
    <row r="22" spans="1:40" ht="16.5" thickBot="1" x14ac:dyDescent="0.3">
      <c r="A22" s="54" t="s">
        <v>23</v>
      </c>
      <c r="B22" s="136">
        <v>287.8</v>
      </c>
      <c r="C22" s="136">
        <v>256.89999999999998</v>
      </c>
      <c r="D22" s="136">
        <v>263</v>
      </c>
      <c r="E22" s="137">
        <v>807.7</v>
      </c>
      <c r="F22" s="136">
        <v>230.5</v>
      </c>
      <c r="G22" s="136">
        <v>252.1</v>
      </c>
      <c r="H22" s="136">
        <v>159.08000000000001</v>
      </c>
      <c r="I22" s="137">
        <v>641.68000000000006</v>
      </c>
      <c r="J22" s="137">
        <v>1449.38</v>
      </c>
      <c r="K22" s="136">
        <v>107.5</v>
      </c>
      <c r="L22" s="136">
        <v>80.81</v>
      </c>
      <c r="M22" s="136">
        <v>205.02</v>
      </c>
      <c r="N22" s="137">
        <f>SUM(K22:M22)</f>
        <v>393.33000000000004</v>
      </c>
      <c r="O22" s="137">
        <f t="shared" si="7"/>
        <v>1842.71</v>
      </c>
      <c r="P22" s="136">
        <v>245.62</v>
      </c>
      <c r="Q22" s="136">
        <v>333.93</v>
      </c>
      <c r="R22" s="136">
        <v>336.18</v>
      </c>
      <c r="S22" s="137">
        <v>915.73</v>
      </c>
      <c r="T22" s="137">
        <v>2758.44</v>
      </c>
      <c r="U22" s="3">
        <v>446.48</v>
      </c>
      <c r="V22" s="3">
        <v>266.27</v>
      </c>
      <c r="W22" s="3">
        <v>346.9</v>
      </c>
      <c r="X22" s="46">
        <v>1059.6500000000001</v>
      </c>
      <c r="Y22" s="3">
        <v>267.95999999999998</v>
      </c>
      <c r="Z22" s="3">
        <v>249.05</v>
      </c>
      <c r="AA22" s="3">
        <v>167.45</v>
      </c>
      <c r="AB22" s="46">
        <v>684.46</v>
      </c>
      <c r="AC22" s="46">
        <v>1744.11</v>
      </c>
      <c r="AD22" s="3">
        <v>139.46</v>
      </c>
      <c r="AE22" s="3">
        <v>142.88999999999999</v>
      </c>
      <c r="AF22" s="3">
        <v>156.91999999999999</v>
      </c>
      <c r="AG22" s="46">
        <v>439.27</v>
      </c>
      <c r="AH22" s="46">
        <v>2183.38</v>
      </c>
      <c r="AI22" s="3">
        <v>351.13</v>
      </c>
      <c r="AJ22" s="3">
        <v>350.35</v>
      </c>
      <c r="AK22" s="3">
        <v>370.51</v>
      </c>
      <c r="AL22" s="46">
        <f t="shared" ref="AL22" si="9">SUM(AI22:AK22)</f>
        <v>1071.99</v>
      </c>
      <c r="AM22" s="46">
        <f t="shared" si="8"/>
        <v>3255.37</v>
      </c>
      <c r="AN22" s="149"/>
    </row>
    <row r="23" spans="1:40" ht="16.5" thickBot="1" x14ac:dyDescent="0.3">
      <c r="A23" s="55" t="s">
        <v>13</v>
      </c>
      <c r="B23" s="138">
        <f>SUM(B21:B22)</f>
        <v>196671.8</v>
      </c>
      <c r="C23" s="138">
        <f t="shared" ref="C23:E23" si="10">SUM(C21:C22)</f>
        <v>172156.9</v>
      </c>
      <c r="D23" s="138">
        <f t="shared" si="10"/>
        <v>165663</v>
      </c>
      <c r="E23" s="39">
        <f t="shared" si="10"/>
        <v>534491.69999999995</v>
      </c>
      <c r="F23" s="138">
        <v>148317.5</v>
      </c>
      <c r="G23" s="138">
        <v>129692.1</v>
      </c>
      <c r="H23" s="138">
        <v>68659.08</v>
      </c>
      <c r="I23" s="175">
        <v>346668.68</v>
      </c>
      <c r="J23" s="175">
        <v>881160.37999999989</v>
      </c>
      <c r="K23" s="138">
        <f>SUM(K21:K22)</f>
        <v>42350.5</v>
      </c>
      <c r="L23" s="138">
        <f>SUM(L21:L22)</f>
        <v>42845.81</v>
      </c>
      <c r="M23" s="138">
        <f>SUM(M21:M22)</f>
        <v>88020.02</v>
      </c>
      <c r="N23" s="175">
        <f>SUM(K23:M23)</f>
        <v>173216.33000000002</v>
      </c>
      <c r="O23" s="175">
        <f t="shared" si="7"/>
        <v>1054376.71</v>
      </c>
      <c r="P23" s="138">
        <v>124700.62</v>
      </c>
      <c r="Q23" s="138">
        <v>155752.93</v>
      </c>
      <c r="R23" s="138">
        <v>180677.18</v>
      </c>
      <c r="S23" s="175">
        <v>461130.73</v>
      </c>
      <c r="T23" s="175">
        <v>1515507.44</v>
      </c>
      <c r="U23" s="6">
        <f>SUM(U21:U22)</f>
        <v>190034.48</v>
      </c>
      <c r="V23" s="6">
        <f>V21+V22</f>
        <v>180794.27</v>
      </c>
      <c r="W23" s="6">
        <f>SUM(W21:W22)</f>
        <v>188259.9</v>
      </c>
      <c r="X23" s="39">
        <f>X21+X22</f>
        <v>559088.65</v>
      </c>
      <c r="Y23" s="130">
        <v>133632.95999999999</v>
      </c>
      <c r="Z23" s="6">
        <v>83544.05</v>
      </c>
      <c r="AA23" s="6">
        <v>42912.45</v>
      </c>
      <c r="AB23" s="39">
        <v>260089.46</v>
      </c>
      <c r="AC23" s="39">
        <v>819178.11</v>
      </c>
      <c r="AD23" s="130">
        <v>36926.46</v>
      </c>
      <c r="AE23" s="6">
        <v>39170.89</v>
      </c>
      <c r="AF23" s="6">
        <v>67639.92</v>
      </c>
      <c r="AG23" s="39">
        <v>143737.26999999999</v>
      </c>
      <c r="AH23" s="39">
        <v>962915.38</v>
      </c>
      <c r="AI23" s="130">
        <f t="shared" ref="AI23:AK23" si="11">SUM(AI17:AI22)</f>
        <v>295586.43</v>
      </c>
      <c r="AJ23" s="6">
        <f t="shared" si="11"/>
        <v>337277.14999999997</v>
      </c>
      <c r="AK23" s="6">
        <f t="shared" si="11"/>
        <v>428843.91000000003</v>
      </c>
      <c r="AL23" s="39">
        <v>444125.99</v>
      </c>
      <c r="AM23" s="39">
        <v>1407041.37</v>
      </c>
      <c r="AN23" s="149"/>
    </row>
    <row r="24" spans="1:40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177"/>
      <c r="K24" s="42"/>
      <c r="L24" s="42"/>
      <c r="M24" s="42"/>
      <c r="N24" s="42"/>
      <c r="O24" s="177"/>
      <c r="P24" s="222"/>
      <c r="Q24" s="222"/>
      <c r="R24" s="222"/>
      <c r="S24" s="222"/>
      <c r="T24" s="223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222"/>
      <c r="AJ24" s="222"/>
      <c r="AK24" s="222"/>
      <c r="AL24" s="222"/>
      <c r="AM24" s="223"/>
      <c r="AN24" s="149"/>
    </row>
    <row r="25" spans="1:40" ht="15.75" x14ac:dyDescent="0.25">
      <c r="A25" s="56" t="s">
        <v>18</v>
      </c>
      <c r="B25" s="142">
        <v>284383</v>
      </c>
      <c r="C25" s="142">
        <v>258024.99999999997</v>
      </c>
      <c r="D25" s="142">
        <v>255339</v>
      </c>
      <c r="E25" s="143">
        <f>SUM(B25:D25)</f>
        <v>797747</v>
      </c>
      <c r="F25" s="142">
        <v>233201</v>
      </c>
      <c r="G25" s="142">
        <v>207910.00000000003</v>
      </c>
      <c r="H25" s="142">
        <v>84146</v>
      </c>
      <c r="I25" s="143">
        <v>525257</v>
      </c>
      <c r="J25" s="143">
        <v>1323004</v>
      </c>
      <c r="K25" s="142">
        <v>28235</v>
      </c>
      <c r="L25" s="142">
        <v>33615</v>
      </c>
      <c r="M25" s="142">
        <v>123172</v>
      </c>
      <c r="N25" s="143">
        <f>SUM(K25:M25)</f>
        <v>185022</v>
      </c>
      <c r="O25" s="143">
        <f t="shared" ref="O25" si="12">J25+N25</f>
        <v>1508026</v>
      </c>
      <c r="P25" s="142">
        <v>195577</v>
      </c>
      <c r="Q25" s="142">
        <v>228634</v>
      </c>
      <c r="R25" s="142">
        <v>270955</v>
      </c>
      <c r="S25" s="143">
        <v>695166</v>
      </c>
      <c r="T25" s="143">
        <v>2203192</v>
      </c>
      <c r="U25" s="2">
        <v>283294</v>
      </c>
      <c r="V25" s="2">
        <v>268996</v>
      </c>
      <c r="W25" s="2">
        <v>278733</v>
      </c>
      <c r="X25" s="45">
        <f>SUM(U25:W25)</f>
        <v>831023</v>
      </c>
      <c r="Y25" s="2">
        <v>200803</v>
      </c>
      <c r="Z25" s="2">
        <v>174759</v>
      </c>
      <c r="AA25" s="2">
        <v>78264</v>
      </c>
      <c r="AB25" s="45">
        <v>453826</v>
      </c>
      <c r="AC25" s="45">
        <v>1284849</v>
      </c>
      <c r="AD25" s="2">
        <v>25488</v>
      </c>
      <c r="AE25" s="2">
        <v>28213</v>
      </c>
      <c r="AF25" s="2">
        <v>77797</v>
      </c>
      <c r="AG25" s="45">
        <v>131498</v>
      </c>
      <c r="AH25" s="45">
        <v>1416347</v>
      </c>
      <c r="AI25" s="2">
        <v>192711</v>
      </c>
      <c r="AJ25" s="2">
        <v>200987</v>
      </c>
      <c r="AK25" s="2">
        <v>251914</v>
      </c>
      <c r="AL25" s="45">
        <v>645612</v>
      </c>
      <c r="AM25" s="45">
        <v>2061959</v>
      </c>
      <c r="AN25" s="149"/>
    </row>
    <row r="26" spans="1:40" ht="15.75" thickBot="1" x14ac:dyDescent="0.3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11"/>
      <c r="P26" s="222"/>
      <c r="Q26" s="222"/>
      <c r="R26" s="222"/>
      <c r="S26" s="222"/>
      <c r="T26" s="22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222"/>
      <c r="AJ26" s="222"/>
      <c r="AK26" s="222"/>
      <c r="AL26" s="222"/>
      <c r="AM26" s="223"/>
      <c r="AN26" s="149"/>
    </row>
    <row r="27" spans="1:40" ht="21.75" customHeight="1" thickBot="1" x14ac:dyDescent="0.3">
      <c r="A27" s="119" t="s">
        <v>19</v>
      </c>
      <c r="B27" s="144">
        <f>B14+B19+B23</f>
        <v>3191828.051</v>
      </c>
      <c r="C27" s="144">
        <f t="shared" ref="C27:E27" si="13">C14+C19+C23</f>
        <v>2910842.0159999998</v>
      </c>
      <c r="D27" s="144">
        <f t="shared" si="13"/>
        <v>2584652</v>
      </c>
      <c r="E27" s="175">
        <f t="shared" si="13"/>
        <v>8687322.0669999998</v>
      </c>
      <c r="F27" s="144">
        <v>2352495.142</v>
      </c>
      <c r="G27" s="144">
        <v>1533523.9540000001</v>
      </c>
      <c r="H27" s="144">
        <v>583764.25099999993</v>
      </c>
      <c r="I27" s="178">
        <v>4469783.3470000001</v>
      </c>
      <c r="J27" s="178">
        <v>13157105.414000001</v>
      </c>
      <c r="K27" s="144">
        <v>518644.5</v>
      </c>
      <c r="L27" s="144">
        <v>572662.81000000006</v>
      </c>
      <c r="M27" s="144">
        <v>819165.92</v>
      </c>
      <c r="N27" s="178">
        <v>1910473.23</v>
      </c>
      <c r="O27" s="178">
        <v>15067578.697999999</v>
      </c>
      <c r="P27" s="144">
        <v>2149953.12</v>
      </c>
      <c r="Q27" s="144">
        <v>2453032.33</v>
      </c>
      <c r="R27" s="144">
        <v>2840826.98</v>
      </c>
      <c r="S27" s="178">
        <v>7443812.4299999997</v>
      </c>
      <c r="T27" s="178">
        <v>22511391.074000001</v>
      </c>
      <c r="U27" s="7">
        <f>U14+U19+U23</f>
        <v>3154172.48</v>
      </c>
      <c r="V27" s="7">
        <f>V14+V19+V23</f>
        <v>3199068.87</v>
      </c>
      <c r="W27" s="7">
        <f>W14+W19+W23</f>
        <v>3267619.1</v>
      </c>
      <c r="X27" s="175">
        <f>X14+X19+X23</f>
        <v>9620860.4500000011</v>
      </c>
      <c r="Y27" s="7">
        <v>2136309.46</v>
      </c>
      <c r="Z27" s="7">
        <v>962504.85</v>
      </c>
      <c r="AA27" s="7">
        <v>571271.44999999995</v>
      </c>
      <c r="AB27" s="175">
        <v>3670085.76</v>
      </c>
      <c r="AC27" s="175">
        <v>13290946.210000001</v>
      </c>
      <c r="AD27" s="7">
        <v>483580.46</v>
      </c>
      <c r="AE27" s="7">
        <v>490376.89</v>
      </c>
      <c r="AF27" s="7">
        <v>753488.72000000009</v>
      </c>
      <c r="AG27" s="175">
        <v>1727446.07</v>
      </c>
      <c r="AH27" s="175">
        <v>15018392.280000001</v>
      </c>
      <c r="AI27" s="7">
        <v>2109548.7799999998</v>
      </c>
      <c r="AJ27" s="7">
        <v>2440133.25</v>
      </c>
      <c r="AK27" s="7">
        <v>3264802.21</v>
      </c>
      <c r="AL27" s="175">
        <v>7814484.2400000002</v>
      </c>
      <c r="AM27" s="175">
        <v>22832876.52</v>
      </c>
      <c r="AN27" s="149"/>
    </row>
    <row r="28" spans="1:40" ht="21" customHeight="1" thickBot="1" x14ac:dyDescent="0.3">
      <c r="A28" s="119" t="s">
        <v>20</v>
      </c>
      <c r="B28" s="144">
        <f>B27+B25</f>
        <v>3476211.051</v>
      </c>
      <c r="C28" s="144">
        <f t="shared" ref="C28:E28" si="14">C27+C25</f>
        <v>3168867.0159999998</v>
      </c>
      <c r="D28" s="144">
        <f t="shared" si="14"/>
        <v>2839991</v>
      </c>
      <c r="E28" s="175">
        <f t="shared" si="14"/>
        <v>9485069.0669999998</v>
      </c>
      <c r="F28" s="145">
        <v>2585696.142</v>
      </c>
      <c r="G28" s="145">
        <v>1741433.9540000001</v>
      </c>
      <c r="H28" s="145">
        <v>667910.25099999993</v>
      </c>
      <c r="I28" s="179">
        <v>4995040.3470000001</v>
      </c>
      <c r="J28" s="179">
        <v>14480109.414000001</v>
      </c>
      <c r="K28" s="145">
        <v>546879.5</v>
      </c>
      <c r="L28" s="145">
        <v>606277.81000000006</v>
      </c>
      <c r="M28" s="145">
        <v>942337.92</v>
      </c>
      <c r="N28" s="179">
        <v>2095495.23</v>
      </c>
      <c r="O28" s="179">
        <v>16575604.697999999</v>
      </c>
      <c r="P28" s="145">
        <v>2345530.12</v>
      </c>
      <c r="Q28" s="145">
        <v>2681666.33</v>
      </c>
      <c r="R28" s="145">
        <v>3111781.98</v>
      </c>
      <c r="S28" s="179">
        <v>8138978.4299999997</v>
      </c>
      <c r="T28" s="179">
        <v>24714583.074000001</v>
      </c>
      <c r="U28" s="7">
        <f>U27+U25</f>
        <v>3437466.48</v>
      </c>
      <c r="V28" s="7">
        <f t="shared" ref="V28:X28" si="15">V27+V25</f>
        <v>3468064.87</v>
      </c>
      <c r="W28" s="7">
        <f t="shared" si="15"/>
        <v>3546352.1</v>
      </c>
      <c r="X28" s="175">
        <f t="shared" si="15"/>
        <v>10451883.450000001</v>
      </c>
      <c r="Y28" s="7">
        <f>Y27+Y25</f>
        <v>2337112.46</v>
      </c>
      <c r="Z28" s="7">
        <f t="shared" ref="Z28:AC28" si="16">Z27+Z25</f>
        <v>1137263.8500000001</v>
      </c>
      <c r="AA28" s="7">
        <f t="shared" si="16"/>
        <v>649535.44999999995</v>
      </c>
      <c r="AB28" s="175">
        <f t="shared" si="16"/>
        <v>4123911.76</v>
      </c>
      <c r="AC28" s="175">
        <f t="shared" si="16"/>
        <v>14575795.210000001</v>
      </c>
      <c r="AD28" s="7">
        <f>AD27+AD25</f>
        <v>509068.46</v>
      </c>
      <c r="AE28" s="7">
        <f t="shared" ref="AE28:AH28" si="17">AE27+AE25</f>
        <v>518589.89</v>
      </c>
      <c r="AF28" s="7">
        <f t="shared" si="17"/>
        <v>831285.72000000009</v>
      </c>
      <c r="AG28" s="175">
        <f t="shared" si="17"/>
        <v>1858944.07</v>
      </c>
      <c r="AH28" s="175">
        <f t="shared" si="17"/>
        <v>16434739.280000001</v>
      </c>
      <c r="AI28" s="7">
        <f>AI27+AI25</f>
        <v>2302259.7799999998</v>
      </c>
      <c r="AJ28" s="7">
        <f t="shared" ref="AJ28:AM28" si="18">AJ27+AJ25</f>
        <v>2641120.25</v>
      </c>
      <c r="AK28" s="7">
        <f t="shared" si="18"/>
        <v>3516716.21</v>
      </c>
      <c r="AL28" s="175">
        <f t="shared" si="18"/>
        <v>8460096.2400000002</v>
      </c>
      <c r="AM28" s="175">
        <f t="shared" si="18"/>
        <v>24894835.52</v>
      </c>
      <c r="AN28" s="149"/>
    </row>
    <row r="29" spans="1:40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V29" s="1"/>
      <c r="W29" s="1"/>
      <c r="X29" s="201"/>
      <c r="Y29" s="201"/>
      <c r="Z29" s="201"/>
      <c r="AA29" s="201"/>
      <c r="AB29" s="201"/>
      <c r="AC29" s="201"/>
      <c r="AE29" s="201"/>
      <c r="AI29" s="201"/>
      <c r="AJ29" s="201"/>
    </row>
    <row r="30" spans="1:40" x14ac:dyDescent="0.25">
      <c r="B30" s="149"/>
      <c r="C30" s="149"/>
      <c r="D30" s="154"/>
      <c r="I30" s="1"/>
      <c r="N30" s="131"/>
      <c r="O30" s="131"/>
      <c r="P30" s="131"/>
      <c r="Q30" s="131"/>
      <c r="R30" s="131"/>
      <c r="S30" s="131"/>
      <c r="T30" s="131"/>
      <c r="AD30" s="1"/>
      <c r="AG30" s="201"/>
      <c r="AH30" s="201"/>
      <c r="AI30" s="201"/>
      <c r="AJ30" s="201"/>
      <c r="AK30" s="201"/>
      <c r="AL30" s="201"/>
      <c r="AM30" s="201"/>
      <c r="AN30" s="201"/>
    </row>
    <row r="31" spans="1:40" x14ac:dyDescent="0.25">
      <c r="B31" s="149"/>
      <c r="C31" s="149"/>
      <c r="D31" s="154"/>
      <c r="I31" s="1"/>
      <c r="N31" s="131"/>
      <c r="O31" s="131"/>
      <c r="P31" s="131"/>
      <c r="Q31" s="131"/>
      <c r="R31" s="131"/>
      <c r="S31" s="131"/>
      <c r="T31" s="131"/>
      <c r="AD31" s="1"/>
      <c r="AG31" s="201"/>
      <c r="AH31" s="201"/>
      <c r="AI31" s="201"/>
      <c r="AJ31" s="201"/>
      <c r="AK31" s="201"/>
      <c r="AL31" s="201"/>
      <c r="AM31" s="201"/>
      <c r="AN31" s="201"/>
    </row>
    <row r="32" spans="1:40" x14ac:dyDescent="0.25">
      <c r="B32" s="149"/>
      <c r="C32" s="149"/>
      <c r="D32" s="154"/>
      <c r="I32" s="1"/>
      <c r="N32" s="131"/>
      <c r="O32" s="131"/>
      <c r="P32" s="131"/>
      <c r="Q32" s="131"/>
      <c r="R32" s="131"/>
      <c r="S32" s="131"/>
      <c r="T32" s="131"/>
      <c r="AD32" s="1"/>
      <c r="AG32" s="201"/>
      <c r="AH32" s="201"/>
      <c r="AI32" s="201"/>
      <c r="AJ32" s="201"/>
      <c r="AK32" s="201"/>
      <c r="AL32" s="201"/>
      <c r="AM32" s="201"/>
      <c r="AN32" s="201"/>
    </row>
    <row r="33" spans="2:38" x14ac:dyDescent="0.25">
      <c r="B33" s="149"/>
      <c r="C33" s="149"/>
      <c r="D33" s="154"/>
      <c r="I33" s="1"/>
      <c r="N33" s="131"/>
      <c r="O33" s="131"/>
      <c r="P33" s="131"/>
      <c r="Q33" s="131"/>
      <c r="R33" s="131"/>
      <c r="S33" s="131"/>
      <c r="T33" s="131"/>
      <c r="AD33" s="1"/>
      <c r="AH33" s="269"/>
      <c r="AI33" s="270"/>
      <c r="AJ33" s="271"/>
      <c r="AK33" s="272"/>
      <c r="AL33" s="149"/>
    </row>
    <row r="34" spans="2:38" x14ac:dyDescent="0.25">
      <c r="B34" s="149"/>
      <c r="C34" s="149"/>
      <c r="D34" s="154"/>
      <c r="I34" s="1"/>
      <c r="N34" s="131"/>
      <c r="O34" s="131"/>
      <c r="P34" s="131"/>
      <c r="Q34" s="131"/>
      <c r="R34" s="131"/>
      <c r="S34" s="131"/>
      <c r="T34" s="131"/>
      <c r="AH34" s="269"/>
      <c r="AI34" s="270"/>
      <c r="AJ34" s="271"/>
      <c r="AK34" s="272"/>
      <c r="AL34" s="149"/>
    </row>
    <row r="35" spans="2:38" x14ac:dyDescent="0.25">
      <c r="I35" s="1"/>
      <c r="N35" s="131"/>
      <c r="O35" s="131"/>
      <c r="P35" s="131"/>
      <c r="Q35" s="131"/>
      <c r="R35" s="131"/>
      <c r="S35" s="131"/>
      <c r="T35" s="131"/>
      <c r="AH35" s="269"/>
      <c r="AI35" s="270"/>
      <c r="AJ35" s="271"/>
      <c r="AK35" s="272"/>
      <c r="AL35" s="149"/>
    </row>
    <row r="36" spans="2:38" x14ac:dyDescent="0.25">
      <c r="I36" s="1"/>
      <c r="N36" s="131"/>
      <c r="O36" s="131"/>
      <c r="P36" s="131"/>
      <c r="Q36" s="131"/>
      <c r="R36" s="131"/>
      <c r="S36" s="131"/>
      <c r="T36" s="131"/>
      <c r="AH36" s="269"/>
      <c r="AI36" s="270"/>
      <c r="AJ36" s="271"/>
      <c r="AK36" s="272"/>
      <c r="AL36" s="149"/>
    </row>
    <row r="37" spans="2:38" x14ac:dyDescent="0.25">
      <c r="I37" s="1"/>
      <c r="N37" s="131"/>
      <c r="O37" s="131"/>
      <c r="P37" s="131"/>
      <c r="Q37" s="131"/>
      <c r="R37" s="131"/>
      <c r="S37" s="131"/>
      <c r="T37" s="131"/>
    </row>
    <row r="38" spans="2:38" x14ac:dyDescent="0.25">
      <c r="I38" s="1"/>
      <c r="N38" s="131"/>
      <c r="O38" s="131"/>
      <c r="P38" s="131"/>
      <c r="Q38" s="131"/>
      <c r="R38" s="131"/>
      <c r="S38" s="131"/>
      <c r="T38" s="131"/>
    </row>
    <row r="39" spans="2:38" x14ac:dyDescent="0.25">
      <c r="I39" s="1"/>
      <c r="N39" s="131"/>
      <c r="O39" s="131"/>
      <c r="P39" s="131"/>
      <c r="Q39" s="131"/>
      <c r="R39" s="131"/>
      <c r="S39" s="131"/>
      <c r="T39" s="131"/>
    </row>
    <row r="40" spans="2:38" x14ac:dyDescent="0.25">
      <c r="I40" s="1"/>
      <c r="N40" s="131"/>
      <c r="O40" s="131"/>
      <c r="P40" s="131"/>
      <c r="Q40" s="131"/>
      <c r="R40" s="131"/>
      <c r="S40" s="131"/>
      <c r="T40" s="131"/>
    </row>
    <row r="41" spans="2:38" x14ac:dyDescent="0.25">
      <c r="I41" s="1"/>
      <c r="N41" s="131"/>
      <c r="O41" s="131"/>
      <c r="P41" s="131"/>
      <c r="Q41" s="131"/>
      <c r="R41" s="131"/>
      <c r="S41" s="131"/>
      <c r="T41" s="131"/>
    </row>
    <row r="42" spans="2:38" x14ac:dyDescent="0.25">
      <c r="I42" s="1"/>
      <c r="N42" s="131"/>
      <c r="O42" s="131"/>
      <c r="P42" s="131"/>
      <c r="Q42" s="131"/>
      <c r="R42" s="131"/>
      <c r="S42" s="131"/>
      <c r="T42" s="131"/>
    </row>
    <row r="43" spans="2:38" x14ac:dyDescent="0.25">
      <c r="I43" s="1"/>
      <c r="N43" s="131"/>
    </row>
    <row r="44" spans="2:38" x14ac:dyDescent="0.25">
      <c r="I44" s="1"/>
      <c r="N44" s="131"/>
    </row>
    <row r="45" spans="2:38" x14ac:dyDescent="0.25">
      <c r="I45" s="1"/>
      <c r="N45" s="131"/>
    </row>
    <row r="46" spans="2:38" x14ac:dyDescent="0.25">
      <c r="I46" s="1"/>
    </row>
    <row r="47" spans="2:38" x14ac:dyDescent="0.25">
      <c r="I47" s="1"/>
    </row>
    <row r="48" spans="2:38" x14ac:dyDescent="0.25">
      <c r="I48" s="1"/>
    </row>
    <row r="49" spans="9:9" x14ac:dyDescent="0.25">
      <c r="I49" s="1"/>
    </row>
    <row r="50" spans="9:9" x14ac:dyDescent="0.25">
      <c r="I50" s="1"/>
    </row>
    <row r="51" spans="9:9" x14ac:dyDescent="0.25">
      <c r="I51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Y3:AB3 F3:I3" name="Диапазон1_1"/>
    <protectedRange password="CA04" sqref="Y5:Y12" name="Диапазон1_3"/>
    <protectedRange password="CA04" sqref="Y14" name="Диапазон1_4"/>
    <protectedRange password="CA04" sqref="Z5:Z12" name="Диапазон1_5"/>
    <protectedRange password="CA04" sqref="Z14" name="Диапазон1_6"/>
    <protectedRange password="CA04" sqref="AA5:AA14" name="Диапазон1_7"/>
    <protectedRange password="CA04" sqref="Y21 Y23" name="Диапазон1_9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4">
    <mergeCell ref="A2:A3"/>
    <mergeCell ref="B2:T2"/>
    <mergeCell ref="U2:AM2"/>
    <mergeCell ref="A1:AM1"/>
  </mergeCells>
  <pageMargins left="0.25" right="0.25" top="0.75" bottom="0.75" header="0.3" footer="0.3"/>
  <pageSetup paperSize="8" scale="45" orientation="landscape" r:id="rId2"/>
  <ignoredErrors>
    <ignoredError sqref="V23:W23" formula="1"/>
    <ignoredError sqref="N5:N13 N21:N22 N25 AL5:AL13 AI23:AK23 AL21:AL22 X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C25"/>
  <sheetViews>
    <sheetView showGridLines="0" zoomScale="85" zoomScaleNormal="85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T27" sqref="T27"/>
    </sheetView>
  </sheetViews>
  <sheetFormatPr defaultRowHeight="15" x14ac:dyDescent="0.25"/>
  <cols>
    <col min="1" max="1" width="65.42578125" customWidth="1"/>
    <col min="2" max="2" width="14" style="28" bestFit="1" customWidth="1"/>
    <col min="3" max="3" width="9.5703125" style="28" bestFit="1" customWidth="1"/>
    <col min="4" max="4" width="14.7109375" style="28" customWidth="1"/>
    <col min="5" max="5" width="9.5703125" style="28" customWidth="1"/>
    <col min="6" max="6" width="14.28515625" style="28" customWidth="1"/>
    <col min="7" max="7" width="9.5703125" style="28" customWidth="1"/>
    <col min="8" max="8" width="13.42578125" style="201" customWidth="1"/>
    <col min="9" max="9" width="9.5703125" style="201" customWidth="1"/>
    <col min="10" max="10" width="13.28515625" style="201" customWidth="1"/>
    <col min="11" max="11" width="9.5703125" style="201" customWidth="1"/>
    <col min="12" max="12" width="14.140625" style="201" customWidth="1"/>
    <col min="13" max="15" width="12.28515625" style="201" customWidth="1"/>
    <col min="16" max="16" width="14" style="28" bestFit="1" customWidth="1"/>
    <col min="17" max="17" width="9.5703125" style="28" bestFit="1" customWidth="1"/>
    <col min="18" max="18" width="14.42578125" style="28" customWidth="1"/>
    <col min="19" max="19" width="9.5703125" style="28" customWidth="1"/>
    <col min="20" max="20" width="13.85546875" style="28" customWidth="1"/>
    <col min="21" max="21" width="10.5703125" style="28" customWidth="1"/>
    <col min="22" max="22" width="14.42578125" customWidth="1"/>
    <col min="23" max="23" width="11.7109375" customWidth="1"/>
    <col min="24" max="24" width="13.7109375" customWidth="1"/>
    <col min="26" max="26" width="13.42578125" customWidth="1"/>
    <col min="27" max="27" width="12.42578125" customWidth="1"/>
    <col min="28" max="28" width="13.85546875" customWidth="1"/>
    <col min="29" max="29" width="12.7109375" customWidth="1"/>
  </cols>
  <sheetData>
    <row r="1" spans="1:29" ht="25.15" customHeight="1" x14ac:dyDescent="0.25">
      <c r="A1" s="296" t="s">
        <v>55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</row>
    <row r="2" spans="1:29" s="28" customFormat="1" ht="18.75" customHeight="1" x14ac:dyDescent="0.3">
      <c r="A2" s="33"/>
      <c r="B2" s="291">
        <v>2017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2"/>
      <c r="P2" s="291">
        <v>2018</v>
      </c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2"/>
    </row>
    <row r="3" spans="1:29" ht="18.75" x14ac:dyDescent="0.3">
      <c r="A3" s="33"/>
      <c r="B3" s="291" t="s">
        <v>57</v>
      </c>
      <c r="C3" s="292"/>
      <c r="D3" s="291" t="s">
        <v>81</v>
      </c>
      <c r="E3" s="292"/>
      <c r="F3" s="291" t="s">
        <v>82</v>
      </c>
      <c r="G3" s="292"/>
      <c r="H3" s="291" t="s">
        <v>88</v>
      </c>
      <c r="I3" s="292"/>
      <c r="J3" s="295" t="s">
        <v>89</v>
      </c>
      <c r="K3" s="292"/>
      <c r="L3" s="293" t="s">
        <v>93</v>
      </c>
      <c r="M3" s="294"/>
      <c r="N3" s="293">
        <v>2017</v>
      </c>
      <c r="O3" s="294"/>
      <c r="P3" s="291" t="s">
        <v>57</v>
      </c>
      <c r="Q3" s="292"/>
      <c r="R3" s="291" t="s">
        <v>81</v>
      </c>
      <c r="S3" s="292"/>
      <c r="T3" s="291" t="s">
        <v>82</v>
      </c>
      <c r="U3" s="292"/>
      <c r="V3" s="291" t="s">
        <v>88</v>
      </c>
      <c r="W3" s="292"/>
      <c r="X3" s="291" t="s">
        <v>89</v>
      </c>
      <c r="Y3" s="292"/>
      <c r="Z3" s="293" t="s">
        <v>93</v>
      </c>
      <c r="AA3" s="294"/>
      <c r="AB3" s="293">
        <v>2018</v>
      </c>
      <c r="AC3" s="294"/>
    </row>
    <row r="4" spans="1:29" ht="45" customHeight="1" x14ac:dyDescent="0.25">
      <c r="A4" s="33"/>
      <c r="B4" s="32" t="s">
        <v>77</v>
      </c>
      <c r="C4" s="32" t="s">
        <v>25</v>
      </c>
      <c r="D4" s="32" t="s">
        <v>77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32" t="s">
        <v>24</v>
      </c>
      <c r="M4" s="32" t="s">
        <v>25</v>
      </c>
      <c r="N4" s="32" t="s">
        <v>24</v>
      </c>
      <c r="O4" s="32" t="s">
        <v>25</v>
      </c>
      <c r="P4" s="32" t="s">
        <v>77</v>
      </c>
      <c r="Q4" s="32" t="s">
        <v>25</v>
      </c>
      <c r="R4" s="32" t="s">
        <v>77</v>
      </c>
      <c r="S4" s="32" t="s">
        <v>25</v>
      </c>
      <c r="T4" s="32" t="s">
        <v>77</v>
      </c>
      <c r="U4" s="32" t="s">
        <v>25</v>
      </c>
      <c r="V4" s="32" t="s">
        <v>24</v>
      </c>
      <c r="W4" s="32" t="s">
        <v>25</v>
      </c>
      <c r="X4" s="32" t="s">
        <v>24</v>
      </c>
      <c r="Y4" s="32" t="s">
        <v>25</v>
      </c>
      <c r="Z4" s="32" t="s">
        <v>24</v>
      </c>
      <c r="AA4" s="32" t="s">
        <v>25</v>
      </c>
      <c r="AB4" s="32" t="s">
        <v>24</v>
      </c>
      <c r="AC4" s="32" t="s">
        <v>25</v>
      </c>
    </row>
    <row r="5" spans="1:29" ht="18.75" x14ac:dyDescent="0.25">
      <c r="A5" s="290" t="s">
        <v>0</v>
      </c>
      <c r="B5" s="290"/>
      <c r="C5" s="29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/>
      <c r="Q5"/>
      <c r="Z5" s="180"/>
      <c r="AA5" s="180"/>
      <c r="AB5" s="180"/>
      <c r="AC5" s="180"/>
    </row>
    <row r="6" spans="1:29" ht="15.75" x14ac:dyDescent="0.25">
      <c r="A6" s="52" t="s">
        <v>1</v>
      </c>
      <c r="B6" s="9">
        <v>161.36500000000001</v>
      </c>
      <c r="C6" s="24">
        <v>160.63300000000001</v>
      </c>
      <c r="D6" s="184">
        <v>229.57599999999999</v>
      </c>
      <c r="E6" s="24">
        <v>167.179</v>
      </c>
      <c r="F6" s="184">
        <v>191.72800000000001</v>
      </c>
      <c r="G6" s="24">
        <v>162.70599999999999</v>
      </c>
      <c r="H6" s="212">
        <v>363.07299999999998</v>
      </c>
      <c r="I6" s="213">
        <v>189.99100000000001</v>
      </c>
      <c r="J6" s="212">
        <v>222.83500000000001</v>
      </c>
      <c r="K6" s="213">
        <v>164.64400000000001</v>
      </c>
      <c r="L6" s="212">
        <v>181.51</v>
      </c>
      <c r="M6" s="213">
        <v>160.03200000000001</v>
      </c>
      <c r="N6" s="212">
        <v>205.29400000000001</v>
      </c>
      <c r="O6" s="213">
        <v>163.042</v>
      </c>
      <c r="P6" s="9">
        <v>165.57499999999999</v>
      </c>
      <c r="Q6" s="24">
        <v>160.464</v>
      </c>
      <c r="R6" s="9">
        <v>226.244</v>
      </c>
      <c r="S6" s="24">
        <v>168.779</v>
      </c>
      <c r="T6" s="9">
        <v>186.81100000000001</v>
      </c>
      <c r="U6" s="24">
        <v>162.43899999999999</v>
      </c>
      <c r="V6" s="9">
        <v>376.19099999999997</v>
      </c>
      <c r="W6" s="24">
        <v>182.55600000000001</v>
      </c>
      <c r="X6" s="9">
        <v>220.43100000000001</v>
      </c>
      <c r="Y6" s="24">
        <v>164.03899999999999</v>
      </c>
      <c r="Z6" s="9">
        <v>167.072</v>
      </c>
      <c r="AA6" s="24">
        <v>161.316</v>
      </c>
      <c r="AB6" s="212">
        <v>200.11099999999999</v>
      </c>
      <c r="AC6" s="213">
        <v>163.07599999999999</v>
      </c>
    </row>
    <row r="7" spans="1:29" ht="15.75" x14ac:dyDescent="0.25">
      <c r="A7" s="53" t="s">
        <v>61</v>
      </c>
      <c r="B7" s="10">
        <v>171.547</v>
      </c>
      <c r="C7" s="25">
        <v>158.63999999999999</v>
      </c>
      <c r="D7" s="187">
        <v>210.74100000000001</v>
      </c>
      <c r="E7" s="25">
        <v>160.71199999999999</v>
      </c>
      <c r="F7" s="187">
        <v>190.26300000000001</v>
      </c>
      <c r="G7" s="25">
        <v>159.327</v>
      </c>
      <c r="H7" s="214">
        <v>259.98099999999999</v>
      </c>
      <c r="I7" s="215">
        <v>168.54300000000001</v>
      </c>
      <c r="J7" s="214">
        <v>207.86099999999999</v>
      </c>
      <c r="K7" s="215">
        <v>160.56399999999999</v>
      </c>
      <c r="L7" s="214">
        <v>190.334</v>
      </c>
      <c r="M7" s="215">
        <v>166.22399999999999</v>
      </c>
      <c r="N7" s="214">
        <v>202.357</v>
      </c>
      <c r="O7" s="215">
        <v>162.47399999999999</v>
      </c>
      <c r="P7" s="10">
        <v>190.08699999999999</v>
      </c>
      <c r="Q7" s="25">
        <v>161.74199999999999</v>
      </c>
      <c r="R7" s="10">
        <v>212.55</v>
      </c>
      <c r="S7" s="25">
        <v>159.90100000000001</v>
      </c>
      <c r="T7" s="10">
        <v>201.108</v>
      </c>
      <c r="U7" s="25">
        <v>161.22200000000001</v>
      </c>
      <c r="V7" s="10">
        <v>240.00899999999999</v>
      </c>
      <c r="W7" s="25">
        <v>161.69499999999999</v>
      </c>
      <c r="X7" s="10">
        <v>212.434</v>
      </c>
      <c r="Y7" s="25">
        <v>161.28200000000001</v>
      </c>
      <c r="Z7" s="10">
        <v>223.33199999999999</v>
      </c>
      <c r="AA7" s="25">
        <v>165.89400000000001</v>
      </c>
      <c r="AB7" s="214">
        <v>215.76900000000001</v>
      </c>
      <c r="AC7" s="215">
        <v>162.84399999999999</v>
      </c>
    </row>
    <row r="8" spans="1:29" ht="15.75" x14ac:dyDescent="0.25">
      <c r="A8" s="53" t="s">
        <v>62</v>
      </c>
      <c r="B8" s="10">
        <v>191.583</v>
      </c>
      <c r="C8" s="25">
        <v>175.916</v>
      </c>
      <c r="D8" s="187">
        <v>237.37200000000001</v>
      </c>
      <c r="E8" s="25">
        <v>181.01499999999999</v>
      </c>
      <c r="F8" s="187">
        <v>209.75899999999999</v>
      </c>
      <c r="G8" s="25">
        <v>177.5</v>
      </c>
      <c r="H8" s="214">
        <v>276.42700000000002</v>
      </c>
      <c r="I8" s="215">
        <v>194.00200000000001</v>
      </c>
      <c r="J8" s="214">
        <v>217.57</v>
      </c>
      <c r="K8" s="215">
        <v>179.29</v>
      </c>
      <c r="L8" s="214">
        <v>187.79599999999999</v>
      </c>
      <c r="M8" s="215">
        <v>171.756</v>
      </c>
      <c r="N8" s="214">
        <v>207.227</v>
      </c>
      <c r="O8" s="215">
        <v>176.71299999999999</v>
      </c>
      <c r="P8" s="10">
        <v>189.63800000000001</v>
      </c>
      <c r="Q8" s="25">
        <v>170.346</v>
      </c>
      <c r="R8" s="10">
        <v>241.30799999999999</v>
      </c>
      <c r="S8" s="25">
        <v>181.34700000000001</v>
      </c>
      <c r="T8" s="10">
        <v>208.05500000000001</v>
      </c>
      <c r="U8" s="25">
        <v>173.196</v>
      </c>
      <c r="V8" s="10">
        <v>319.798</v>
      </c>
      <c r="W8" s="25">
        <v>218.79900000000001</v>
      </c>
      <c r="X8" s="10">
        <v>224.48599999999999</v>
      </c>
      <c r="Y8" s="25">
        <v>177.149</v>
      </c>
      <c r="Z8" s="10">
        <v>199.44499999999999</v>
      </c>
      <c r="AA8" s="25">
        <v>170.369</v>
      </c>
      <c r="AB8" s="214">
        <v>215.88900000000001</v>
      </c>
      <c r="AC8" s="215">
        <v>174.751</v>
      </c>
    </row>
    <row r="9" spans="1:29" ht="15.75" x14ac:dyDescent="0.25">
      <c r="A9" s="53" t="s">
        <v>63</v>
      </c>
      <c r="B9" s="10">
        <v>206.364</v>
      </c>
      <c r="C9" s="25">
        <v>172.773</v>
      </c>
      <c r="D9" s="187">
        <v>225.68100000000001</v>
      </c>
      <c r="E9" s="25">
        <v>191.69200000000001</v>
      </c>
      <c r="F9" s="187">
        <v>216.17500000000001</v>
      </c>
      <c r="G9" s="25">
        <v>178.35400000000001</v>
      </c>
      <c r="H9" s="214">
        <v>266.04000000000002</v>
      </c>
      <c r="I9" s="215">
        <v>187.40600000000001</v>
      </c>
      <c r="J9" s="214">
        <v>234.60499999999999</v>
      </c>
      <c r="K9" s="215">
        <v>179.10900000000001</v>
      </c>
      <c r="L9" s="214">
        <v>191.36</v>
      </c>
      <c r="M9" s="215">
        <v>161.69</v>
      </c>
      <c r="N9" s="214">
        <v>219.01</v>
      </c>
      <c r="O9" s="215">
        <v>172.84399999999999</v>
      </c>
      <c r="P9" s="10">
        <v>188.95699999999999</v>
      </c>
      <c r="Q9" s="25">
        <v>158.69200000000001</v>
      </c>
      <c r="R9" s="10">
        <v>240.34899999999999</v>
      </c>
      <c r="S9" s="25">
        <v>163.41300000000001</v>
      </c>
      <c r="T9" s="10">
        <v>211.387</v>
      </c>
      <c r="U9" s="25">
        <v>159.774</v>
      </c>
      <c r="V9" s="10">
        <v>271.23500000000001</v>
      </c>
      <c r="W9" s="25">
        <v>165.20099999999999</v>
      </c>
      <c r="X9" s="10">
        <v>228.38200000000001</v>
      </c>
      <c r="Y9" s="25">
        <v>160.34</v>
      </c>
      <c r="Z9" s="10">
        <v>201.255</v>
      </c>
      <c r="AA9" s="25">
        <v>158.16</v>
      </c>
      <c r="AB9" s="214">
        <v>221.89699999999999</v>
      </c>
      <c r="AC9" s="215">
        <v>159.55799999999999</v>
      </c>
    </row>
    <row r="10" spans="1:29" ht="15.75" x14ac:dyDescent="0.25">
      <c r="A10" s="53" t="s">
        <v>64</v>
      </c>
      <c r="B10" s="10">
        <v>188.107</v>
      </c>
      <c r="C10" s="25">
        <v>171.17500000000001</v>
      </c>
      <c r="D10" s="187">
        <v>207.434</v>
      </c>
      <c r="E10" s="25">
        <v>175.17699999999999</v>
      </c>
      <c r="F10" s="187">
        <v>195.62700000000001</v>
      </c>
      <c r="G10" s="25">
        <v>172.554</v>
      </c>
      <c r="H10" s="214">
        <v>240.959</v>
      </c>
      <c r="I10" s="215">
        <v>190.68799999999999</v>
      </c>
      <c r="J10" s="214">
        <v>202.001</v>
      </c>
      <c r="K10" s="215">
        <v>175.143</v>
      </c>
      <c r="L10" s="214">
        <v>198.52799999999999</v>
      </c>
      <c r="M10" s="215">
        <v>169.96299999999999</v>
      </c>
      <c r="N10" s="214">
        <v>200.827</v>
      </c>
      <c r="O10" s="215">
        <v>173.46100000000001</v>
      </c>
      <c r="P10" s="10">
        <v>200.34</v>
      </c>
      <c r="Q10" s="25">
        <v>166.958</v>
      </c>
      <c r="R10" s="10">
        <v>208.422</v>
      </c>
      <c r="S10" s="25">
        <v>178.42500000000001</v>
      </c>
      <c r="T10" s="10">
        <v>202.93</v>
      </c>
      <c r="U10" s="25">
        <v>170.34200000000001</v>
      </c>
      <c r="V10" s="10">
        <v>364.1</v>
      </c>
      <c r="W10" s="25">
        <v>185.84700000000001</v>
      </c>
      <c r="X10" s="10">
        <v>223.76900000000001</v>
      </c>
      <c r="Y10" s="25">
        <v>172.03299999999999</v>
      </c>
      <c r="Z10" s="10">
        <v>200.48599999999999</v>
      </c>
      <c r="AA10" s="25">
        <v>171.43199999999999</v>
      </c>
      <c r="AB10" s="214">
        <v>215.83</v>
      </c>
      <c r="AC10" s="215">
        <v>171.84399999999999</v>
      </c>
    </row>
    <row r="11" spans="1:29" ht="15.75" x14ac:dyDescent="0.25">
      <c r="A11" s="53" t="s">
        <v>65</v>
      </c>
      <c r="B11" s="10">
        <v>185.804</v>
      </c>
      <c r="C11" s="25">
        <v>171.16300000000001</v>
      </c>
      <c r="D11" s="187">
        <v>261.65300000000002</v>
      </c>
      <c r="E11" s="25">
        <v>180.17599999999999</v>
      </c>
      <c r="F11" s="187">
        <v>217.06100000000001</v>
      </c>
      <c r="G11" s="25">
        <v>174.15199999999999</v>
      </c>
      <c r="H11" s="214">
        <v>386.16399999999999</v>
      </c>
      <c r="I11" s="215">
        <v>193.607</v>
      </c>
      <c r="J11" s="214">
        <v>249.291</v>
      </c>
      <c r="K11" s="215">
        <v>176.41200000000001</v>
      </c>
      <c r="L11" s="214">
        <v>218.38900000000001</v>
      </c>
      <c r="M11" s="215">
        <v>177.02</v>
      </c>
      <c r="N11" s="214">
        <v>239.72900000000001</v>
      </c>
      <c r="O11" s="215">
        <v>176.61600000000001</v>
      </c>
      <c r="P11" s="10">
        <v>208.578</v>
      </c>
      <c r="Q11" s="25">
        <v>171.74100000000001</v>
      </c>
      <c r="R11" s="10">
        <v>263.529</v>
      </c>
      <c r="S11" s="25">
        <v>182.714</v>
      </c>
      <c r="T11" s="10">
        <v>225.97399999999999</v>
      </c>
      <c r="U11" s="25">
        <v>174.68799999999999</v>
      </c>
      <c r="V11" s="10">
        <v>391.36399999999998</v>
      </c>
      <c r="W11" s="25">
        <v>199.739</v>
      </c>
      <c r="X11" s="10">
        <v>257.52600000000001</v>
      </c>
      <c r="Y11" s="25">
        <v>177.18799999999999</v>
      </c>
      <c r="Z11" s="10">
        <v>255.00299999999999</v>
      </c>
      <c r="AA11" s="25">
        <v>176.875</v>
      </c>
      <c r="AB11" s="214">
        <v>256.59300000000002</v>
      </c>
      <c r="AC11" s="215">
        <v>177.08</v>
      </c>
    </row>
    <row r="12" spans="1:29" ht="15.75" x14ac:dyDescent="0.25">
      <c r="A12" s="53" t="s">
        <v>66</v>
      </c>
      <c r="B12" s="10">
        <v>167.99299999999999</v>
      </c>
      <c r="C12" s="25">
        <v>166.02</v>
      </c>
      <c r="D12" s="187">
        <v>178.13300000000001</v>
      </c>
      <c r="E12" s="25">
        <v>166.21899999999999</v>
      </c>
      <c r="F12" s="187">
        <v>172.05799999999999</v>
      </c>
      <c r="G12" s="25">
        <v>166.09800000000001</v>
      </c>
      <c r="H12" s="214">
        <v>247.089</v>
      </c>
      <c r="I12" s="215">
        <v>173.20599999999999</v>
      </c>
      <c r="J12" s="214">
        <v>186.06800000000001</v>
      </c>
      <c r="K12" s="215">
        <v>167.12</v>
      </c>
      <c r="L12" s="214">
        <v>178.238</v>
      </c>
      <c r="M12" s="215">
        <v>167.32400000000001</v>
      </c>
      <c r="N12" s="214">
        <v>183.67699999999999</v>
      </c>
      <c r="O12" s="215">
        <v>167.184</v>
      </c>
      <c r="P12" s="10">
        <v>192.399</v>
      </c>
      <c r="Q12" s="25">
        <v>168.79599999999999</v>
      </c>
      <c r="R12" s="10">
        <v>219.31899999999999</v>
      </c>
      <c r="S12" s="25">
        <v>170.24299999999999</v>
      </c>
      <c r="T12" s="10">
        <v>201.654</v>
      </c>
      <c r="U12" s="25">
        <v>169.26400000000001</v>
      </c>
      <c r="V12" s="10">
        <v>268.82299999999998</v>
      </c>
      <c r="W12" s="25">
        <v>177.239</v>
      </c>
      <c r="X12" s="10">
        <v>212.62799999999999</v>
      </c>
      <c r="Y12" s="25">
        <v>170.34</v>
      </c>
      <c r="Z12" s="10">
        <v>185.55799999999999</v>
      </c>
      <c r="AA12" s="25">
        <v>168.63800000000001</v>
      </c>
      <c r="AB12" s="214">
        <v>203.625</v>
      </c>
      <c r="AC12" s="215">
        <v>169.74799999999999</v>
      </c>
    </row>
    <row r="13" spans="1:29" ht="16.5" thickBot="1" x14ac:dyDescent="0.3">
      <c r="A13" s="54" t="s">
        <v>67</v>
      </c>
      <c r="B13" s="11">
        <v>208.30600000000001</v>
      </c>
      <c r="C13" s="26">
        <v>164.244</v>
      </c>
      <c r="D13" s="188">
        <v>219.51599999999999</v>
      </c>
      <c r="E13" s="26">
        <v>163.00200000000001</v>
      </c>
      <c r="F13" s="188">
        <v>213.375</v>
      </c>
      <c r="G13" s="26">
        <v>163.84</v>
      </c>
      <c r="H13" s="216">
        <v>250.94300000000001</v>
      </c>
      <c r="I13" s="217">
        <v>166.375</v>
      </c>
      <c r="J13" s="216">
        <v>225.386</v>
      </c>
      <c r="K13" s="217">
        <v>164.20099999999999</v>
      </c>
      <c r="L13" s="216">
        <v>200.84200000000001</v>
      </c>
      <c r="M13" s="217">
        <v>163.89599999999999</v>
      </c>
      <c r="N13" s="216">
        <v>217.52199999999999</v>
      </c>
      <c r="O13" s="217">
        <v>164.1</v>
      </c>
      <c r="P13" s="11">
        <v>194.66900000000001</v>
      </c>
      <c r="Q13" s="26">
        <v>165.012</v>
      </c>
      <c r="R13" s="11">
        <v>218.94200000000001</v>
      </c>
      <c r="S13" s="26">
        <v>162.28299999999999</v>
      </c>
      <c r="T13" s="11">
        <v>203.751</v>
      </c>
      <c r="U13" s="26">
        <v>164.304</v>
      </c>
      <c r="V13" s="11">
        <v>232.768</v>
      </c>
      <c r="W13" s="26">
        <v>160.649</v>
      </c>
      <c r="X13" s="11">
        <v>207.26499999999999</v>
      </c>
      <c r="Y13" s="26">
        <v>153.999</v>
      </c>
      <c r="Z13" s="11">
        <v>188.39500000000001</v>
      </c>
      <c r="AA13" s="26">
        <v>164.95699999999999</v>
      </c>
      <c r="AB13" s="216">
        <v>203.50200000000001</v>
      </c>
      <c r="AC13" s="217">
        <v>164.21899999999999</v>
      </c>
    </row>
    <row r="14" spans="1:29" ht="16.5" thickBot="1" x14ac:dyDescent="0.3">
      <c r="A14" s="55" t="s">
        <v>26</v>
      </c>
      <c r="B14" s="88">
        <v>188.06100000000001</v>
      </c>
      <c r="C14" s="87">
        <v>166.80199999999999</v>
      </c>
      <c r="D14" s="189">
        <v>214.994</v>
      </c>
      <c r="E14" s="87">
        <v>170.55099999999999</v>
      </c>
      <c r="F14" s="189">
        <v>200.02199999999999</v>
      </c>
      <c r="G14" s="87">
        <v>168.06100000000001</v>
      </c>
      <c r="H14" s="88">
        <v>262.59300000000002</v>
      </c>
      <c r="I14" s="87">
        <v>179.02600000000001</v>
      </c>
      <c r="J14" s="88">
        <v>216.179</v>
      </c>
      <c r="K14" s="87">
        <v>169.42</v>
      </c>
      <c r="L14" s="88">
        <v>193.71799999999999</v>
      </c>
      <c r="M14" s="87">
        <v>166.512</v>
      </c>
      <c r="N14" s="88">
        <v>208.83199999999999</v>
      </c>
      <c r="O14" s="87">
        <v>168.45</v>
      </c>
      <c r="P14" s="88">
        <v>192.81299999999999</v>
      </c>
      <c r="Q14" s="87">
        <v>165.28800000000001</v>
      </c>
      <c r="R14" s="88">
        <v>223.23400000000001</v>
      </c>
      <c r="S14" s="87">
        <v>170.11099999999999</v>
      </c>
      <c r="T14" s="88">
        <v>204.73099999999999</v>
      </c>
      <c r="U14" s="87">
        <v>166.607</v>
      </c>
      <c r="V14" s="88">
        <v>263.06</v>
      </c>
      <c r="W14" s="87">
        <v>176.506</v>
      </c>
      <c r="X14" s="88">
        <v>217.91800000000001</v>
      </c>
      <c r="Y14" s="87">
        <v>167.71899999999999</v>
      </c>
      <c r="Z14" s="88">
        <v>201.285</v>
      </c>
      <c r="AA14" s="87">
        <v>166.87899999999999</v>
      </c>
      <c r="AB14" s="88">
        <v>212.72200000000001</v>
      </c>
      <c r="AC14" s="87">
        <v>167.43</v>
      </c>
    </row>
    <row r="15" spans="1:29" ht="18.75" x14ac:dyDescent="0.25">
      <c r="A15" s="288" t="s">
        <v>4</v>
      </c>
      <c r="B15" s="289"/>
      <c r="C15" s="289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/>
      <c r="Q15"/>
      <c r="V15" s="201"/>
      <c r="W15" s="201"/>
      <c r="X15" s="201"/>
      <c r="Y15" s="201"/>
      <c r="Z15" s="180"/>
      <c r="AA15" s="180"/>
      <c r="AB15" s="180"/>
      <c r="AC15" s="180"/>
    </row>
    <row r="16" spans="1:29" ht="15.75" x14ac:dyDescent="0.25">
      <c r="A16" s="52" t="s">
        <v>5</v>
      </c>
      <c r="B16" s="12">
        <v>195.27500000000001</v>
      </c>
      <c r="C16" s="13">
        <v>163.59</v>
      </c>
      <c r="D16" s="12">
        <v>206.321</v>
      </c>
      <c r="E16" s="13">
        <v>166.23400000000001</v>
      </c>
      <c r="F16" s="184">
        <v>199.08</v>
      </c>
      <c r="G16" s="24">
        <v>164.483</v>
      </c>
      <c r="H16" s="12">
        <v>321.83800000000002</v>
      </c>
      <c r="I16" s="13">
        <v>177.90100000000001</v>
      </c>
      <c r="J16" s="184">
        <v>226.39699999999999</v>
      </c>
      <c r="K16" s="24">
        <v>166.17500000000001</v>
      </c>
      <c r="L16" s="257">
        <v>181.99299999999999</v>
      </c>
      <c r="M16" s="258">
        <v>163.97800000000001</v>
      </c>
      <c r="N16" s="184">
        <v>214.65600000000001</v>
      </c>
      <c r="O16" s="24">
        <v>165.47300000000001</v>
      </c>
      <c r="P16" s="12">
        <v>194.124</v>
      </c>
      <c r="Q16" s="13">
        <v>164.518</v>
      </c>
      <c r="R16" s="12">
        <v>264.79899999999998</v>
      </c>
      <c r="S16" s="13">
        <v>168.21100000000001</v>
      </c>
      <c r="T16" s="12">
        <v>219.19800000000001</v>
      </c>
      <c r="U16" s="13">
        <v>165.52799999999999</v>
      </c>
      <c r="V16" s="12">
        <v>337.58199999999999</v>
      </c>
      <c r="W16" s="13">
        <v>176.27099999999999</v>
      </c>
      <c r="X16" s="12">
        <v>249.506</v>
      </c>
      <c r="Y16" s="13">
        <v>166.80500000000001</v>
      </c>
      <c r="Z16" s="257">
        <v>187.94900000000001</v>
      </c>
      <c r="AA16" s="258">
        <v>163.828</v>
      </c>
      <c r="AB16" s="184">
        <v>232.45599999999999</v>
      </c>
      <c r="AC16" s="24">
        <v>165.8</v>
      </c>
    </row>
    <row r="17" spans="1:29" s="28" customFormat="1" ht="16.5" thickBot="1" x14ac:dyDescent="0.3">
      <c r="A17" s="53" t="s">
        <v>22</v>
      </c>
      <c r="B17" s="147" t="s">
        <v>46</v>
      </c>
      <c r="C17" s="148">
        <v>345.87799999999999</v>
      </c>
      <c r="D17" s="147" t="s">
        <v>46</v>
      </c>
      <c r="E17" s="148">
        <v>268.83499999999998</v>
      </c>
      <c r="F17" s="187" t="s">
        <v>46</v>
      </c>
      <c r="G17" s="70">
        <v>323.21899999999999</v>
      </c>
      <c r="H17" s="218" t="s">
        <v>46</v>
      </c>
      <c r="I17" s="148">
        <v>307.71100000000001</v>
      </c>
      <c r="J17" s="218" t="s">
        <v>46</v>
      </c>
      <c r="K17" s="148">
        <v>322.64699999999999</v>
      </c>
      <c r="L17" s="147" t="s">
        <v>46</v>
      </c>
      <c r="M17" s="70">
        <v>400.66199999999998</v>
      </c>
      <c r="N17" s="147" t="s">
        <v>46</v>
      </c>
      <c r="O17" s="70">
        <v>350.27300000000002</v>
      </c>
      <c r="P17" s="147" t="s">
        <v>46</v>
      </c>
      <c r="Q17" s="70">
        <v>361.06400000000002</v>
      </c>
      <c r="R17" s="147" t="s">
        <v>46</v>
      </c>
      <c r="S17" s="70">
        <v>341.97</v>
      </c>
      <c r="T17" s="147" t="s">
        <v>46</v>
      </c>
      <c r="U17" s="70">
        <v>356.99099999999999</v>
      </c>
      <c r="V17" s="147" t="s">
        <v>46</v>
      </c>
      <c r="W17" s="70">
        <v>286.50599999999997</v>
      </c>
      <c r="X17" s="147" t="s">
        <v>46</v>
      </c>
      <c r="Y17" s="70">
        <v>355.74700000000001</v>
      </c>
      <c r="Z17" s="147" t="s">
        <v>46</v>
      </c>
      <c r="AA17" s="70">
        <v>325.37799999999999</v>
      </c>
      <c r="AB17" s="218" t="s">
        <v>46</v>
      </c>
      <c r="AC17" s="148">
        <v>344.30099999999999</v>
      </c>
    </row>
    <row r="18" spans="1:29" ht="16.5" thickBot="1" x14ac:dyDescent="0.3">
      <c r="A18" s="69" t="s">
        <v>27</v>
      </c>
      <c r="B18" s="86">
        <v>195.27500000000001</v>
      </c>
      <c r="C18" s="85">
        <v>167.68199999999999</v>
      </c>
      <c r="D18" s="189">
        <v>206.321</v>
      </c>
      <c r="E18" s="87">
        <v>168.19200000000001</v>
      </c>
      <c r="F18" s="189">
        <v>199.08</v>
      </c>
      <c r="G18" s="87">
        <v>167.87</v>
      </c>
      <c r="H18" s="189">
        <v>321.83800000000002</v>
      </c>
      <c r="I18" s="87">
        <v>178.648</v>
      </c>
      <c r="J18" s="189">
        <v>226.39699999999999</v>
      </c>
      <c r="K18" s="87">
        <v>169.21100000000001</v>
      </c>
      <c r="L18" s="86">
        <v>181.99299999999999</v>
      </c>
      <c r="M18" s="85">
        <v>169.32</v>
      </c>
      <c r="N18" s="189">
        <v>214.65600000000001</v>
      </c>
      <c r="O18" s="87">
        <v>169.24600000000001</v>
      </c>
      <c r="P18" s="86">
        <v>194.124</v>
      </c>
      <c r="Q18" s="85">
        <v>168.852</v>
      </c>
      <c r="R18" s="86">
        <v>264.79899999999998</v>
      </c>
      <c r="S18" s="85">
        <v>170.989</v>
      </c>
      <c r="T18" s="86">
        <v>219.19800000000001</v>
      </c>
      <c r="U18" s="85">
        <v>169.43299999999999</v>
      </c>
      <c r="V18" s="86">
        <v>337.58199999999999</v>
      </c>
      <c r="W18" s="85">
        <v>176.57599999999999</v>
      </c>
      <c r="X18" s="86">
        <v>249.506</v>
      </c>
      <c r="Y18" s="85">
        <v>170.26900000000001</v>
      </c>
      <c r="Z18" s="86">
        <v>187.94900000000001</v>
      </c>
      <c r="AA18" s="85">
        <v>167.333</v>
      </c>
      <c r="AB18" s="189">
        <v>232.45599999999999</v>
      </c>
      <c r="AC18" s="87">
        <v>169.27600000000001</v>
      </c>
    </row>
    <row r="19" spans="1:29" ht="18.75" x14ac:dyDescent="0.25">
      <c r="A19" s="288" t="s">
        <v>9</v>
      </c>
      <c r="B19" s="289"/>
      <c r="C19" s="289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/>
      <c r="Q19"/>
      <c r="V19" s="201"/>
      <c r="W19" s="201"/>
      <c r="X19" s="201"/>
      <c r="Y19" s="201"/>
      <c r="Z19" s="180"/>
      <c r="AA19" s="180"/>
      <c r="AB19" s="180"/>
      <c r="AC19" s="180"/>
    </row>
    <row r="20" spans="1:29" ht="16.5" thickBot="1" x14ac:dyDescent="0.3">
      <c r="A20" s="56" t="s">
        <v>10</v>
      </c>
      <c r="B20" s="8">
        <v>194.23699999999999</v>
      </c>
      <c r="C20" s="27">
        <v>176.541</v>
      </c>
      <c r="D20" s="190">
        <v>174.21299999999999</v>
      </c>
      <c r="E20" s="27">
        <v>178.72300000000001</v>
      </c>
      <c r="F20" s="190">
        <v>186.851</v>
      </c>
      <c r="G20" s="27">
        <v>177.399</v>
      </c>
      <c r="H20" s="190">
        <v>184.166</v>
      </c>
      <c r="I20" s="27">
        <v>183.06</v>
      </c>
      <c r="J20" s="190">
        <v>186.45</v>
      </c>
      <c r="K20" s="27">
        <v>178.32900000000001</v>
      </c>
      <c r="L20" s="259">
        <v>196.785</v>
      </c>
      <c r="M20" s="260">
        <v>179.14</v>
      </c>
      <c r="N20" s="259">
        <v>189.86199999999999</v>
      </c>
      <c r="O20" s="260">
        <v>178.57599999999999</v>
      </c>
      <c r="P20" s="8">
        <v>189.69200000000001</v>
      </c>
      <c r="Q20" s="27">
        <v>175.88499999999999</v>
      </c>
      <c r="R20" s="8">
        <v>169.90100000000001</v>
      </c>
      <c r="S20" s="27">
        <v>177.25200000000001</v>
      </c>
      <c r="T20" s="8">
        <v>183.47800000000001</v>
      </c>
      <c r="U20" s="27">
        <v>176.31899999999999</v>
      </c>
      <c r="V20" s="8">
        <v>186.226</v>
      </c>
      <c r="W20" s="27">
        <v>184.762</v>
      </c>
      <c r="X20" s="8">
        <v>183.852</v>
      </c>
      <c r="Y20" s="27">
        <v>177.578</v>
      </c>
      <c r="Z20" s="259">
        <v>194.679</v>
      </c>
      <c r="AA20" s="260">
        <v>178.452</v>
      </c>
      <c r="AB20" s="259">
        <v>187.58500000000001</v>
      </c>
      <c r="AC20" s="260">
        <v>177.85400000000001</v>
      </c>
    </row>
    <row r="21" spans="1:29" ht="16.5" thickBot="1" x14ac:dyDescent="0.3">
      <c r="A21" s="55" t="s">
        <v>28</v>
      </c>
      <c r="B21" s="83">
        <v>194.23699999999999</v>
      </c>
      <c r="C21" s="84">
        <v>176.541</v>
      </c>
      <c r="D21" s="191">
        <v>174.21299999999999</v>
      </c>
      <c r="E21" s="84">
        <v>178.72300000000001</v>
      </c>
      <c r="F21" s="191">
        <v>186.851</v>
      </c>
      <c r="G21" s="84">
        <v>177.399</v>
      </c>
      <c r="H21" s="191">
        <v>184.166</v>
      </c>
      <c r="I21" s="84">
        <v>183.06</v>
      </c>
      <c r="J21" s="191">
        <v>186.45</v>
      </c>
      <c r="K21" s="84">
        <v>178.32900000000001</v>
      </c>
      <c r="L21" s="83">
        <v>196.785</v>
      </c>
      <c r="M21" s="84">
        <v>179.14</v>
      </c>
      <c r="N21" s="83">
        <v>189.86199999999999</v>
      </c>
      <c r="O21" s="84">
        <v>178.57599999999999</v>
      </c>
      <c r="P21" s="83">
        <v>189.69200000000001</v>
      </c>
      <c r="Q21" s="84">
        <v>175.88499999999999</v>
      </c>
      <c r="R21" s="83">
        <v>169.90100000000001</v>
      </c>
      <c r="S21" s="84">
        <v>177.25200000000001</v>
      </c>
      <c r="T21" s="83">
        <v>183.47800000000001</v>
      </c>
      <c r="U21" s="84">
        <v>176.31899999999999</v>
      </c>
      <c r="V21" s="83">
        <v>186.226</v>
      </c>
      <c r="W21" s="84">
        <v>184.762</v>
      </c>
      <c r="X21" s="83">
        <v>183.852</v>
      </c>
      <c r="Y21" s="84">
        <v>177.578</v>
      </c>
      <c r="Z21" s="83">
        <v>194.679</v>
      </c>
      <c r="AA21" s="84">
        <v>178.452</v>
      </c>
      <c r="AB21" s="83">
        <v>187.58500000000001</v>
      </c>
      <c r="AC21" s="84">
        <v>177.85400000000001</v>
      </c>
    </row>
    <row r="22" spans="1:29" ht="16.5" thickBot="1" x14ac:dyDescent="0.3">
      <c r="A22" s="35" t="s">
        <v>71</v>
      </c>
      <c r="B22" s="74">
        <v>188.905</v>
      </c>
      <c r="C22" s="75">
        <v>167.46899999999999</v>
      </c>
      <c r="D22" s="192">
        <v>213.46700000000001</v>
      </c>
      <c r="E22" s="75">
        <v>171.00299999999999</v>
      </c>
      <c r="F22" s="192">
        <v>199.571</v>
      </c>
      <c r="G22" s="75">
        <v>168.67099999999999</v>
      </c>
      <c r="H22" s="192">
        <v>265.3</v>
      </c>
      <c r="I22" s="75">
        <v>179.36199999999999</v>
      </c>
      <c r="J22" s="192">
        <v>216.18899999999999</v>
      </c>
      <c r="K22" s="75">
        <v>170.02600000000001</v>
      </c>
      <c r="L22" s="74">
        <v>193.14099999999999</v>
      </c>
      <c r="M22" s="75">
        <v>167.5</v>
      </c>
      <c r="N22" s="74">
        <v>208.74700000000001</v>
      </c>
      <c r="O22" s="75">
        <v>169.191</v>
      </c>
      <c r="P22" s="74">
        <v>192.828</v>
      </c>
      <c r="Q22" s="75">
        <v>166.184</v>
      </c>
      <c r="R22" s="74">
        <v>224.958</v>
      </c>
      <c r="S22" s="75">
        <v>170.684</v>
      </c>
      <c r="T22" s="74">
        <v>205.267</v>
      </c>
      <c r="U22" s="75">
        <v>167.42599999999999</v>
      </c>
      <c r="V22" s="74">
        <v>268.45100000000002</v>
      </c>
      <c r="W22" s="75">
        <v>177.197</v>
      </c>
      <c r="X22" s="74">
        <v>219.571</v>
      </c>
      <c r="Y22" s="75">
        <v>168.55</v>
      </c>
      <c r="Z22" s="74">
        <v>200.25399999999999</v>
      </c>
      <c r="AA22" s="75">
        <v>167.57</v>
      </c>
      <c r="AB22" s="74">
        <v>213.572</v>
      </c>
      <c r="AC22" s="75">
        <v>168.21600000000001</v>
      </c>
    </row>
    <row r="23" spans="1:29" ht="15.75" x14ac:dyDescent="0.25">
      <c r="A23" s="57" t="s">
        <v>76</v>
      </c>
      <c r="B23" s="34" t="s">
        <v>46</v>
      </c>
      <c r="C23" s="71">
        <v>174.44</v>
      </c>
      <c r="D23" s="193" t="s">
        <v>46</v>
      </c>
      <c r="E23" s="71">
        <v>172.91</v>
      </c>
      <c r="F23" s="193" t="s">
        <v>46</v>
      </c>
      <c r="G23" s="71">
        <v>173.84</v>
      </c>
      <c r="H23" s="193" t="s">
        <v>46</v>
      </c>
      <c r="I23" s="71">
        <v>173.62</v>
      </c>
      <c r="J23" s="193" t="s">
        <v>46</v>
      </c>
      <c r="K23" s="71">
        <v>173.82</v>
      </c>
      <c r="L23" s="34" t="s">
        <v>46</v>
      </c>
      <c r="M23" s="71">
        <v>174.75</v>
      </c>
      <c r="N23" s="34" t="s">
        <v>46</v>
      </c>
      <c r="O23" s="71">
        <v>174.11</v>
      </c>
      <c r="P23" s="34" t="s">
        <v>46</v>
      </c>
      <c r="Q23" s="71">
        <v>174.4</v>
      </c>
      <c r="R23" s="34" t="s">
        <v>46</v>
      </c>
      <c r="S23" s="202">
        <v>173.16</v>
      </c>
      <c r="T23" s="34" t="s">
        <v>46</v>
      </c>
      <c r="U23" s="203">
        <v>173.97</v>
      </c>
      <c r="V23" s="34" t="s">
        <v>46</v>
      </c>
      <c r="W23" s="202">
        <v>172.14</v>
      </c>
      <c r="X23" s="34" t="s">
        <v>46</v>
      </c>
      <c r="Y23" s="203">
        <v>173.98</v>
      </c>
      <c r="Z23" s="34" t="s">
        <v>46</v>
      </c>
      <c r="AA23" s="71">
        <v>174.06</v>
      </c>
      <c r="AB23" s="34" t="s">
        <v>46</v>
      </c>
      <c r="AC23" s="71">
        <v>174</v>
      </c>
    </row>
    <row r="24" spans="1:29" x14ac:dyDescent="0.25">
      <c r="A24" s="28"/>
    </row>
    <row r="25" spans="1:29" ht="64.5" customHeight="1" x14ac:dyDescent="0.25">
      <c r="A25" s="287"/>
      <c r="B25" s="287"/>
      <c r="C25" s="287"/>
      <c r="D25" s="156"/>
      <c r="E25" s="156"/>
      <c r="F25" s="156"/>
      <c r="G25" s="156"/>
      <c r="H25" s="204"/>
      <c r="I25" s="204"/>
      <c r="J25" s="204"/>
      <c r="K25" s="204"/>
      <c r="L25" s="219"/>
      <c r="M25" s="219"/>
      <c r="N25" s="219"/>
      <c r="O25" s="219"/>
      <c r="P25"/>
      <c r="Q25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21">
    <mergeCell ref="Z3:AA3"/>
    <mergeCell ref="AB3:AC3"/>
    <mergeCell ref="P2:AC2"/>
    <mergeCell ref="A1:AC1"/>
    <mergeCell ref="V3:W3"/>
    <mergeCell ref="X3:Y3"/>
    <mergeCell ref="P3:Q3"/>
    <mergeCell ref="D3:E3"/>
    <mergeCell ref="R3:S3"/>
    <mergeCell ref="F3:G3"/>
    <mergeCell ref="T3:U3"/>
    <mergeCell ref="H3:I3"/>
    <mergeCell ref="J3:K3"/>
    <mergeCell ref="L3:M3"/>
    <mergeCell ref="B2:O2"/>
    <mergeCell ref="N3:O3"/>
    <mergeCell ref="A25:C25"/>
    <mergeCell ref="A19:C19"/>
    <mergeCell ref="A15:C15"/>
    <mergeCell ref="A5:C5"/>
    <mergeCell ref="B3:C3"/>
  </mergeCells>
  <pageMargins left="0.25" right="0.25" top="0.75" bottom="0.75" header="0.3" footer="0.3"/>
  <pageSetup paperSize="8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T26"/>
  <sheetViews>
    <sheetView showGridLines="0" zoomScaleNormal="100" workbookViewId="0">
      <pane xSplit="1" ySplit="4" topLeftCell="Y5" activePane="bottomRight" state="frozen"/>
      <selection pane="topRight" activeCell="B1" sqref="B1"/>
      <selection pane="bottomLeft" activeCell="A5" sqref="A5"/>
      <selection pane="bottomRight" activeCell="AJ16" sqref="AJ16"/>
    </sheetView>
  </sheetViews>
  <sheetFormatPr defaultRowHeight="15" x14ac:dyDescent="0.25"/>
  <cols>
    <col min="1" max="1" width="58.7109375" customWidth="1"/>
    <col min="2" max="3" width="7.7109375" style="28" customWidth="1"/>
    <col min="4" max="4" width="9.140625" style="28" customWidth="1"/>
    <col min="5" max="5" width="8.140625" style="28" customWidth="1"/>
    <col min="6" max="6" width="7.5703125" style="28" customWidth="1"/>
    <col min="7" max="10" width="9.140625" style="28" customWidth="1"/>
    <col min="11" max="19" width="9.140625" style="201" customWidth="1"/>
    <col min="20" max="20" width="9" style="201" customWidth="1"/>
    <col min="21" max="22" width="9.140625" style="201" customWidth="1"/>
    <col min="23" max="24" width="7.7109375" style="28" customWidth="1"/>
    <col min="25" max="31" width="9.140625" style="28" customWidth="1"/>
    <col min="38" max="38" width="16.7109375" customWidth="1"/>
  </cols>
  <sheetData>
    <row r="1" spans="1:46" ht="18.75" customHeight="1" x14ac:dyDescent="0.25">
      <c r="A1" s="304" t="s">
        <v>39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</row>
    <row r="2" spans="1:46" s="28" customFormat="1" ht="15.75" x14ac:dyDescent="0.25">
      <c r="A2" s="306"/>
      <c r="B2" s="300">
        <v>2017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2"/>
      <c r="W2" s="300">
        <v>2018</v>
      </c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2"/>
    </row>
    <row r="3" spans="1:46" ht="15.75" x14ac:dyDescent="0.25">
      <c r="A3" s="307"/>
      <c r="B3" s="303" t="s">
        <v>57</v>
      </c>
      <c r="C3" s="303"/>
      <c r="D3" s="303"/>
      <c r="E3" s="303" t="s">
        <v>81</v>
      </c>
      <c r="F3" s="303"/>
      <c r="G3" s="303"/>
      <c r="H3" s="303" t="s">
        <v>82</v>
      </c>
      <c r="I3" s="303"/>
      <c r="J3" s="297"/>
      <c r="K3" s="303" t="s">
        <v>88</v>
      </c>
      <c r="L3" s="303"/>
      <c r="M3" s="303"/>
      <c r="N3" s="303" t="s">
        <v>89</v>
      </c>
      <c r="O3" s="303"/>
      <c r="P3" s="303"/>
      <c r="Q3" s="297" t="s">
        <v>93</v>
      </c>
      <c r="R3" s="298"/>
      <c r="S3" s="299"/>
      <c r="T3" s="297">
        <v>2017</v>
      </c>
      <c r="U3" s="298"/>
      <c r="V3" s="299"/>
      <c r="W3" s="303" t="s">
        <v>57</v>
      </c>
      <c r="X3" s="303"/>
      <c r="Y3" s="303"/>
      <c r="Z3" s="303" t="s">
        <v>81</v>
      </c>
      <c r="AA3" s="303"/>
      <c r="AB3" s="303"/>
      <c r="AC3" s="303" t="s">
        <v>82</v>
      </c>
      <c r="AD3" s="303"/>
      <c r="AE3" s="303"/>
      <c r="AF3" s="303" t="s">
        <v>88</v>
      </c>
      <c r="AG3" s="303"/>
      <c r="AH3" s="303"/>
      <c r="AI3" s="303" t="s">
        <v>89</v>
      </c>
      <c r="AJ3" s="303"/>
      <c r="AK3" s="303"/>
      <c r="AL3" s="303" t="s">
        <v>93</v>
      </c>
      <c r="AM3" s="303"/>
      <c r="AN3" s="303"/>
      <c r="AO3" s="303">
        <v>2018</v>
      </c>
      <c r="AP3" s="303"/>
      <c r="AQ3" s="303"/>
    </row>
    <row r="4" spans="1:46" x14ac:dyDescent="0.25">
      <c r="A4" s="49"/>
      <c r="B4" s="50" t="s">
        <v>40</v>
      </c>
      <c r="C4" s="50" t="s">
        <v>41</v>
      </c>
      <c r="D4" s="51" t="s">
        <v>42</v>
      </c>
      <c r="E4" s="50" t="s">
        <v>40</v>
      </c>
      <c r="F4" s="50" t="s">
        <v>41</v>
      </c>
      <c r="G4" s="51" t="s">
        <v>42</v>
      </c>
      <c r="H4" s="181" t="s">
        <v>40</v>
      </c>
      <c r="I4" s="181" t="s">
        <v>41</v>
      </c>
      <c r="J4" s="194" t="s">
        <v>42</v>
      </c>
      <c r="K4" s="50" t="s">
        <v>40</v>
      </c>
      <c r="L4" s="50" t="s">
        <v>41</v>
      </c>
      <c r="M4" s="51" t="s">
        <v>42</v>
      </c>
      <c r="N4" s="50" t="s">
        <v>40</v>
      </c>
      <c r="O4" s="50" t="s">
        <v>41</v>
      </c>
      <c r="P4" s="51" t="s">
        <v>42</v>
      </c>
      <c r="Q4" s="50" t="s">
        <v>40</v>
      </c>
      <c r="R4" s="50" t="s">
        <v>41</v>
      </c>
      <c r="S4" s="51" t="s">
        <v>42</v>
      </c>
      <c r="T4" s="50" t="s">
        <v>40</v>
      </c>
      <c r="U4" s="50" t="s">
        <v>41</v>
      </c>
      <c r="V4" s="51" t="s">
        <v>42</v>
      </c>
      <c r="W4" s="50" t="s">
        <v>40</v>
      </c>
      <c r="X4" s="50" t="s">
        <v>41</v>
      </c>
      <c r="Y4" s="51" t="s">
        <v>42</v>
      </c>
      <c r="Z4" s="50" t="s">
        <v>40</v>
      </c>
      <c r="AA4" s="50" t="s">
        <v>41</v>
      </c>
      <c r="AB4" s="51" t="s">
        <v>42</v>
      </c>
      <c r="AC4" s="50" t="s">
        <v>40</v>
      </c>
      <c r="AD4" s="50" t="s">
        <v>41</v>
      </c>
      <c r="AE4" s="51" t="s">
        <v>42</v>
      </c>
      <c r="AF4" s="50" t="s">
        <v>40</v>
      </c>
      <c r="AG4" s="50" t="s">
        <v>41</v>
      </c>
      <c r="AH4" s="51" t="s">
        <v>42</v>
      </c>
      <c r="AI4" s="50" t="s">
        <v>40</v>
      </c>
      <c r="AJ4" s="50" t="s">
        <v>41</v>
      </c>
      <c r="AK4" s="51" t="s">
        <v>42</v>
      </c>
      <c r="AL4" s="50" t="s">
        <v>40</v>
      </c>
      <c r="AM4" s="50" t="s">
        <v>41</v>
      </c>
      <c r="AN4" s="51" t="s">
        <v>42</v>
      </c>
      <c r="AO4" s="50" t="s">
        <v>40</v>
      </c>
      <c r="AP4" s="50" t="s">
        <v>41</v>
      </c>
      <c r="AQ4" s="51" t="s">
        <v>42</v>
      </c>
    </row>
    <row r="5" spans="1:46" ht="15.75" x14ac:dyDescent="0.25">
      <c r="A5" s="63" t="s">
        <v>43</v>
      </c>
      <c r="B5" s="17">
        <v>51.573022435847584</v>
      </c>
      <c r="C5" s="17">
        <v>56.856392906713424</v>
      </c>
      <c r="D5" s="18">
        <v>52.448956465282706</v>
      </c>
      <c r="E5" s="17">
        <v>40.499640520010111</v>
      </c>
      <c r="F5" s="17">
        <v>63.913263499907622</v>
      </c>
      <c r="G5" s="18">
        <v>44.381402973267591</v>
      </c>
      <c r="H5" s="195">
        <v>46.005742025122665</v>
      </c>
      <c r="I5" s="195">
        <v>60.404322320971282</v>
      </c>
      <c r="J5" s="196">
        <v>48.392893659904942</v>
      </c>
      <c r="K5" s="17">
        <v>31.173452659311035</v>
      </c>
      <c r="L5" s="17">
        <v>64.834909672963605</v>
      </c>
      <c r="M5" s="18">
        <v>36.755940467350129</v>
      </c>
      <c r="N5" s="17">
        <v>41.008545462471695</v>
      </c>
      <c r="O5" s="17">
        <v>61.897414029334982</v>
      </c>
      <c r="P5" s="18">
        <v>44.472088479590823</v>
      </c>
      <c r="Q5" s="195">
        <v>58.839524968482984</v>
      </c>
      <c r="R5" s="195">
        <v>68.126602883135078</v>
      </c>
      <c r="S5" s="196">
        <v>60.379956324971204</v>
      </c>
      <c r="T5" s="195">
        <v>45.501467179445271</v>
      </c>
      <c r="U5" s="195">
        <v>63.467510945909247</v>
      </c>
      <c r="V5" s="196">
        <v>48.480654689231976</v>
      </c>
      <c r="W5" s="17">
        <v>62.285605554777355</v>
      </c>
      <c r="X5" s="17">
        <v>69.119756086743266</v>
      </c>
      <c r="Y5" s="18">
        <v>63.41917414019774</v>
      </c>
      <c r="Z5" s="17">
        <v>39.65691259177391</v>
      </c>
      <c r="AA5" s="17">
        <v>72.314959161482832</v>
      </c>
      <c r="AB5" s="18">
        <v>45.073845607729652</v>
      </c>
      <c r="AC5" s="17">
        <v>50.9</v>
      </c>
      <c r="AD5" s="17">
        <v>70.7</v>
      </c>
      <c r="AE5" s="18">
        <v>54.2</v>
      </c>
      <c r="AF5" s="17">
        <v>29.20254280427373</v>
      </c>
      <c r="AG5" s="17">
        <v>55.425306896513007</v>
      </c>
      <c r="AH5" s="18">
        <v>33.5520667807819</v>
      </c>
      <c r="AI5" s="17">
        <v>43.593836936903188</v>
      </c>
      <c r="AJ5" s="17">
        <v>65.569844564033062</v>
      </c>
      <c r="AK5" s="18">
        <v>47.238958852575571</v>
      </c>
      <c r="AL5" s="17">
        <v>58.74031775347094</v>
      </c>
      <c r="AM5" s="17">
        <v>43.721444038124645</v>
      </c>
      <c r="AN5" s="18">
        <v>56.249163461144434</v>
      </c>
      <c r="AO5" s="17">
        <v>47.411580046832597</v>
      </c>
      <c r="AP5" s="17">
        <v>60.062850458872589</v>
      </c>
      <c r="AQ5" s="18">
        <v>49.510024123776482</v>
      </c>
    </row>
    <row r="6" spans="1:46" ht="15.75" x14ac:dyDescent="0.25">
      <c r="A6" s="53" t="s">
        <v>44</v>
      </c>
      <c r="B6" s="17">
        <v>67.73004828042329</v>
      </c>
      <c r="C6" s="17">
        <v>43.652876775095486</v>
      </c>
      <c r="D6" s="18">
        <v>51.739248397371831</v>
      </c>
      <c r="E6" s="17">
        <v>36.048526785714287</v>
      </c>
      <c r="F6" s="17">
        <v>60.524382757090002</v>
      </c>
      <c r="G6" s="18">
        <v>52.304112069810159</v>
      </c>
      <c r="H6" s="195">
        <v>51.80176951789003</v>
      </c>
      <c r="I6" s="195">
        <v>52.135236136208754</v>
      </c>
      <c r="J6" s="196">
        <v>52.023240630476188</v>
      </c>
      <c r="K6" s="17">
        <v>29.58601449275362</v>
      </c>
      <c r="L6" s="17">
        <v>67.264113961282845</v>
      </c>
      <c r="M6" s="18">
        <v>54.609840420215093</v>
      </c>
      <c r="N6" s="17">
        <v>44.31514145081109</v>
      </c>
      <c r="O6" s="17">
        <v>57.233612546123823</v>
      </c>
      <c r="P6" s="18">
        <v>52.894915284893699</v>
      </c>
      <c r="Q6" s="195">
        <v>48.043156379399591</v>
      </c>
      <c r="R6" s="195">
        <v>71.231315010613699</v>
      </c>
      <c r="S6" s="196">
        <v>63.443520340180747</v>
      </c>
      <c r="T6" s="195">
        <v>45.254805487605999</v>
      </c>
      <c r="U6" s="195">
        <v>60.761800564570599</v>
      </c>
      <c r="V6" s="196">
        <v>55.553741764582497</v>
      </c>
      <c r="W6" s="17">
        <v>69.943501818783076</v>
      </c>
      <c r="X6" s="17">
        <v>54.025080769771037</v>
      </c>
      <c r="Y6" s="18">
        <v>59.371317897902699</v>
      </c>
      <c r="Z6" s="17">
        <v>38.5</v>
      </c>
      <c r="AA6" s="17">
        <v>64.5</v>
      </c>
      <c r="AB6" s="18">
        <v>55.8</v>
      </c>
      <c r="AC6" s="17">
        <v>54.141645208497756</v>
      </c>
      <c r="AD6" s="17">
        <v>59.31394746575107</v>
      </c>
      <c r="AE6" s="18">
        <v>57.57681824417147</v>
      </c>
      <c r="AF6" s="17">
        <v>36.543810170807447</v>
      </c>
      <c r="AG6" s="17">
        <v>40.965994655846174</v>
      </c>
      <c r="AH6" s="18">
        <v>39.48079415709261</v>
      </c>
      <c r="AI6" s="17">
        <v>48.211239261730334</v>
      </c>
      <c r="AJ6" s="17">
        <v>53.130754577431475</v>
      </c>
      <c r="AK6" s="18">
        <v>51.47852441262841</v>
      </c>
      <c r="AL6" s="17">
        <v>55.41740699404761</v>
      </c>
      <c r="AM6" s="17">
        <v>46.409999806963953</v>
      </c>
      <c r="AN6" s="18">
        <v>49.435157552416058</v>
      </c>
      <c r="AO6" s="17">
        <v>50.027588388780174</v>
      </c>
      <c r="AP6" s="17">
        <v>51.316254969680919</v>
      </c>
      <c r="AQ6" s="18">
        <v>50.883453431175219</v>
      </c>
    </row>
    <row r="7" spans="1:46" ht="15.75" x14ac:dyDescent="0.25">
      <c r="A7" s="53" t="s">
        <v>45</v>
      </c>
      <c r="B7" s="16">
        <v>32.969125402576488</v>
      </c>
      <c r="C7" s="16">
        <v>46.782081393917437</v>
      </c>
      <c r="D7" s="19">
        <v>45.040888870620044</v>
      </c>
      <c r="E7" s="16">
        <v>20.133043876413442</v>
      </c>
      <c r="F7" s="16">
        <v>50.22318028818875</v>
      </c>
      <c r="G7" s="19">
        <v>46.430167367708478</v>
      </c>
      <c r="H7" s="197">
        <v>26.515625850748659</v>
      </c>
      <c r="I7" s="197">
        <v>48.512136639103566</v>
      </c>
      <c r="J7" s="198">
        <v>45.739365905067821</v>
      </c>
      <c r="K7" s="16">
        <v>9.715181356332705</v>
      </c>
      <c r="L7" s="16">
        <v>52.340257744889009</v>
      </c>
      <c r="M7" s="19">
        <v>46.967152642747195</v>
      </c>
      <c r="N7" s="16">
        <v>20.853937596220199</v>
      </c>
      <c r="O7" s="16">
        <v>49.80219942933163</v>
      </c>
      <c r="P7" s="19">
        <v>46.153125538278445</v>
      </c>
      <c r="Q7" s="197">
        <v>29.688228575929426</v>
      </c>
      <c r="R7" s="197">
        <v>45.300695525614529</v>
      </c>
      <c r="S7" s="198">
        <v>43.33266560210933</v>
      </c>
      <c r="T7" s="197">
        <v>23.080662993845539</v>
      </c>
      <c r="U7" s="197">
        <v>48.667573787846763</v>
      </c>
      <c r="V7" s="198">
        <v>45.442215088613899</v>
      </c>
      <c r="W7" s="16">
        <v>33.749933373590977</v>
      </c>
      <c r="X7" s="16">
        <v>49.692887424455684</v>
      </c>
      <c r="Y7" s="19">
        <v>47.683197940898268</v>
      </c>
      <c r="Z7" s="16">
        <v>15.9</v>
      </c>
      <c r="AA7" s="16">
        <v>51.1</v>
      </c>
      <c r="AB7" s="19">
        <v>46.7</v>
      </c>
      <c r="AC7" s="16">
        <v>24.780393746496916</v>
      </c>
      <c r="AD7" s="16">
        <v>50.4</v>
      </c>
      <c r="AE7" s="19">
        <v>47.168397488266045</v>
      </c>
      <c r="AF7" s="16">
        <v>8.3421215343415263</v>
      </c>
      <c r="AG7" s="16">
        <v>48.665886832507177</v>
      </c>
      <c r="AH7" s="19">
        <v>43.58287355914419</v>
      </c>
      <c r="AI7" s="16">
        <v>19.240756224451879</v>
      </c>
      <c r="AJ7" s="16">
        <v>49.81400010252856</v>
      </c>
      <c r="AK7" s="19">
        <v>45.960089057939271</v>
      </c>
      <c r="AL7" s="16">
        <v>29.431773196282297</v>
      </c>
      <c r="AM7" s="16">
        <v>39.503526905570794</v>
      </c>
      <c r="AN7" s="19">
        <v>38.233931732307418</v>
      </c>
      <c r="AO7" s="16">
        <v>21.809450913242014</v>
      </c>
      <c r="AP7" s="16">
        <v>47.215195899459758</v>
      </c>
      <c r="AQ7" s="19">
        <v>44.012674060793707</v>
      </c>
    </row>
    <row r="8" spans="1:46" ht="15.75" x14ac:dyDescent="0.25">
      <c r="A8" s="67" t="s">
        <v>72</v>
      </c>
      <c r="B8" s="47">
        <v>51.633066762401249</v>
      </c>
      <c r="C8" s="47">
        <v>48.677783333786891</v>
      </c>
      <c r="D8" s="48">
        <v>50.415922320744286</v>
      </c>
      <c r="E8" s="47">
        <v>39.046589172801959</v>
      </c>
      <c r="F8" s="47">
        <v>55.618721686568342</v>
      </c>
      <c r="G8" s="48">
        <v>45.871883417080547</v>
      </c>
      <c r="H8" s="199">
        <v>45.305058692492217</v>
      </c>
      <c r="I8" s="199">
        <v>52.167426373030601</v>
      </c>
      <c r="J8" s="200">
        <v>48.131350275255883</v>
      </c>
      <c r="K8" s="47">
        <v>29.854909577330464</v>
      </c>
      <c r="L8" s="47">
        <v>58.33446477948003</v>
      </c>
      <c r="M8" s="48">
        <v>41.586561821592852</v>
      </c>
      <c r="N8" s="47">
        <v>40.099536726421938</v>
      </c>
      <c r="O8" s="47">
        <v>54.24569572611977</v>
      </c>
      <c r="P8" s="48">
        <v>45.926059988759086</v>
      </c>
      <c r="Q8" s="199">
        <v>56.454972602940465</v>
      </c>
      <c r="R8" s="199">
        <v>55.992978178849938</v>
      </c>
      <c r="S8" s="200">
        <v>56.264643632764454</v>
      </c>
      <c r="T8" s="199">
        <v>44.220829211262512</v>
      </c>
      <c r="U8" s="199">
        <v>54.686106645712037</v>
      </c>
      <c r="V8" s="200">
        <v>48.531513303138333</v>
      </c>
      <c r="W8" s="47">
        <v>61.202386128928289</v>
      </c>
      <c r="X8" s="47">
        <v>55.356764416790746</v>
      </c>
      <c r="Y8" s="48">
        <v>58.794151088646295</v>
      </c>
      <c r="Z8" s="47">
        <v>38.200000000000003</v>
      </c>
      <c r="AA8" s="47">
        <v>59</v>
      </c>
      <c r="AB8" s="48">
        <v>46.8</v>
      </c>
      <c r="AC8" s="47">
        <v>49.657538991954794</v>
      </c>
      <c r="AD8" s="47">
        <v>57.173487882940435</v>
      </c>
      <c r="AE8" s="48">
        <v>52.75390279576677</v>
      </c>
      <c r="AF8" s="47">
        <v>28.530317769476582</v>
      </c>
      <c r="AG8" s="47">
        <v>48.852866316504986</v>
      </c>
      <c r="AH8" s="48">
        <v>36.902647682164229</v>
      </c>
      <c r="AI8" s="47">
        <v>42.537742829068371</v>
      </c>
      <c r="AJ8" s="47">
        <v>54.369468893518956</v>
      </c>
      <c r="AK8" s="48">
        <v>47.412087885688258</v>
      </c>
      <c r="AL8" s="47">
        <v>56.859847043631021</v>
      </c>
      <c r="AM8" s="47">
        <v>41.889024832930964</v>
      </c>
      <c r="AN8" s="48">
        <v>50.692280888130291</v>
      </c>
      <c r="AO8" s="47">
        <v>46.147697863971828</v>
      </c>
      <c r="AP8" s="47">
        <v>51.200368431370016</v>
      </c>
      <c r="AQ8" s="48">
        <v>48.229258886325489</v>
      </c>
    </row>
    <row r="9" spans="1:46" ht="15.75" x14ac:dyDescent="0.25">
      <c r="A9" s="66" t="s">
        <v>18</v>
      </c>
      <c r="B9" s="20">
        <v>26.4</v>
      </c>
      <c r="C9" s="68" t="s">
        <v>46</v>
      </c>
      <c r="D9" s="21" t="s">
        <v>46</v>
      </c>
      <c r="E9" s="20">
        <v>8.34</v>
      </c>
      <c r="F9" s="68" t="s">
        <v>46</v>
      </c>
      <c r="G9" s="21" t="s">
        <v>46</v>
      </c>
      <c r="H9" s="20">
        <v>17.32</v>
      </c>
      <c r="I9" s="68" t="s">
        <v>46</v>
      </c>
      <c r="J9" s="21" t="s">
        <v>46</v>
      </c>
      <c r="K9" s="20">
        <v>0</v>
      </c>
      <c r="L9" s="68" t="s">
        <v>46</v>
      </c>
      <c r="M9" s="21" t="s">
        <v>46</v>
      </c>
      <c r="N9" s="20">
        <v>11.48</v>
      </c>
      <c r="O9" s="68" t="s">
        <v>46</v>
      </c>
      <c r="P9" s="21" t="s">
        <v>46</v>
      </c>
      <c r="Q9" s="20">
        <v>26.188915307971001</v>
      </c>
      <c r="R9" s="68" t="s">
        <v>46</v>
      </c>
      <c r="S9" s="21" t="s">
        <v>46</v>
      </c>
      <c r="T9" s="20">
        <v>15.189267503805176</v>
      </c>
      <c r="U9" s="68" t="s">
        <v>46</v>
      </c>
      <c r="V9" s="21" t="s">
        <v>46</v>
      </c>
      <c r="W9" s="20">
        <v>28.522187499999998</v>
      </c>
      <c r="X9" s="68" t="s">
        <v>46</v>
      </c>
      <c r="Y9" s="21" t="s">
        <v>46</v>
      </c>
      <c r="Z9" s="68">
        <v>8.6999999999999993</v>
      </c>
      <c r="AA9" s="68" t="s">
        <v>46</v>
      </c>
      <c r="AB9" s="21" t="s">
        <v>46</v>
      </c>
      <c r="AC9" s="20">
        <v>18.559999999999999</v>
      </c>
      <c r="AD9" s="68" t="s">
        <v>46</v>
      </c>
      <c r="AE9" s="21" t="s">
        <v>46</v>
      </c>
      <c r="AF9" s="20">
        <v>0</v>
      </c>
      <c r="AG9" s="68" t="s">
        <v>46</v>
      </c>
      <c r="AH9" s="21" t="s">
        <v>46</v>
      </c>
      <c r="AI9" s="20">
        <v>12.3</v>
      </c>
      <c r="AJ9" s="68" t="s">
        <v>46</v>
      </c>
      <c r="AK9" s="21" t="s">
        <v>46</v>
      </c>
      <c r="AL9" s="20">
        <v>26.800403834541065</v>
      </c>
      <c r="AM9" s="68" t="s">
        <v>46</v>
      </c>
      <c r="AN9" s="21" t="s">
        <v>46</v>
      </c>
      <c r="AO9" s="20">
        <v>15.95755232115677</v>
      </c>
      <c r="AP9" s="68" t="s">
        <v>46</v>
      </c>
      <c r="AQ9" s="21" t="s">
        <v>46</v>
      </c>
    </row>
    <row r="11" spans="1:46" x14ac:dyDescent="0.25">
      <c r="A11" s="28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</row>
    <row r="12" spans="1:46" x14ac:dyDescent="0.25">
      <c r="A12" s="28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</row>
    <row r="13" spans="1:46" x14ac:dyDescent="0.25">
      <c r="A13" s="28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</row>
    <row r="14" spans="1:46" x14ac:dyDescent="0.25">
      <c r="A14" s="28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</row>
    <row r="15" spans="1:46" x14ac:dyDescent="0.25">
      <c r="A15" s="28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</row>
    <row r="16" spans="1:46" x14ac:dyDescent="0.25">
      <c r="A16" s="28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</row>
    <row r="17" spans="1:46" x14ac:dyDescent="0.25">
      <c r="A17" s="28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</row>
    <row r="18" spans="1:46" x14ac:dyDescent="0.25">
      <c r="A18" s="28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</row>
    <row r="19" spans="1:46" x14ac:dyDescent="0.25">
      <c r="A19" s="28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</row>
    <row r="20" spans="1:46" x14ac:dyDescent="0.25">
      <c r="A20" s="28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</row>
    <row r="21" spans="1:46" x14ac:dyDescent="0.25">
      <c r="A21" s="28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</row>
    <row r="22" spans="1:46" x14ac:dyDescent="0.25">
      <c r="A22" s="28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</row>
    <row r="23" spans="1:46" x14ac:dyDescent="0.25">
      <c r="A23" s="28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</row>
    <row r="24" spans="1:46" x14ac:dyDescent="0.25">
      <c r="A24" s="28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</row>
    <row r="25" spans="1:46" x14ac:dyDescent="0.25">
      <c r="A25" s="28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</row>
    <row r="26" spans="1:46" x14ac:dyDescent="0.25">
      <c r="A26" s="28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8">
    <mergeCell ref="A1:AQ1"/>
    <mergeCell ref="AF3:AH3"/>
    <mergeCell ref="AI3:AK3"/>
    <mergeCell ref="W3:Y3"/>
    <mergeCell ref="A2:A3"/>
    <mergeCell ref="B3:D3"/>
    <mergeCell ref="E3:G3"/>
    <mergeCell ref="Z3:AB3"/>
    <mergeCell ref="H3:J3"/>
    <mergeCell ref="AC3:AE3"/>
    <mergeCell ref="K3:M3"/>
    <mergeCell ref="N3:P3"/>
    <mergeCell ref="T3:V3"/>
    <mergeCell ref="B2:V2"/>
    <mergeCell ref="Q3:S3"/>
    <mergeCell ref="AL3:AN3"/>
    <mergeCell ref="AO3:AQ3"/>
    <mergeCell ref="W2:AQ2"/>
  </mergeCells>
  <pageMargins left="0.25" right="0.25" top="0.75" bottom="0.75" header="0.3" footer="0.3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2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25" sqref="P25"/>
    </sheetView>
  </sheetViews>
  <sheetFormatPr defaultRowHeight="15" x14ac:dyDescent="0.25"/>
  <cols>
    <col min="1" max="1" width="44.5703125" customWidth="1"/>
    <col min="2" max="4" width="15.7109375" style="28" customWidth="1"/>
    <col min="5" max="8" width="15.7109375" style="201" customWidth="1"/>
    <col min="9" max="11" width="15.7109375" style="28" customWidth="1"/>
    <col min="12" max="12" width="16.28515625" customWidth="1"/>
    <col min="13" max="13" width="15.5703125" customWidth="1"/>
    <col min="14" max="15" width="15.5703125" style="201" customWidth="1"/>
    <col min="16" max="16" width="13.85546875" customWidth="1"/>
  </cols>
  <sheetData>
    <row r="1" spans="1:17" ht="18.75" customHeight="1" x14ac:dyDescent="0.25">
      <c r="A1" s="296" t="s">
        <v>53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7" s="28" customFormat="1" ht="18.75" customHeight="1" x14ac:dyDescent="0.25">
      <c r="A2" s="310"/>
      <c r="B2" s="314">
        <v>2017</v>
      </c>
      <c r="C2" s="315"/>
      <c r="D2" s="315"/>
      <c r="E2" s="315"/>
      <c r="F2" s="315"/>
      <c r="G2" s="315"/>
      <c r="H2" s="316"/>
      <c r="I2" s="314">
        <v>2018</v>
      </c>
      <c r="J2" s="315"/>
      <c r="K2" s="315"/>
      <c r="L2" s="315"/>
      <c r="M2" s="315"/>
      <c r="N2" s="315"/>
      <c r="O2" s="316"/>
    </row>
    <row r="3" spans="1:17" ht="18.75" customHeight="1" x14ac:dyDescent="0.25">
      <c r="A3" s="311"/>
      <c r="B3" s="126" t="s">
        <v>57</v>
      </c>
      <c r="C3" s="157" t="s">
        <v>81</v>
      </c>
      <c r="D3" s="157" t="s">
        <v>82</v>
      </c>
      <c r="E3" s="206" t="s">
        <v>88</v>
      </c>
      <c r="F3" s="206" t="s">
        <v>89</v>
      </c>
      <c r="G3" s="220" t="s">
        <v>93</v>
      </c>
      <c r="H3" s="220">
        <v>2017</v>
      </c>
      <c r="I3" s="127" t="s">
        <v>57</v>
      </c>
      <c r="J3" s="157" t="s">
        <v>81</v>
      </c>
      <c r="K3" s="157" t="s">
        <v>82</v>
      </c>
      <c r="L3" s="206" t="s">
        <v>88</v>
      </c>
      <c r="M3" s="206" t="s">
        <v>89</v>
      </c>
      <c r="N3" s="220" t="s">
        <v>93</v>
      </c>
      <c r="O3" s="220">
        <v>2018</v>
      </c>
    </row>
    <row r="4" spans="1:17" ht="15.75" x14ac:dyDescent="0.25">
      <c r="A4" s="312" t="s">
        <v>56</v>
      </c>
      <c r="B4" s="313"/>
      <c r="C4" s="182"/>
      <c r="D4" s="182"/>
      <c r="E4" s="182"/>
      <c r="F4" s="182"/>
      <c r="G4" s="182"/>
      <c r="H4" s="182"/>
      <c r="I4"/>
      <c r="K4" s="182"/>
      <c r="L4" s="201"/>
      <c r="M4" s="182"/>
      <c r="N4" s="182"/>
      <c r="O4" s="182"/>
    </row>
    <row r="5" spans="1:17" ht="15.75" x14ac:dyDescent="0.25">
      <c r="A5" s="62" t="s">
        <v>29</v>
      </c>
      <c r="B5" s="30">
        <v>1473059.08</v>
      </c>
      <c r="C5" s="30">
        <v>1341563.3470000001</v>
      </c>
      <c r="D5" s="30">
        <v>2814622.4270000001</v>
      </c>
      <c r="E5" s="30">
        <v>1049275.1029999999</v>
      </c>
      <c r="F5" s="30">
        <v>3863897.5300000003</v>
      </c>
      <c r="G5" s="261">
        <v>1412326.2560000001</v>
      </c>
      <c r="H5" s="261">
        <f>G5+F5</f>
        <v>5276223.7860000003</v>
      </c>
      <c r="I5" s="30">
        <v>1479845.3459999999</v>
      </c>
      <c r="J5" s="30">
        <v>1409063.689</v>
      </c>
      <c r="K5" s="30">
        <v>2888909.0350000001</v>
      </c>
      <c r="L5" s="30">
        <v>1101399.8020000001</v>
      </c>
      <c r="M5" s="30">
        <v>3990308.8369999994</v>
      </c>
      <c r="N5" s="30">
        <v>1474411.0789999999</v>
      </c>
      <c r="O5" s="30">
        <v>5464719.9159999993</v>
      </c>
      <c r="P5" s="1"/>
    </row>
    <row r="6" spans="1:17" ht="15.75" x14ac:dyDescent="0.25">
      <c r="A6" s="63" t="s">
        <v>30</v>
      </c>
      <c r="B6" s="14">
        <v>6119739.5800000001</v>
      </c>
      <c r="C6" s="14">
        <v>5790546.7330000009</v>
      </c>
      <c r="D6" s="14">
        <v>11910286.313000001</v>
      </c>
      <c r="E6" s="14">
        <v>5585823.5350000001</v>
      </c>
      <c r="F6" s="14">
        <v>17496109.848000001</v>
      </c>
      <c r="G6" s="262">
        <v>7512206.7800000012</v>
      </c>
      <c r="H6" s="262">
        <f t="shared" ref="H6:H9" si="0">G6+F6</f>
        <v>25008316.628000002</v>
      </c>
      <c r="I6" s="14">
        <v>7530156.9810000006</v>
      </c>
      <c r="J6" s="14">
        <v>5938215.3669999996</v>
      </c>
      <c r="K6" s="14">
        <v>13468372.348000001</v>
      </c>
      <c r="L6" s="14">
        <v>4972751.0830000006</v>
      </c>
      <c r="M6" s="14">
        <v>18441123.431000002</v>
      </c>
      <c r="N6" s="14">
        <v>6620091.2540000007</v>
      </c>
      <c r="O6" s="14">
        <v>25061214.684999999</v>
      </c>
      <c r="P6" s="1"/>
    </row>
    <row r="7" spans="1:17" ht="15.75" x14ac:dyDescent="0.25">
      <c r="A7" s="63" t="s">
        <v>31</v>
      </c>
      <c r="B7" s="14">
        <v>424896.29</v>
      </c>
      <c r="C7" s="14">
        <v>332649.14799999993</v>
      </c>
      <c r="D7" s="14">
        <v>757545.43799999985</v>
      </c>
      <c r="E7" s="14">
        <v>261288.26799999998</v>
      </c>
      <c r="F7" s="14">
        <v>1018833.7059999998</v>
      </c>
      <c r="G7" s="262">
        <v>267294.87400000001</v>
      </c>
      <c r="H7" s="262">
        <f t="shared" si="0"/>
        <v>1286128.5799999998</v>
      </c>
      <c r="I7" s="14">
        <v>283396.67200000002</v>
      </c>
      <c r="J7" s="14">
        <v>271974.44500000001</v>
      </c>
      <c r="K7" s="14">
        <v>555371.11699999997</v>
      </c>
      <c r="L7" s="14">
        <v>188841.89</v>
      </c>
      <c r="M7" s="14">
        <v>744213.00699999987</v>
      </c>
      <c r="N7" s="14">
        <v>200634.69400000002</v>
      </c>
      <c r="O7" s="14">
        <v>944847.701</v>
      </c>
      <c r="P7" s="1"/>
      <c r="Q7" s="201"/>
    </row>
    <row r="8" spans="1:17" ht="15.75" x14ac:dyDescent="0.25">
      <c r="A8" s="63" t="s">
        <v>32</v>
      </c>
      <c r="B8" s="14">
        <v>281072.38</v>
      </c>
      <c r="C8" s="14">
        <v>191055.41600000003</v>
      </c>
      <c r="D8" s="14">
        <v>472127.79600000003</v>
      </c>
      <c r="E8" s="14">
        <v>194232.348</v>
      </c>
      <c r="F8" s="14">
        <v>666360.14400000009</v>
      </c>
      <c r="G8" s="262">
        <v>194869.49099999998</v>
      </c>
      <c r="H8" s="262">
        <f t="shared" si="0"/>
        <v>861229.63500000001</v>
      </c>
      <c r="I8" s="14">
        <v>215823.60599999997</v>
      </c>
      <c r="J8" s="14">
        <v>172547.48499999999</v>
      </c>
      <c r="K8" s="14">
        <v>388371.09100000001</v>
      </c>
      <c r="L8" s="14">
        <v>319109.91200000001</v>
      </c>
      <c r="M8" s="14">
        <v>707481.00300000014</v>
      </c>
      <c r="N8" s="14">
        <v>269055.37599999999</v>
      </c>
      <c r="O8" s="14">
        <v>976536.37900000019</v>
      </c>
      <c r="P8" s="1"/>
      <c r="Q8" s="201"/>
    </row>
    <row r="9" spans="1:17" ht="15.75" x14ac:dyDescent="0.25">
      <c r="A9" s="63" t="s">
        <v>33</v>
      </c>
      <c r="B9" s="31">
        <v>18218.509999999998</v>
      </c>
      <c r="C9" s="31">
        <v>22857.332000000002</v>
      </c>
      <c r="D9" s="31">
        <v>41075.842000000004</v>
      </c>
      <c r="E9" s="31">
        <v>51234.271000000001</v>
      </c>
      <c r="F9" s="31">
        <v>92310.113000000012</v>
      </c>
      <c r="G9" s="263">
        <v>54986.089</v>
      </c>
      <c r="H9" s="263">
        <f t="shared" si="0"/>
        <v>147296.20200000002</v>
      </c>
      <c r="I9" s="31">
        <v>42022.86</v>
      </c>
      <c r="J9" s="31">
        <v>34262.781999999999</v>
      </c>
      <c r="K9" s="31">
        <v>76285.642000000007</v>
      </c>
      <c r="L9" s="31">
        <v>29471.508000000002</v>
      </c>
      <c r="M9" s="31">
        <v>105757.15000000001</v>
      </c>
      <c r="N9" s="31">
        <v>26635.915000000001</v>
      </c>
      <c r="O9" s="31">
        <v>132393.065</v>
      </c>
      <c r="P9" s="1"/>
      <c r="Q9" s="201"/>
    </row>
    <row r="10" spans="1:17" ht="15.75" x14ac:dyDescent="0.25">
      <c r="A10" s="61" t="s">
        <v>34</v>
      </c>
      <c r="B10" s="60">
        <f>SUM(B5:B9)</f>
        <v>8316985.8399999999</v>
      </c>
      <c r="C10" s="60">
        <v>7678671.9760000017</v>
      </c>
      <c r="D10" s="60">
        <v>15995657.816000002</v>
      </c>
      <c r="E10" s="60">
        <v>7141853.5250000004</v>
      </c>
      <c r="F10" s="60">
        <v>23137511.341000006</v>
      </c>
      <c r="G10" s="60">
        <f>SUM(G5:G9)</f>
        <v>9441683.4900000021</v>
      </c>
      <c r="H10" s="60">
        <f>F10+G10</f>
        <v>32579194.831000008</v>
      </c>
      <c r="I10" s="60">
        <f>SUM(I5:I9)</f>
        <v>9551245.4649999999</v>
      </c>
      <c r="J10" s="60">
        <v>7826063.7680000002</v>
      </c>
      <c r="K10" s="60">
        <v>17377309.232999999</v>
      </c>
      <c r="L10" s="60">
        <v>6611574.1950000012</v>
      </c>
      <c r="M10" s="60">
        <v>23988883.427999999</v>
      </c>
      <c r="N10" s="60">
        <v>8590828.318</v>
      </c>
      <c r="O10" s="60">
        <v>32579711.746000003</v>
      </c>
      <c r="P10" s="1"/>
      <c r="Q10" s="201"/>
    </row>
    <row r="11" spans="1:17" ht="15.75" customHeight="1" x14ac:dyDescent="0.25">
      <c r="A11" s="308" t="s">
        <v>35</v>
      </c>
      <c r="B11" s="309"/>
      <c r="C11" s="183"/>
      <c r="D11" s="183"/>
      <c r="E11" s="183"/>
      <c r="F11" s="183"/>
      <c r="G11" s="183"/>
      <c r="H11" s="183"/>
      <c r="I11"/>
      <c r="K11" s="183"/>
      <c r="L11" s="201"/>
      <c r="M11" s="183"/>
      <c r="N11" s="183"/>
      <c r="O11" s="183"/>
      <c r="P11" s="1"/>
      <c r="Q11" s="201"/>
    </row>
    <row r="12" spans="1:17" ht="15.75" x14ac:dyDescent="0.25">
      <c r="A12" s="62" t="s">
        <v>52</v>
      </c>
      <c r="B12" s="121">
        <v>1494.36</v>
      </c>
      <c r="C12" s="121">
        <v>1253.0606666666665</v>
      </c>
      <c r="D12" s="121">
        <v>1373.70783333333</v>
      </c>
      <c r="E12" s="121">
        <v>935.9853333333333</v>
      </c>
      <c r="F12" s="121">
        <v>1227.8019999999999</v>
      </c>
      <c r="G12" s="121">
        <v>1661.3846666666668</v>
      </c>
      <c r="H12" s="121">
        <f>AVERAGE(B12:C12,E12,G12)</f>
        <v>1336.1976666666667</v>
      </c>
      <c r="I12" s="121">
        <v>1427.5440000000001</v>
      </c>
      <c r="J12" s="121">
        <v>1349.4146666666668</v>
      </c>
      <c r="K12" s="121">
        <v>1388.4793333333332</v>
      </c>
      <c r="L12" s="121">
        <v>1105.6329999999998</v>
      </c>
      <c r="M12" s="121">
        <v>1294.1972222222221</v>
      </c>
      <c r="N12" s="121">
        <v>1487.1229999999998</v>
      </c>
      <c r="O12" s="121">
        <v>1342.4286666666667</v>
      </c>
      <c r="P12" s="1"/>
      <c r="Q12" s="201"/>
    </row>
    <row r="13" spans="1:17" ht="15.75" x14ac:dyDescent="0.25">
      <c r="A13" s="63" t="s">
        <v>47</v>
      </c>
      <c r="B13" s="23">
        <v>1209.97</v>
      </c>
      <c r="C13" s="23">
        <v>1178.9276666666644</v>
      </c>
      <c r="D13" s="23">
        <v>1194.4506666666623</v>
      </c>
      <c r="E13" s="23">
        <v>1248.8259999999971</v>
      </c>
      <c r="F13" s="23">
        <v>1212.5745555555538</v>
      </c>
      <c r="G13" s="23">
        <v>1295.289</v>
      </c>
      <c r="H13" s="23">
        <f t="shared" ref="H13:H17" si="1">AVERAGE(B13:C13,E13,G13)</f>
        <v>1233.2531666666653</v>
      </c>
      <c r="I13" s="23">
        <v>1293.7819999999981</v>
      </c>
      <c r="J13" s="23">
        <v>1299.1639999999963</v>
      </c>
      <c r="K13" s="23">
        <v>1296.4729999999972</v>
      </c>
      <c r="L13" s="23">
        <v>1287.5493333333293</v>
      </c>
      <c r="M13" s="23">
        <v>1293.4984444444412</v>
      </c>
      <c r="N13" s="23">
        <v>1324.5023333333311</v>
      </c>
      <c r="O13" s="23">
        <v>1301.2494166666638</v>
      </c>
      <c r="P13" s="1"/>
      <c r="Q13" s="201"/>
    </row>
    <row r="14" spans="1:17" s="28" customFormat="1" ht="15.75" x14ac:dyDescent="0.25">
      <c r="A14" s="63" t="s">
        <v>73</v>
      </c>
      <c r="B14" s="23">
        <v>379.54300000000001</v>
      </c>
      <c r="C14" s="23">
        <v>435.911</v>
      </c>
      <c r="D14" s="23">
        <v>407.72699999999998</v>
      </c>
      <c r="E14" s="23">
        <v>300.88966666666664</v>
      </c>
      <c r="F14" s="23">
        <v>372.11455555555557</v>
      </c>
      <c r="G14" s="23">
        <v>298.13</v>
      </c>
      <c r="H14" s="23">
        <f t="shared" si="1"/>
        <v>353.61841666666669</v>
      </c>
      <c r="I14" s="23">
        <v>832.84400000000005</v>
      </c>
      <c r="J14" s="23">
        <v>497.65566666666666</v>
      </c>
      <c r="K14" s="23">
        <v>665.2498333333333</v>
      </c>
      <c r="L14" s="23">
        <v>469.29133333333323</v>
      </c>
      <c r="M14" s="23">
        <v>599.93033333333324</v>
      </c>
      <c r="N14" s="23">
        <v>728.16433333333339</v>
      </c>
      <c r="O14" s="23">
        <v>631.98883333333333</v>
      </c>
      <c r="P14" s="1"/>
      <c r="Q14" s="201"/>
    </row>
    <row r="15" spans="1:17" ht="15.75" x14ac:dyDescent="0.25">
      <c r="A15" s="63" t="s">
        <v>48</v>
      </c>
      <c r="B15" s="23">
        <v>902.52</v>
      </c>
      <c r="C15" s="23">
        <v>830.95600000000002</v>
      </c>
      <c r="D15" s="23">
        <v>866.73966666666672</v>
      </c>
      <c r="E15" s="23">
        <v>652.46233333333339</v>
      </c>
      <c r="F15" s="23">
        <v>795.3127777777778</v>
      </c>
      <c r="G15" s="23">
        <v>861.67500000000007</v>
      </c>
      <c r="H15" s="23">
        <f t="shared" si="1"/>
        <v>811.90333333333342</v>
      </c>
      <c r="I15" s="23">
        <v>862.64133333333371</v>
      </c>
      <c r="J15" s="23">
        <v>742.08633333333341</v>
      </c>
      <c r="K15" s="23">
        <v>802.36383333333356</v>
      </c>
      <c r="L15" s="23">
        <v>590.89633333333359</v>
      </c>
      <c r="M15" s="23">
        <v>731.87466666666694</v>
      </c>
      <c r="N15" s="23">
        <v>751.82733333333363</v>
      </c>
      <c r="O15" s="23">
        <v>736.86283333333358</v>
      </c>
      <c r="P15" s="1"/>
      <c r="Q15" s="201"/>
    </row>
    <row r="16" spans="1:17" ht="15.75" x14ac:dyDescent="0.25">
      <c r="A16" s="63" t="s">
        <v>49</v>
      </c>
      <c r="B16" s="22">
        <v>1561.67</v>
      </c>
      <c r="C16" s="22">
        <v>1691.4943333333335</v>
      </c>
      <c r="D16" s="22">
        <v>1626.5809999999999</v>
      </c>
      <c r="E16" s="22">
        <v>1861.1306666666669</v>
      </c>
      <c r="F16" s="22">
        <v>1704.7650000000001</v>
      </c>
      <c r="G16" s="264">
        <v>1626.3109999999999</v>
      </c>
      <c r="H16" s="264">
        <f t="shared" si="1"/>
        <v>1685.1514999999999</v>
      </c>
      <c r="I16" s="22">
        <v>1267.4393333333333</v>
      </c>
      <c r="J16" s="22">
        <v>1664.532666666667</v>
      </c>
      <c r="K16" s="22">
        <v>1465.9860000000001</v>
      </c>
      <c r="L16" s="22">
        <v>1691.384</v>
      </c>
      <c r="M16" s="22">
        <v>1541.1186666666667</v>
      </c>
      <c r="N16" s="22">
        <v>1334.383</v>
      </c>
      <c r="O16" s="22">
        <v>1489.4347499999999</v>
      </c>
      <c r="P16" s="1"/>
      <c r="Q16" s="201"/>
    </row>
    <row r="17" spans="1:17" ht="15.75" x14ac:dyDescent="0.25">
      <c r="A17" s="61" t="s">
        <v>34</v>
      </c>
      <c r="B17" s="65">
        <f t="shared" ref="B17" si="2">SUM(B12:B16)</f>
        <v>5548.0630000000001</v>
      </c>
      <c r="C17" s="65">
        <v>5390.3496666666651</v>
      </c>
      <c r="D17" s="65">
        <v>5469.2061666666586</v>
      </c>
      <c r="E17" s="65">
        <v>4999.2939999999971</v>
      </c>
      <c r="F17" s="65">
        <v>5312.5688888888872</v>
      </c>
      <c r="G17" s="65">
        <f>SUM(G12:G16)</f>
        <v>5742.7896666666666</v>
      </c>
      <c r="H17" s="65">
        <f t="shared" si="1"/>
        <v>5420.1240833333322</v>
      </c>
      <c r="I17" s="65">
        <f>SUM(I12:I16)</f>
        <v>5684.250666666665</v>
      </c>
      <c r="J17" s="65">
        <v>5552.8533333333289</v>
      </c>
      <c r="K17" s="65">
        <v>5618.5519999999979</v>
      </c>
      <c r="L17" s="65">
        <v>5144.7539999999954</v>
      </c>
      <c r="M17" s="65">
        <v>5460.6193333333304</v>
      </c>
      <c r="N17" s="65">
        <v>5625.9999999999982</v>
      </c>
      <c r="O17" s="65">
        <v>5501.9644999999964</v>
      </c>
      <c r="P17" s="1"/>
      <c r="Q17" s="201"/>
    </row>
    <row r="18" spans="1:17" x14ac:dyDescent="0.25">
      <c r="Q18" s="201"/>
    </row>
    <row r="19" spans="1:17" x14ac:dyDescent="0.25">
      <c r="A19" s="15"/>
      <c r="B19" s="29"/>
      <c r="C19" s="29"/>
      <c r="D19" s="29"/>
      <c r="E19" s="29"/>
      <c r="F19" s="29"/>
      <c r="G19" s="29"/>
      <c r="H19" s="29"/>
      <c r="I19" s="29"/>
      <c r="J19" s="29"/>
      <c r="K19" s="29"/>
      <c r="Q19" s="201"/>
    </row>
    <row r="20" spans="1:17" x14ac:dyDescent="0.25">
      <c r="Q20" s="201"/>
    </row>
    <row r="21" spans="1:17" x14ac:dyDescent="0.25">
      <c r="Q21" s="201"/>
    </row>
    <row r="22" spans="1:17" x14ac:dyDescent="0.25">
      <c r="Q22" s="20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:O1"/>
    <mergeCell ref="A11:B11"/>
    <mergeCell ref="A2:A3"/>
    <mergeCell ref="A4:B4"/>
    <mergeCell ref="B2:H2"/>
    <mergeCell ref="I2:O2"/>
  </mergeCells>
  <pageMargins left="0.7" right="0.7" top="0.75" bottom="0.75" header="0.3" footer="0.3"/>
  <pageSetup paperSize="9" scale="52" orientation="landscape" r:id="rId2"/>
  <ignoredErrors>
    <ignoredError sqref="H10 H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12" sqref="R12"/>
    </sheetView>
  </sheetViews>
  <sheetFormatPr defaultRowHeight="15" x14ac:dyDescent="0.25"/>
  <cols>
    <col min="1" max="1" width="26" customWidth="1"/>
    <col min="2" max="4" width="15.7109375" style="28" customWidth="1"/>
    <col min="5" max="8" width="15.7109375" style="201" customWidth="1"/>
    <col min="9" max="11" width="15.7109375" style="28" customWidth="1"/>
    <col min="12" max="12" width="15.7109375" style="201" customWidth="1"/>
    <col min="13" max="13" width="15.28515625" style="201" customWidth="1"/>
    <col min="14" max="14" width="15" customWidth="1"/>
    <col min="15" max="15" width="14.5703125" customWidth="1"/>
    <col min="16" max="16" width="10.5703125" customWidth="1"/>
  </cols>
  <sheetData>
    <row r="1" spans="1:16" ht="18.75" customHeight="1" x14ac:dyDescent="0.25">
      <c r="A1" s="322" t="s">
        <v>54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</row>
    <row r="2" spans="1:16" s="28" customFormat="1" ht="15.75" x14ac:dyDescent="0.25">
      <c r="A2" s="317"/>
      <c r="B2" s="319">
        <v>2017</v>
      </c>
      <c r="C2" s="320"/>
      <c r="D2" s="320"/>
      <c r="E2" s="320"/>
      <c r="F2" s="320"/>
      <c r="G2" s="320"/>
      <c r="H2" s="321"/>
      <c r="I2" s="319">
        <v>2018</v>
      </c>
      <c r="J2" s="320"/>
      <c r="K2" s="320"/>
      <c r="L2" s="320"/>
      <c r="M2" s="320"/>
      <c r="N2" s="320"/>
      <c r="O2" s="321"/>
    </row>
    <row r="3" spans="1:16" ht="15.75" x14ac:dyDescent="0.25">
      <c r="A3" s="318"/>
      <c r="B3" s="89" t="s">
        <v>57</v>
      </c>
      <c r="C3" s="89" t="s">
        <v>81</v>
      </c>
      <c r="D3" s="89" t="s">
        <v>82</v>
      </c>
      <c r="E3" s="89" t="s">
        <v>88</v>
      </c>
      <c r="F3" s="89" t="s">
        <v>89</v>
      </c>
      <c r="G3" s="89" t="s">
        <v>93</v>
      </c>
      <c r="H3" s="89">
        <v>2017</v>
      </c>
      <c r="I3" s="89" t="s">
        <v>57</v>
      </c>
      <c r="J3" s="89" t="s">
        <v>81</v>
      </c>
      <c r="K3" s="89" t="s">
        <v>82</v>
      </c>
      <c r="L3" s="89" t="s">
        <v>88</v>
      </c>
      <c r="M3" s="89" t="s">
        <v>89</v>
      </c>
      <c r="N3" s="89" t="s">
        <v>93</v>
      </c>
      <c r="O3" s="89">
        <v>2018</v>
      </c>
    </row>
    <row r="4" spans="1:16" ht="15.75" x14ac:dyDescent="0.25">
      <c r="A4" s="152" t="s">
        <v>37</v>
      </c>
      <c r="B4" s="153"/>
      <c r="C4" s="153"/>
      <c r="D4" s="153"/>
      <c r="E4" s="153"/>
      <c r="F4" s="153"/>
      <c r="G4" s="153"/>
      <c r="H4" s="153"/>
      <c r="I4"/>
      <c r="K4" s="153"/>
      <c r="M4" s="153"/>
      <c r="N4" s="153"/>
      <c r="O4" s="153"/>
    </row>
    <row r="5" spans="1:16" ht="15.75" x14ac:dyDescent="0.25">
      <c r="A5" s="90" t="s">
        <v>30</v>
      </c>
      <c r="B5" s="91">
        <v>1068145.93</v>
      </c>
      <c r="C5" s="185">
        <v>849012.07900000003</v>
      </c>
      <c r="D5" s="185">
        <v>1917158.0090000001</v>
      </c>
      <c r="E5" s="185">
        <v>763506.20299999998</v>
      </c>
      <c r="F5" s="185">
        <v>2680664.2120000003</v>
      </c>
      <c r="G5" s="185">
        <v>974298.772</v>
      </c>
      <c r="H5" s="185">
        <f>G5+F5</f>
        <v>3654962.9840000002</v>
      </c>
      <c r="I5" s="91">
        <v>1021869.5930000001</v>
      </c>
      <c r="J5" s="91">
        <v>774268.63800000004</v>
      </c>
      <c r="K5" s="185">
        <v>1796138.2310000001</v>
      </c>
      <c r="L5" s="91">
        <v>822096.85400000005</v>
      </c>
      <c r="M5" s="185">
        <v>2618235.085</v>
      </c>
      <c r="N5" s="185">
        <v>976311.17699999991</v>
      </c>
      <c r="O5" s="185">
        <v>3594546.2620000001</v>
      </c>
      <c r="P5" s="1"/>
    </row>
    <row r="6" spans="1:16" ht="15.75" x14ac:dyDescent="0.25">
      <c r="A6" s="90" t="s">
        <v>31</v>
      </c>
      <c r="B6" s="92">
        <v>295612.32</v>
      </c>
      <c r="C6" s="186">
        <v>336757.18000000005</v>
      </c>
      <c r="D6" s="186">
        <v>632369.5</v>
      </c>
      <c r="E6" s="186">
        <v>355668.098</v>
      </c>
      <c r="F6" s="186">
        <v>988037.598</v>
      </c>
      <c r="G6" s="186">
        <v>452283.94</v>
      </c>
      <c r="H6" s="186">
        <f>G6+F6</f>
        <v>1440321.5379999999</v>
      </c>
      <c r="I6" s="92">
        <v>354403.09700000001</v>
      </c>
      <c r="J6" s="92">
        <v>391237.22400000005</v>
      </c>
      <c r="K6" s="186">
        <v>745640.321</v>
      </c>
      <c r="L6" s="92">
        <v>460453.93300000002</v>
      </c>
      <c r="M6" s="186">
        <v>1206094.2540000002</v>
      </c>
      <c r="N6" s="186">
        <v>437702.43900000001</v>
      </c>
      <c r="O6" s="186">
        <v>1643796.693</v>
      </c>
      <c r="P6" s="1"/>
    </row>
    <row r="7" spans="1:16" ht="15.75" x14ac:dyDescent="0.25">
      <c r="A7" s="93" t="s">
        <v>34</v>
      </c>
      <c r="B7" s="94">
        <f t="shared" ref="B7" si="0">SUM(B5:B6)</f>
        <v>1363758.25</v>
      </c>
      <c r="C7" s="94">
        <f>SUM(C5:C6)</f>
        <v>1185769.2590000001</v>
      </c>
      <c r="D7" s="94">
        <v>2549527.5090000001</v>
      </c>
      <c r="E7" s="94">
        <v>1119174.301</v>
      </c>
      <c r="F7" s="94">
        <v>3668701.81</v>
      </c>
      <c r="G7" s="265">
        <f>SUM(G5:G6)</f>
        <v>1426582.7120000001</v>
      </c>
      <c r="H7" s="265">
        <f>SUM(H5:H6)</f>
        <v>5095284.5219999999</v>
      </c>
      <c r="I7" s="94">
        <f>SUM(I5:I6)</f>
        <v>1376272.6900000002</v>
      </c>
      <c r="J7" s="94">
        <v>1165505.862</v>
      </c>
      <c r="K7" s="94">
        <v>2541778.5520000001</v>
      </c>
      <c r="L7" s="94">
        <v>1282550.787</v>
      </c>
      <c r="M7" s="94">
        <v>3824329.3389999997</v>
      </c>
      <c r="N7" s="94">
        <v>1414013.6160000002</v>
      </c>
      <c r="O7" s="94">
        <v>5238342.9550000001</v>
      </c>
      <c r="P7" s="1"/>
    </row>
    <row r="8" spans="1:16" ht="15.75" x14ac:dyDescent="0.25">
      <c r="A8" s="150" t="s">
        <v>38</v>
      </c>
      <c r="B8" s="151"/>
      <c r="C8" s="153"/>
      <c r="D8" s="153"/>
      <c r="E8" s="153"/>
      <c r="F8" s="153"/>
      <c r="G8" s="153"/>
      <c r="H8" s="153"/>
      <c r="K8" s="153"/>
      <c r="M8" s="153"/>
      <c r="N8" s="153"/>
      <c r="O8" s="153"/>
      <c r="P8" s="1"/>
    </row>
    <row r="9" spans="1:16" ht="15.75" x14ac:dyDescent="0.25">
      <c r="A9" s="95" t="s">
        <v>47</v>
      </c>
      <c r="B9" s="96">
        <v>27.74</v>
      </c>
      <c r="C9" s="96">
        <v>29.177000000000007</v>
      </c>
      <c r="D9" s="96">
        <v>28.456833333333332</v>
      </c>
      <c r="E9" s="96">
        <v>30.485666666666667</v>
      </c>
      <c r="F9" s="96">
        <v>29.134222222222224</v>
      </c>
      <c r="G9" s="266">
        <v>24.386666666666667</v>
      </c>
      <c r="H9" s="266">
        <f>AVERAGE(B9:C9,E9,G9)</f>
        <v>27.947333333333336</v>
      </c>
      <c r="I9" s="96">
        <v>31.326666666666664</v>
      </c>
      <c r="J9" s="96">
        <v>25.643000000000004</v>
      </c>
      <c r="K9" s="96">
        <v>28.484833333333341</v>
      </c>
      <c r="L9" s="96">
        <v>52.403000000000006</v>
      </c>
      <c r="M9" s="96">
        <v>36.457555555555558</v>
      </c>
      <c r="N9" s="96">
        <v>41.245000000000005</v>
      </c>
      <c r="O9" s="96">
        <v>37.65441666666667</v>
      </c>
      <c r="P9" s="1"/>
    </row>
    <row r="10" spans="1:16" s="28" customFormat="1" ht="15.75" x14ac:dyDescent="0.25">
      <c r="A10" s="95" t="s">
        <v>58</v>
      </c>
      <c r="B10" s="122">
        <v>0.09</v>
      </c>
      <c r="C10" s="122">
        <v>0.15233333333333335</v>
      </c>
      <c r="D10" s="122">
        <v>0.12133333333333335</v>
      </c>
      <c r="E10" s="122">
        <v>0.20200000000000001</v>
      </c>
      <c r="F10" s="122">
        <v>0.14811111111111111</v>
      </c>
      <c r="G10" s="122">
        <v>0.18133333333333335</v>
      </c>
      <c r="H10" s="122">
        <f t="shared" ref="H10:H13" si="1">AVERAGE(B10:C10,E10,G10)</f>
        <v>0.15641666666666668</v>
      </c>
      <c r="I10" s="122">
        <v>0.33066666666666672</v>
      </c>
      <c r="J10" s="122">
        <v>0.30033333333333345</v>
      </c>
      <c r="K10" s="122">
        <v>0.31550000000000011</v>
      </c>
      <c r="L10" s="122">
        <v>0.71133333333333337</v>
      </c>
      <c r="M10" s="122">
        <v>0.44744444444444453</v>
      </c>
      <c r="N10" s="122">
        <v>0.63466666666666682</v>
      </c>
      <c r="O10" s="122">
        <v>0.49425000000000008</v>
      </c>
      <c r="P10" s="1"/>
    </row>
    <row r="11" spans="1:16" ht="15.75" x14ac:dyDescent="0.25">
      <c r="A11" s="95" t="s">
        <v>50</v>
      </c>
      <c r="B11" s="98">
        <v>1.0900000000000001</v>
      </c>
      <c r="C11" s="98">
        <v>3.3626666666666667</v>
      </c>
      <c r="D11" s="98">
        <v>2.2256666666666671</v>
      </c>
      <c r="E11" s="98">
        <v>3.922000000000001</v>
      </c>
      <c r="F11" s="98">
        <v>2.791555555555556</v>
      </c>
      <c r="G11" s="98">
        <v>1.766</v>
      </c>
      <c r="H11" s="98">
        <f t="shared" si="1"/>
        <v>2.535166666666667</v>
      </c>
      <c r="I11" s="98">
        <v>2.9930000000000003</v>
      </c>
      <c r="J11" s="98">
        <v>2.0653333333333332</v>
      </c>
      <c r="K11" s="98">
        <v>2.5291666666666668</v>
      </c>
      <c r="L11" s="98">
        <v>3.0169999999999999</v>
      </c>
      <c r="M11" s="98">
        <v>2.6917777777777778</v>
      </c>
      <c r="N11" s="98">
        <v>2.7290000000000001</v>
      </c>
      <c r="O11" s="98">
        <v>2.7010833333333331</v>
      </c>
      <c r="P11" s="1"/>
    </row>
    <row r="12" spans="1:16" ht="15.75" x14ac:dyDescent="0.25">
      <c r="A12" s="95" t="s">
        <v>49</v>
      </c>
      <c r="B12" s="97">
        <v>49.58</v>
      </c>
      <c r="C12" s="97">
        <v>110.29866666666666</v>
      </c>
      <c r="D12" s="97">
        <v>79.941000000000003</v>
      </c>
      <c r="E12" s="97">
        <v>133.56933333333336</v>
      </c>
      <c r="F12" s="97">
        <v>97.816000000000017</v>
      </c>
      <c r="G12" s="267">
        <v>121.43900000000001</v>
      </c>
      <c r="H12" s="267">
        <f>AVERAGE(B12:C12,E12,G12)</f>
        <v>103.72175000000001</v>
      </c>
      <c r="I12" s="97">
        <v>108.03266666666667</v>
      </c>
      <c r="J12" s="97">
        <v>90.129333333333335</v>
      </c>
      <c r="K12" s="97">
        <v>99.081000000000003</v>
      </c>
      <c r="L12" s="97">
        <v>198.10266666666666</v>
      </c>
      <c r="M12" s="97">
        <v>132.08822222222221</v>
      </c>
      <c r="N12" s="97">
        <v>147.8073333333333</v>
      </c>
      <c r="O12" s="97">
        <v>136.01800000000003</v>
      </c>
      <c r="P12" s="1"/>
    </row>
    <row r="13" spans="1:16" ht="15.75" x14ac:dyDescent="0.25">
      <c r="A13" s="95" t="s">
        <v>51</v>
      </c>
      <c r="B13" s="97">
        <v>6.36</v>
      </c>
      <c r="C13" s="97">
        <v>7.4846666666666666</v>
      </c>
      <c r="D13" s="97">
        <v>6.9239999999999995</v>
      </c>
      <c r="E13" s="97">
        <v>7.2873333333333328</v>
      </c>
      <c r="F13" s="97">
        <v>7.0439999999999996</v>
      </c>
      <c r="G13" s="267">
        <v>5.8870000000000005</v>
      </c>
      <c r="H13" s="267">
        <f t="shared" si="1"/>
        <v>6.7547499999999996</v>
      </c>
      <c r="I13" s="97">
        <v>7.6976666666666667</v>
      </c>
      <c r="J13" s="97">
        <v>6.354000000000001</v>
      </c>
      <c r="K13" s="97">
        <v>7.0258333333333347</v>
      </c>
      <c r="L13" s="97">
        <v>13.667666666666666</v>
      </c>
      <c r="M13" s="97">
        <v>9.2397777777777783</v>
      </c>
      <c r="N13" s="97">
        <v>10.473666666666666</v>
      </c>
      <c r="O13" s="97">
        <v>9.5482499999999995</v>
      </c>
      <c r="P13" s="1"/>
    </row>
    <row r="14" spans="1:16" ht="15.75" x14ac:dyDescent="0.25">
      <c r="A14" s="99" t="s">
        <v>34</v>
      </c>
      <c r="B14" s="100">
        <f t="shared" ref="B14" si="2">SUM(B9:B13)</f>
        <v>84.86</v>
      </c>
      <c r="C14" s="100">
        <v>150.47533333333334</v>
      </c>
      <c r="D14" s="100">
        <v>117.66883333333334</v>
      </c>
      <c r="E14" s="100">
        <v>175.46633333333335</v>
      </c>
      <c r="F14" s="100">
        <v>136.9338888888889</v>
      </c>
      <c r="G14" s="268">
        <f t="shared" ref="G14:H14" si="3">SUM(G9:G13)</f>
        <v>153.66000000000003</v>
      </c>
      <c r="H14" s="268">
        <f t="shared" si="3"/>
        <v>141.11541666666668</v>
      </c>
      <c r="I14" s="100">
        <f>SUM(I9:I13)</f>
        <v>150.38066666666666</v>
      </c>
      <c r="J14" s="100">
        <v>124.49199999999999</v>
      </c>
      <c r="K14" s="100">
        <v>137.43633333333332</v>
      </c>
      <c r="L14" s="100">
        <v>267.90166666666664</v>
      </c>
      <c r="M14" s="100">
        <v>180.92477777777776</v>
      </c>
      <c r="N14" s="100">
        <v>202.88966666666664</v>
      </c>
      <c r="O14" s="100">
        <v>186.416</v>
      </c>
      <c r="P14" s="1"/>
    </row>
    <row r="15" spans="1:16" x14ac:dyDescent="0.25">
      <c r="A15" s="64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5:B7 I5:M7 A1:M4 A8:O8 N3:O4 A9:F14 I9:O14" name="Диапазон2"/>
    <protectedRange password="CA04" sqref="C5:F7 N5:O7" name="Диапазон2_1"/>
    <protectedRange password="CA04" sqref="G5:H7" name="Диапазон2_2"/>
    <protectedRange password="CA04" sqref="G9:H14" name="Диапазон2_3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4">
    <mergeCell ref="A2:A3"/>
    <mergeCell ref="B2:H2"/>
    <mergeCell ref="I2:O2"/>
    <mergeCell ref="A1:O1"/>
  </mergeCells>
  <pageMargins left="0.25" right="0.25" top="0.75" bottom="0.75" header="0.3" footer="0.3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Вареева Екатерина Сергеевна</cp:lastModifiedBy>
  <cp:lastPrinted>2018-01-25T08:52:43Z</cp:lastPrinted>
  <dcterms:created xsi:type="dcterms:W3CDTF">2010-04-06T12:01:25Z</dcterms:created>
  <dcterms:modified xsi:type="dcterms:W3CDTF">2019-02-01T07:55:53Z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