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8\2 кв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теплоэнергии'!$A$1:$E$28</definedName>
    <definedName name="_xlnm.Print_Area" localSheetId="2">'3. УРУТ'!$A$1:$C$23</definedName>
    <definedName name="_xlnm.Print_Area" localSheetId="3">'4. КИУМ'!$A$1:$D$9</definedName>
    <definedName name="_xlnm.Print_Area" localSheetId="4">'5. Реализация э.э. и мощности'!$A$1:$B$17</definedName>
    <definedName name="_xlnm.Print_Area" localSheetId="5">'6. Покупка э.э. и мощности'!$A$1:$B$14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P28" i="2" l="1"/>
  <c r="Q28" i="2"/>
  <c r="R28" i="2"/>
  <c r="S28" i="2"/>
  <c r="O28" i="2"/>
  <c r="O36" i="1" l="1"/>
  <c r="P36" i="1"/>
  <c r="Q36" i="1"/>
  <c r="R36" i="1"/>
  <c r="S36" i="1"/>
  <c r="O35" i="1"/>
  <c r="P35" i="1"/>
  <c r="Q35" i="1"/>
  <c r="R35" i="1"/>
  <c r="S35" i="1"/>
  <c r="S33" i="1"/>
  <c r="R33" i="1"/>
  <c r="Q33" i="1"/>
  <c r="P33" i="1"/>
  <c r="O33" i="1"/>
  <c r="C7" i="6" l="1"/>
  <c r="S32" i="1" l="1"/>
  <c r="S28" i="1"/>
  <c r="S27" i="1"/>
  <c r="S26" i="1"/>
  <c r="S25" i="1"/>
  <c r="S24" i="1"/>
  <c r="S21" i="1"/>
  <c r="S20" i="1"/>
  <c r="S19" i="1"/>
  <c r="S18" i="1"/>
  <c r="S16" i="1"/>
  <c r="S15" i="1"/>
  <c r="S14" i="1"/>
  <c r="S13" i="1"/>
  <c r="S12" i="1"/>
  <c r="S11" i="1"/>
  <c r="S10" i="1"/>
  <c r="S9" i="1"/>
  <c r="S8" i="1"/>
  <c r="S7" i="1"/>
  <c r="S6" i="1"/>
  <c r="S5" i="1"/>
  <c r="J5" i="1"/>
  <c r="H36" i="1"/>
  <c r="G36" i="1"/>
  <c r="F36" i="1"/>
  <c r="I36" i="1" s="1"/>
  <c r="H35" i="1"/>
  <c r="G35" i="1"/>
  <c r="F35" i="1"/>
  <c r="I35" i="1" s="1"/>
  <c r="J30" i="1"/>
  <c r="I30" i="1"/>
  <c r="I28" i="1"/>
  <c r="J28" i="1" s="1"/>
  <c r="H28" i="1"/>
  <c r="G28" i="1"/>
  <c r="F28" i="1"/>
  <c r="J27" i="1"/>
  <c r="I27" i="1"/>
  <c r="I26" i="1"/>
  <c r="J26" i="1" s="1"/>
  <c r="J25" i="1"/>
  <c r="I25" i="1"/>
  <c r="I24" i="1"/>
  <c r="J24" i="1" s="1"/>
  <c r="H22" i="1"/>
  <c r="G22" i="1"/>
  <c r="F22" i="1"/>
  <c r="F32" i="1" s="1"/>
  <c r="J21" i="1"/>
  <c r="I21" i="1"/>
  <c r="I20" i="1"/>
  <c r="J20" i="1" s="1"/>
  <c r="J19" i="1"/>
  <c r="I19" i="1"/>
  <c r="I18" i="1"/>
  <c r="I22" i="1" s="1"/>
  <c r="H16" i="1"/>
  <c r="H32" i="1" s="1"/>
  <c r="H33" i="1" s="1"/>
  <c r="G16" i="1"/>
  <c r="F16" i="1"/>
  <c r="I15" i="1"/>
  <c r="J15" i="1" s="1"/>
  <c r="J14" i="1"/>
  <c r="I14" i="1"/>
  <c r="I13" i="1"/>
  <c r="J13" i="1" s="1"/>
  <c r="J12" i="1"/>
  <c r="I12" i="1"/>
  <c r="I11" i="1"/>
  <c r="J11" i="1" s="1"/>
  <c r="J10" i="1"/>
  <c r="I10" i="1"/>
  <c r="I9" i="1"/>
  <c r="J9" i="1" s="1"/>
  <c r="J8" i="1"/>
  <c r="I8" i="1"/>
  <c r="I7" i="1"/>
  <c r="J7" i="1" s="1"/>
  <c r="J6" i="1"/>
  <c r="I6" i="1"/>
  <c r="I5" i="1"/>
  <c r="G32" i="1" l="1"/>
  <c r="G33" i="1" s="1"/>
  <c r="I16" i="1"/>
  <c r="S22" i="1"/>
  <c r="I32" i="1"/>
  <c r="F33" i="1"/>
  <c r="I33" i="1" s="1"/>
  <c r="J18" i="1"/>
  <c r="J22" i="1" s="1"/>
  <c r="E14" i="6" l="1"/>
  <c r="E7" i="6"/>
  <c r="E17" i="5"/>
  <c r="E10" i="5"/>
  <c r="E25" i="2" l="1"/>
  <c r="C23" i="2"/>
  <c r="D23" i="2"/>
  <c r="E23" i="2"/>
  <c r="B23" i="2"/>
  <c r="C19" i="2"/>
  <c r="D19" i="2"/>
  <c r="E19" i="2"/>
  <c r="B19" i="2"/>
  <c r="C14" i="2"/>
  <c r="C27" i="2" s="1"/>
  <c r="C28" i="2" s="1"/>
  <c r="D14" i="2"/>
  <c r="D27" i="2" s="1"/>
  <c r="D28" i="2" s="1"/>
  <c r="E14" i="2"/>
  <c r="E27" i="2" s="1"/>
  <c r="B14" i="2"/>
  <c r="B27" i="2" l="1"/>
  <c r="B28" i="2" s="1"/>
  <c r="E28" i="2"/>
  <c r="N23" i="2"/>
  <c r="N25" i="2"/>
  <c r="N30" i="1"/>
  <c r="N35" i="1" s="1"/>
  <c r="N36" i="1"/>
  <c r="N28" i="1"/>
  <c r="N19" i="2"/>
  <c r="N22" i="1"/>
  <c r="N14" i="2"/>
  <c r="N16" i="1"/>
  <c r="M36" i="1"/>
  <c r="M35" i="1"/>
  <c r="M28" i="1"/>
  <c r="M23" i="2"/>
  <c r="M19" i="2"/>
  <c r="M14" i="2"/>
  <c r="M27" i="2" s="1"/>
  <c r="M28" i="2" s="1"/>
  <c r="M22" i="1"/>
  <c r="M16" i="1"/>
  <c r="M32" i="1" s="1"/>
  <c r="M33" i="1" s="1"/>
  <c r="L23" i="2"/>
  <c r="L36" i="1"/>
  <c r="L35" i="1"/>
  <c r="L28" i="1"/>
  <c r="L22" i="1"/>
  <c r="L16" i="1"/>
  <c r="L14" i="2"/>
  <c r="K23" i="2"/>
  <c r="K19" i="2"/>
  <c r="K14" i="2"/>
  <c r="K27" i="2" s="1"/>
  <c r="K28" i="2" s="1"/>
  <c r="C36" i="1"/>
  <c r="D36" i="1"/>
  <c r="K36" i="1"/>
  <c r="C35" i="1"/>
  <c r="D35" i="1"/>
  <c r="K35" i="1"/>
  <c r="B35" i="1"/>
  <c r="K32" i="1"/>
  <c r="K33" i="1" s="1"/>
  <c r="K28" i="1"/>
  <c r="K22" i="1"/>
  <c r="K16" i="1"/>
  <c r="L27" i="2" l="1"/>
  <c r="L28" i="2" s="1"/>
  <c r="L32" i="1"/>
  <c r="L33" i="1" s="1"/>
  <c r="N32" i="1"/>
  <c r="N33" i="1" s="1"/>
  <c r="N27" i="2"/>
  <c r="N28" i="2" s="1"/>
  <c r="E30" i="1"/>
  <c r="E25" i="1"/>
  <c r="E26" i="1"/>
  <c r="E27" i="1"/>
  <c r="E24" i="1"/>
  <c r="E19" i="1"/>
  <c r="E20" i="1"/>
  <c r="E21" i="1"/>
  <c r="E18" i="1"/>
  <c r="E6" i="1"/>
  <c r="E7" i="1"/>
  <c r="E8" i="1"/>
  <c r="E9" i="1"/>
  <c r="E10" i="1"/>
  <c r="E11" i="1"/>
  <c r="E12" i="1"/>
  <c r="E13" i="1"/>
  <c r="E14" i="1"/>
  <c r="E15" i="1"/>
  <c r="E5" i="1"/>
  <c r="E35" i="1" s="1"/>
  <c r="J35" i="1" s="1"/>
  <c r="E36" i="1" l="1"/>
  <c r="E22" i="1"/>
  <c r="E16" i="1"/>
  <c r="J16" i="1" s="1"/>
  <c r="J36" i="1" l="1"/>
  <c r="B10" i="5"/>
  <c r="B17" i="5"/>
  <c r="B14" i="6" l="1"/>
  <c r="B7" i="6"/>
  <c r="B36" i="1" l="1"/>
  <c r="B16" i="1"/>
  <c r="C16" i="1"/>
  <c r="D16" i="1"/>
  <c r="B22" i="1"/>
  <c r="C22" i="1"/>
  <c r="D22" i="1"/>
  <c r="B28" i="1"/>
  <c r="C28" i="1"/>
  <c r="D28" i="1"/>
  <c r="D33" i="1" l="1"/>
  <c r="C33" i="1"/>
  <c r="B33" i="1"/>
  <c r="E28" i="1"/>
  <c r="D32" i="1"/>
  <c r="C32" i="1"/>
  <c r="B32" i="1"/>
  <c r="E32" i="1" l="1"/>
  <c r="J32" i="1" s="1"/>
  <c r="E33" i="1"/>
  <c r="J33" i="1" s="1"/>
</calcChain>
</file>

<file path=xl/sharedStrings.xml><?xml version="1.0" encoding="utf-8"?>
<sst xmlns="http://schemas.openxmlformats.org/spreadsheetml/2006/main" count="222" uniqueCount="84">
  <si>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</si>
  <si>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</si>
  <si>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</si>
  <si>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</si>
  <si>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</si>
  <si>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</si>
  <si>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</si>
  <si>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</si>
  <si>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</si>
  <si>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</si>
  <si>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</si>
  <si>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</si>
  <si>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</si>
  <si>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</si>
  <si>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</si>
  <si>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</si>
  <si>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</si>
  <si>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</si>
  <si>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</si>
  <si>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</si>
  <si>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</si>
  <si>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</si>
  <si>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</si>
  <si>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</si>
  <si>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</si>
  <si>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</si>
  <si>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</si>
  <si>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</si>
  <si>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</si>
  <si>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</si>
  <si>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</si>
  <si>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</si>
  <si>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</si>
  <si>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</si>
  <si>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</si>
  <si>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</si>
  <si>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</si>
  <si>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</si>
  <si>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</si>
  <si>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</si>
  <si>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</si>
  <si>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</si>
  <si>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</si>
  <si>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</si>
  <si>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</si>
  <si>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</si>
  <si>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</si>
  <si>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</si>
  <si>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</si>
  <si>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</si>
  <si>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</si>
  <si>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</si>
  <si>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</si>
  <si>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</si>
  <si>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</si>
  <si>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</si>
  <si>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</si>
  <si>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</si>
  <si>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ВИЭ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</si>
  <si>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</si>
  <si>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</si>
  <si>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</si>
  <si>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</si>
  <si>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</si>
  <si>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</si>
  <si>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</si>
  <si>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</si>
  <si>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</si>
  <si>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</si>
  <si>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</si>
  <si>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</si>
  <si>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</si>
  <si>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</si>
  <si>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</si>
  <si>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Всего "ТГК-1" без учета Мурманской ТЭЦ</t>
  </si>
  <si>
    <t>Всего "ТГК-1" с учетом Мурманской ТЭЦ</t>
  </si>
  <si>
    <t>Мурманская ТЭЦ (с учетом котельных)</t>
  </si>
  <si>
    <t>на э/энергию, г/кВт∙ч</t>
  </si>
  <si>
    <t>апрель</t>
  </si>
  <si>
    <t>май</t>
  </si>
  <si>
    <t>июнь</t>
  </si>
  <si>
    <t>2 кв</t>
  </si>
  <si>
    <t>1 П</t>
  </si>
  <si>
    <t>1 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</si>
</sst>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7">
    <xf numFmtId="0" fontId="0" fillId="0" borderId="0"/>
    <xf numFmtId="167" fontId="22" fillId="0" borderId="0" applyFont="0" applyFill="0" applyBorder="0" applyAlignment="0" applyProtection="0"/>
    <xf numFmtId="0" fontId="32" fillId="4" borderId="0" applyNumberFormat="0" applyBorder="0" applyAlignment="0" applyProtection="0"/>
    <xf numFmtId="0" fontId="26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1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4" fontId="23" fillId="2" borderId="0" applyBorder="0">
      <alignment horizontal="right"/>
    </xf>
    <xf numFmtId="0" fontId="35" fillId="0" borderId="0"/>
    <xf numFmtId="164" fontId="35" fillId="0" borderId="0" applyFont="0" applyFill="0" applyBorder="0" applyAlignment="0" applyProtection="0"/>
    <xf numFmtId="0" fontId="36" fillId="0" borderId="0"/>
    <xf numFmtId="0" fontId="31" fillId="0" borderId="0"/>
    <xf numFmtId="0" fontId="12" fillId="0" borderId="0"/>
  </cellStyleXfs>
  <cellXfs count="269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3" xfId="2" applyFont="1" applyBorder="1" applyAlignment="1">
      <alignment horizontal="center" vertical="center" wrapText="1"/>
    </xf>
    <xf numFmtId="0" fontId="25" fillId="4" borderId="12" xfId="2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0" fontId="2" fillId="4" borderId="16" xfId="2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7" fillId="4" borderId="18" xfId="2" applyFont="1" applyBorder="1" applyAlignment="1">
      <alignment horizontal="left" vertical="center"/>
    </xf>
    <xf numFmtId="0" fontId="27" fillId="4" borderId="19" xfId="2" applyFont="1" applyBorder="1" applyAlignment="1">
      <alignment horizontal="left" vertical="center"/>
    </xf>
    <xf numFmtId="0" fontId="27" fillId="4" borderId="20" xfId="2" applyFont="1" applyBorder="1" applyAlignment="1">
      <alignment horizontal="left" vertical="center"/>
    </xf>
    <xf numFmtId="0" fontId="28" fillId="4" borderId="16" xfId="2" applyFont="1" applyBorder="1" applyAlignment="1">
      <alignment horizontal="left" vertical="center"/>
    </xf>
    <xf numFmtId="0" fontId="27" fillId="4" borderId="24" xfId="2" applyFont="1" applyBorder="1" applyAlignment="1">
      <alignment horizontal="left" vertical="center"/>
    </xf>
    <xf numFmtId="0" fontId="28" fillId="4" borderId="25" xfId="2" applyFont="1" applyBorder="1" applyAlignment="1">
      <alignment horizontal="left" vertical="center"/>
    </xf>
    <xf numFmtId="0" fontId="29" fillId="0" borderId="10" xfId="0" applyFont="1" applyFill="1" applyBorder="1" applyAlignment="1"/>
    <xf numFmtId="0" fontId="29" fillId="0" borderId="21" xfId="0" applyFont="1" applyFill="1" applyBorder="1" applyAlignment="1"/>
    <xf numFmtId="3" fontId="11" fillId="5" borderId="8" xfId="0" applyNumberFormat="1" applyFont="1" applyFill="1" applyBorder="1" applyAlignment="1">
      <alignment vertical="center"/>
    </xf>
    <xf numFmtId="0" fontId="2" fillId="4" borderId="38" xfId="2" applyFont="1" applyBorder="1" applyAlignment="1">
      <alignment vertical="center"/>
    </xf>
    <xf numFmtId="0" fontId="34" fillId="4" borderId="18" xfId="2" applyFont="1" applyBorder="1" applyAlignment="1">
      <alignment vertical="center"/>
    </xf>
    <xf numFmtId="0" fontId="34" fillId="4" borderId="19" xfId="2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4" fillId="4" borderId="26" xfId="2" applyFont="1" applyBorder="1"/>
    <xf numFmtId="0" fontId="2" fillId="4" borderId="40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4" borderId="13" xfId="2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4" xfId="0" applyNumberFormat="1" applyFont="1" applyFill="1" applyBorder="1"/>
    <xf numFmtId="3" fontId="7" fillId="0" borderId="45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1" xfId="2" applyFont="1" applyFill="1" applyBorder="1" applyAlignment="1" applyProtection="1"/>
    <xf numFmtId="4" fontId="33" fillId="5" borderId="4" xfId="0" applyNumberFormat="1" applyFont="1" applyFill="1" applyBorder="1" applyAlignment="1">
      <alignment horizontal="center"/>
    </xf>
    <xf numFmtId="4" fontId="33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3" fillId="5" borderId="17" xfId="0" applyNumberFormat="1" applyFont="1" applyFill="1" applyBorder="1" applyAlignment="1">
      <alignment horizontal="center" vertical="center"/>
    </xf>
    <xf numFmtId="4" fontId="33" fillId="5" borderId="4" xfId="0" applyNumberFormat="1" applyFont="1" applyFill="1" applyBorder="1" applyAlignment="1">
      <alignment horizontal="center" vertical="center"/>
    </xf>
    <xf numFmtId="0" fontId="2" fillId="4" borderId="33" xfId="2" applyFont="1" applyBorder="1" applyAlignment="1" applyProtection="1">
      <alignment horizontal="center" vertical="center"/>
    </xf>
    <xf numFmtId="0" fontId="34" fillId="4" borderId="19" xfId="2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38" xfId="2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0" fontId="34" fillId="4" borderId="19" xfId="2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38" xfId="2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2" xfId="2" applyFont="1" applyBorder="1" applyAlignment="1" applyProtection="1">
      <alignment horizontal="center" vertical="center"/>
    </xf>
    <xf numFmtId="0" fontId="2" fillId="4" borderId="39" xfId="2" applyFont="1" applyBorder="1" applyAlignment="1" applyProtection="1">
      <alignment horizontal="center" vertical="center"/>
    </xf>
    <xf numFmtId="0" fontId="2" fillId="4" borderId="43" xfId="2" applyFont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7" fillId="4" borderId="28" xfId="2" applyFont="1" applyBorder="1" applyAlignment="1" applyProtection="1">
      <alignment horizontal="left" vertical="center"/>
    </xf>
    <xf numFmtId="3" fontId="7" fillId="0" borderId="3" xfId="15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27" fillId="4" borderId="12" xfId="2" applyFont="1" applyBorder="1" applyAlignment="1" applyProtection="1">
      <alignment horizontal="left" vertical="center"/>
    </xf>
    <xf numFmtId="3" fontId="7" fillId="0" borderId="0" xfId="15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0" fontId="27" fillId="4" borderId="29" xfId="2" applyFont="1" applyBorder="1" applyAlignment="1" applyProtection="1">
      <alignment horizontal="left" vertical="center"/>
    </xf>
    <xf numFmtId="3" fontId="7" fillId="0" borderId="2" xfId="15" applyNumberFormat="1" applyFont="1" applyFill="1" applyBorder="1" applyProtection="1"/>
    <xf numFmtId="3" fontId="7" fillId="0" borderId="2" xfId="0" applyNumberFormat="1" applyFont="1" applyFill="1" applyBorder="1" applyProtection="1"/>
    <xf numFmtId="0" fontId="30" fillId="4" borderId="13" xfId="2" applyFont="1" applyBorder="1" applyAlignment="1" applyProtection="1">
      <alignment horizontal="left" vertical="center"/>
    </xf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0" fontId="29" fillId="0" borderId="21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/>
    <xf numFmtId="0" fontId="0" fillId="0" borderId="13" xfId="0" applyFill="1" applyBorder="1" applyAlignment="1" applyProtection="1"/>
    <xf numFmtId="0" fontId="27" fillId="4" borderId="13" xfId="2" applyFont="1" applyBorder="1" applyAlignment="1" applyProtection="1">
      <alignment horizontal="left" vertical="center"/>
    </xf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2" applyFont="1" applyBorder="1" applyAlignment="1" applyProtection="1">
      <alignment horizontal="left" vertical="center" wrapText="1"/>
    </xf>
    <xf numFmtId="0" fontId="2" fillId="0" borderId="30" xfId="2" applyFont="1" applyFill="1" applyBorder="1" applyAlignment="1" applyProtection="1"/>
    <xf numFmtId="0" fontId="2" fillId="4" borderId="36" xfId="2" applyFont="1" applyBorder="1" applyAlignment="1" applyProtection="1">
      <alignment horizontal="right"/>
    </xf>
    <xf numFmtId="3" fontId="15" fillId="4" borderId="3" xfId="2" applyNumberFormat="1" applyFont="1" applyBorder="1" applyProtection="1"/>
    <xf numFmtId="3" fontId="15" fillId="4" borderId="7" xfId="2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2" fillId="4" borderId="42" xfId="2" applyFont="1" applyBorder="1" applyAlignment="1">
      <alignment horizontal="center" vertical="center"/>
    </xf>
    <xf numFmtId="3" fontId="3" fillId="0" borderId="34" xfId="0" applyNumberFormat="1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2" fillId="4" borderId="4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7" fillId="4" borderId="0" xfId="2" applyFont="1" applyBorder="1" applyAlignment="1">
      <alignment horizontal="left" vertical="center"/>
    </xf>
    <xf numFmtId="0" fontId="0" fillId="0" borderId="0" xfId="0" applyNumberFormat="1" applyAlignment="1">
      <alignment wrapText="1"/>
    </xf>
    <xf numFmtId="3" fontId="8" fillId="6" borderId="4" xfId="0" applyNumberFormat="1" applyFont="1" applyFill="1" applyBorder="1"/>
    <xf numFmtId="3" fontId="0" fillId="0" borderId="0" xfId="0" applyNumberFormat="1" applyAlignment="1">
      <alignment wrapText="1"/>
    </xf>
    <xf numFmtId="3" fontId="5" fillId="0" borderId="3" xfId="0" applyNumberFormat="1" applyFont="1" applyFill="1" applyBorder="1"/>
    <xf numFmtId="3" fontId="5" fillId="5" borderId="18" xfId="0" applyNumberFormat="1" applyFont="1" applyFill="1" applyBorder="1"/>
    <xf numFmtId="3" fontId="5" fillId="0" borderId="0" xfId="0" applyNumberFormat="1" applyFont="1" applyFill="1" applyBorder="1"/>
    <xf numFmtId="3" fontId="5" fillId="5" borderId="19" xfId="0" applyNumberFormat="1" applyFont="1" applyFill="1" applyBorder="1"/>
    <xf numFmtId="3" fontId="5" fillId="0" borderId="2" xfId="0" applyNumberFormat="1" applyFont="1" applyFill="1" applyBorder="1"/>
    <xf numFmtId="3" fontId="5" fillId="5" borderId="20" xfId="0" applyNumberFormat="1" applyFont="1" applyFill="1" applyBorder="1"/>
    <xf numFmtId="3" fontId="6" fillId="0" borderId="4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3" fontId="6" fillId="0" borderId="2" xfId="0" applyNumberFormat="1" applyFont="1" applyFill="1" applyBorder="1"/>
    <xf numFmtId="3" fontId="5" fillId="0" borderId="1" xfId="0" applyNumberFormat="1" applyFont="1" applyFill="1" applyBorder="1"/>
    <xf numFmtId="3" fontId="5" fillId="5" borderId="24" xfId="0" applyNumberFormat="1" applyFont="1" applyFill="1" applyBorder="1"/>
    <xf numFmtId="3" fontId="6" fillId="0" borderId="4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wrapText="1"/>
    </xf>
    <xf numFmtId="0" fontId="3" fillId="0" borderId="31" xfId="0" applyFont="1" applyFill="1" applyBorder="1" applyAlignment="1" applyProtection="1"/>
    <xf numFmtId="0" fontId="2" fillId="4" borderId="27" xfId="2" applyFont="1" applyBorder="1" applyAlignment="1" applyProtection="1">
      <alignment horizontal="right"/>
    </xf>
    <xf numFmtId="4" fontId="5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66" fontId="33" fillId="0" borderId="0" xfId="0" applyNumberFormat="1" applyFont="1"/>
    <xf numFmtId="166" fontId="0" fillId="0" borderId="0" xfId="0" applyNumberFormat="1"/>
    <xf numFmtId="0" fontId="3" fillId="0" borderId="2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6" fontId="0" fillId="0" borderId="0" xfId="0" applyNumberFormat="1" applyAlignment="1">
      <alignment wrapText="1"/>
    </xf>
    <xf numFmtId="0" fontId="2" fillId="4" borderId="42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2" fillId="4" borderId="42" xfId="2" applyFont="1" applyBorder="1" applyAlignment="1">
      <alignment horizontal="center" vertical="center"/>
    </xf>
    <xf numFmtId="0" fontId="2" fillId="4" borderId="32" xfId="2" applyFont="1" applyBorder="1" applyAlignment="1">
      <alignment horizontal="center" vertical="center"/>
    </xf>
    <xf numFmtId="0" fontId="2" fillId="4" borderId="39" xfId="2" applyFont="1" applyBorder="1" applyAlignment="1">
      <alignment horizontal="center" vertical="center"/>
    </xf>
    <xf numFmtId="3" fontId="5" fillId="0" borderId="3" xfId="15" applyNumberFormat="1" applyFont="1" applyFill="1" applyBorder="1" applyProtection="1"/>
    <xf numFmtId="3" fontId="5" fillId="5" borderId="18" xfId="0" applyNumberFormat="1" applyFont="1" applyFill="1" applyBorder="1" applyProtection="1"/>
    <xf numFmtId="3" fontId="5" fillId="0" borderId="0" xfId="15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5" borderId="19" xfId="0" applyNumberFormat="1" applyFont="1" applyFill="1" applyBorder="1" applyProtection="1"/>
    <xf numFmtId="3" fontId="5" fillId="0" borderId="2" xfId="15" applyNumberFormat="1" applyFont="1" applyFill="1" applyBorder="1" applyProtection="1"/>
    <xf numFmtId="3" fontId="5" fillId="0" borderId="2" xfId="0" applyNumberFormat="1" applyFont="1" applyFill="1" applyBorder="1" applyProtection="1"/>
    <xf numFmtId="3" fontId="6" fillId="0" borderId="4" xfId="0" applyNumberFormat="1" applyFont="1" applyFill="1" applyBorder="1" applyProtection="1"/>
    <xf numFmtId="3" fontId="6" fillId="5" borderId="16" xfId="0" applyNumberFormat="1" applyFont="1" applyFill="1" applyBorder="1" applyProtection="1"/>
    <xf numFmtId="3" fontId="5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vertical="center" wrapText="1"/>
    </xf>
    <xf numFmtId="3" fontId="6" fillId="5" borderId="16" xfId="0" applyNumberFormat="1" applyFont="1" applyFill="1" applyBorder="1" applyAlignment="1" applyProtection="1">
      <alignment vertical="center" wrapText="1"/>
    </xf>
    <xf numFmtId="3" fontId="6" fillId="0" borderId="2" xfId="0" applyNumberFormat="1" applyFont="1" applyFill="1" applyBorder="1" applyAlignment="1" applyProtection="1">
      <alignment vertical="center" wrapText="1"/>
    </xf>
    <xf numFmtId="3" fontId="2" fillId="4" borderId="3" xfId="2" applyNumberFormat="1" applyFont="1" applyBorder="1" applyProtection="1"/>
    <xf numFmtId="3" fontId="2" fillId="4" borderId="7" xfId="2" applyNumberFormat="1" applyFont="1" applyBorder="1" applyProtection="1"/>
    <xf numFmtId="0" fontId="3" fillId="0" borderId="0" xfId="0" applyFont="1" applyFill="1" applyBorder="1" applyAlignment="1"/>
    <xf numFmtId="3" fontId="6" fillId="5" borderId="16" xfId="0" applyNumberFormat="1" applyFont="1" applyFill="1" applyBorder="1"/>
    <xf numFmtId="3" fontId="6" fillId="5" borderId="20" xfId="0" applyNumberFormat="1" applyFont="1" applyFill="1" applyBorder="1"/>
    <xf numFmtId="0" fontId="0" fillId="0" borderId="15" xfId="0" applyFill="1" applyBorder="1" applyAlignment="1"/>
    <xf numFmtId="3" fontId="6" fillId="5" borderId="16" xfId="0" applyNumberFormat="1" applyFont="1" applyFill="1" applyBorder="1" applyAlignment="1">
      <alignment wrapText="1"/>
    </xf>
    <xf numFmtId="3" fontId="6" fillId="5" borderId="26" xfId="0" applyNumberFormat="1" applyFont="1" applyFill="1" applyBorder="1" applyAlignment="1">
      <alignment wrapText="1"/>
    </xf>
    <xf numFmtId="0" fontId="10" fillId="3" borderId="0" xfId="2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" fontId="7" fillId="0" borderId="28" xfId="0" applyNumberFormat="1" applyFont="1" applyBorder="1" applyAlignment="1">
      <alignment horizont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6" xfId="0" applyNumberFormat="1" applyFont="1" applyBorder="1" applyAlignment="1" applyProtection="1">
      <alignment vertical="center"/>
    </xf>
    <xf numFmtId="4" fontId="7" fillId="0" borderId="12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33" fillId="5" borderId="13" xfId="0" applyNumberFormat="1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/>
    </xf>
    <xf numFmtId="4" fontId="33" fillId="5" borderId="13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0" fillId="6" borderId="2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5" fontId="6" fillId="5" borderId="1" xfId="0" applyNumberFormat="1" applyFont="1" applyFill="1" applyBorder="1" applyAlignment="1">
      <alignment horizontal="center" wrapText="1"/>
    </xf>
    <xf numFmtId="165" fontId="6" fillId="5" borderId="8" xfId="0" applyNumberFormat="1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37" fillId="0" borderId="15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0" fontId="1" fillId="4" borderId="48" xfId="2" applyFont="1" applyBorder="1" applyAlignment="1" applyProtection="1">
      <alignment horizontal="center" vertical="center"/>
    </xf>
    <xf numFmtId="0" fontId="1" fillId="4" borderId="41" xfId="2" applyFont="1" applyBorder="1" applyAlignment="1" applyProtection="1">
      <alignment horizontal="center" vertical="center"/>
    </xf>
    <xf numFmtId="0" fontId="1" fillId="4" borderId="54" xfId="2" applyFont="1" applyBorder="1" applyAlignment="1" applyProtection="1">
      <alignment horizontal="center" vertical="center"/>
    </xf>
    <xf numFmtId="0" fontId="1" fillId="4" borderId="48" xfId="2" applyFont="1" applyBorder="1" applyAlignment="1">
      <alignment horizontal="center" vertical="center"/>
    </xf>
    <xf numFmtId="0" fontId="1" fillId="4" borderId="41" xfId="2" applyFont="1" applyBorder="1" applyAlignment="1">
      <alignment horizontal="center" vertical="center"/>
    </xf>
    <xf numFmtId="0" fontId="1" fillId="4" borderId="54" xfId="2" applyFont="1" applyBorder="1" applyAlignment="1">
      <alignment horizontal="center" vertical="center"/>
    </xf>
    <xf numFmtId="0" fontId="1" fillId="4" borderId="12" xfId="2" applyFont="1" applyBorder="1" applyAlignment="1" applyProtection="1">
      <alignment horizontal="center" vertical="center"/>
    </xf>
    <xf numFmtId="0" fontId="1" fillId="4" borderId="0" xfId="2" applyFont="1" applyBorder="1" applyAlignment="1" applyProtection="1">
      <alignment horizontal="center" vertical="center"/>
    </xf>
    <xf numFmtId="0" fontId="32" fillId="4" borderId="47" xfId="2" applyBorder="1" applyAlignment="1" applyProtection="1">
      <alignment horizontal="center"/>
    </xf>
    <xf numFmtId="0" fontId="32" fillId="4" borderId="46" xfId="2" applyBorder="1" applyAlignment="1" applyProtection="1">
      <alignment horizontal="center"/>
    </xf>
    <xf numFmtId="0" fontId="1" fillId="4" borderId="49" xfId="2" applyFont="1" applyBorder="1" applyAlignment="1">
      <alignment horizontal="center"/>
    </xf>
    <xf numFmtId="0" fontId="1" fillId="4" borderId="37" xfId="2" applyFont="1" applyBorder="1" applyAlignment="1">
      <alignment horizontal="center"/>
    </xf>
    <xf numFmtId="0" fontId="1" fillId="4" borderId="53" xfId="2" applyFont="1" applyBorder="1" applyAlignment="1">
      <alignment horizontal="center" vertical="center"/>
    </xf>
    <xf numFmtId="0" fontId="1" fillId="4" borderId="12" xfId="2" applyFont="1" applyBorder="1" applyAlignment="1">
      <alignment horizontal="center" vertical="center"/>
    </xf>
    <xf numFmtId="0" fontId="1" fillId="4" borderId="0" xfId="2" applyFont="1" applyBorder="1" applyAlignment="1">
      <alignment horizontal="center" vertical="center"/>
    </xf>
    <xf numFmtId="0" fontId="25" fillId="4" borderId="48" xfId="2" applyFont="1" applyBorder="1" applyAlignment="1">
      <alignment horizontal="center"/>
    </xf>
    <xf numFmtId="0" fontId="25" fillId="4" borderId="54" xfId="2" applyFont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10" fillId="3" borderId="21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25" fillId="4" borderId="41" xfId="2" applyFont="1" applyBorder="1" applyAlignment="1">
      <alignment horizontal="center"/>
    </xf>
    <xf numFmtId="0" fontId="1" fillId="4" borderId="5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5" fillId="4" borderId="50" xfId="2" applyFont="1" applyBorder="1" applyAlignment="1">
      <alignment horizontal="center" wrapText="1"/>
    </xf>
    <xf numFmtId="0" fontId="25" fillId="4" borderId="51" xfId="2" applyFont="1" applyBorder="1" applyAlignment="1">
      <alignment horizontal="center" wrapText="1"/>
    </xf>
    <xf numFmtId="0" fontId="2" fillId="4" borderId="55" xfId="2" applyFont="1" applyBorder="1" applyAlignment="1">
      <alignment horizontal="center" vertical="center"/>
    </xf>
    <xf numFmtId="0" fontId="2" fillId="4" borderId="48" xfId="2" applyFont="1" applyBorder="1" applyAlignment="1">
      <alignment horizontal="center" wrapText="1"/>
    </xf>
    <xf numFmtId="0" fontId="2" fillId="4" borderId="41" xfId="2" applyFont="1" applyBorder="1" applyAlignment="1">
      <alignment horizontal="center" wrapText="1"/>
    </xf>
    <xf numFmtId="0" fontId="2" fillId="4" borderId="54" xfId="2" applyFont="1" applyBorder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5" fillId="4" borderId="47" xfId="2" applyFont="1" applyBorder="1" applyAlignment="1">
      <alignment horizontal="center" vertical="center" wrapText="1"/>
    </xf>
    <xf numFmtId="0" fontId="25" fillId="4" borderId="37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4" borderId="48" xfId="2" applyFont="1" applyBorder="1" applyAlignment="1">
      <alignment horizontal="center" vertical="center" wrapText="1"/>
    </xf>
    <xf numFmtId="0" fontId="2" fillId="4" borderId="41" xfId="2" applyFont="1" applyBorder="1" applyAlignment="1">
      <alignment horizontal="center" vertical="center" wrapText="1"/>
    </xf>
    <xf numFmtId="0" fontId="2" fillId="4" borderId="54" xfId="2" applyFont="1" applyBorder="1" applyAlignment="1">
      <alignment horizontal="center" vertical="center" wrapText="1"/>
    </xf>
    <xf numFmtId="0" fontId="25" fillId="4" borderId="49" xfId="2" applyFont="1" applyBorder="1" applyAlignment="1" applyProtection="1">
      <alignment horizontal="center" vertical="center" wrapText="1"/>
    </xf>
    <xf numFmtId="0" fontId="25" fillId="4" borderId="47" xfId="2" applyFont="1" applyBorder="1" applyAlignment="1" applyProtection="1">
      <alignment horizontal="center" vertical="center" wrapText="1"/>
    </xf>
    <xf numFmtId="0" fontId="2" fillId="4" borderId="48" xfId="2" applyFont="1" applyBorder="1" applyAlignment="1" applyProtection="1">
      <alignment horizontal="center" vertical="center" wrapText="1"/>
    </xf>
    <xf numFmtId="0" fontId="2" fillId="4" borderId="41" xfId="2" applyFont="1" applyBorder="1" applyAlignment="1" applyProtection="1">
      <alignment horizontal="center" vertical="center" wrapText="1"/>
    </xf>
    <xf numFmtId="0" fontId="2" fillId="4" borderId="54" xfId="2" applyFont="1" applyBorder="1" applyAlignment="1" applyProtection="1">
      <alignment horizontal="center" vertical="center" wrapText="1"/>
    </xf>
    <xf numFmtId="0" fontId="1" fillId="4" borderId="52" xfId="2" applyFont="1" applyBorder="1" applyAlignment="1" applyProtection="1">
      <alignment horizontal="center" vertical="center"/>
    </xf>
    <xf numFmtId="0" fontId="1" fillId="4" borderId="53" xfId="2" applyFont="1" applyBorder="1" applyAlignment="1" applyProtection="1">
      <alignment horizontal="center" vertical="center"/>
    </xf>
  </cellXfs>
  <cellStyles count="27">
    <cellStyle name="Comma_Distribution model DTEK v.01" xfId="1"/>
    <cellStyle name="Normal_PACK98R" xfId="26"/>
    <cellStyle name="Акцент1" xfId="2" builtinId="29"/>
    <cellStyle name="Обычный" xfId="0" builtinId="0"/>
    <cellStyle name="Обычный 10" xfId="3"/>
    <cellStyle name="Обычный 11" xfId="22"/>
    <cellStyle name="Обычный 12" xfId="24"/>
    <cellStyle name="Обычный 2" xfId="4"/>
    <cellStyle name="Обычный 2 2" xfId="5"/>
    <cellStyle name="Обычный 2 3" xfId="25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Обычный_Лист1" xfId="15"/>
    <cellStyle name="Стиль 1" xfId="16"/>
    <cellStyle name="Финансовый 2" xfId="17"/>
    <cellStyle name="Финансовый 2 2" xfId="18"/>
    <cellStyle name="Финансовый 3" xfId="19"/>
    <cellStyle name="Финансовый 4" xfId="20"/>
    <cellStyle name="Финансовый 5" xfId="23"/>
    <cellStyle name="Формула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Z50"/>
  <sheetViews>
    <sheetView showGridLines="0" tabSelected="1" zoomScale="85" zoomScaleNormal="85" workbookViewId="0">
      <pane xSplit="1" topLeftCell="B1" activePane="topRight" state="frozen"/>
      <selection pane="topRight" activeCell="A42" sqref="A42"/>
    </sheetView>
  </sheetViews>
  <sheetFormatPr defaultRowHeight="15" x14ac:dyDescent="0.25"/>
  <cols>
    <col min="1" max="1" width="43.140625" customWidth="1"/>
    <col min="2" max="5" width="11.7109375" customWidth="1"/>
    <col min="6" max="10" width="11.7109375" style="28" customWidth="1"/>
    <col min="11" max="11" width="12.7109375" customWidth="1"/>
    <col min="12" max="12" width="12.85546875" customWidth="1"/>
    <col min="13" max="13" width="12.7109375" customWidth="1"/>
    <col min="14" max="14" width="13" customWidth="1"/>
    <col min="15" max="15" width="12.85546875" customWidth="1"/>
    <col min="16" max="16" width="10.42578125" customWidth="1"/>
    <col min="17" max="17" width="12.7109375" customWidth="1"/>
    <col min="18" max="18" width="12.140625" customWidth="1"/>
    <col min="19" max="19" width="12.7109375" customWidth="1"/>
    <col min="20" max="20" width="16.28515625" customWidth="1"/>
    <col min="21" max="21" width="16.28515625" style="220" customWidth="1"/>
    <col min="22" max="22" width="10.28515625" bestFit="1" customWidth="1"/>
    <col min="23" max="23" width="13.85546875" customWidth="1"/>
  </cols>
  <sheetData>
    <row r="1" spans="1:26" ht="21" x14ac:dyDescent="0.25">
      <c r="A1" s="229" t="s">
        <v>69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6" ht="21" x14ac:dyDescent="0.25">
      <c r="A2" s="231"/>
      <c r="B2" s="223">
        <v>2017</v>
      </c>
      <c r="C2" s="224"/>
      <c r="D2" s="224"/>
      <c r="E2" s="224"/>
      <c r="F2" s="224"/>
      <c r="G2" s="224"/>
      <c r="H2" s="224"/>
      <c r="I2" s="224"/>
      <c r="J2" s="225"/>
      <c r="K2" s="226">
        <v>2018</v>
      </c>
      <c r="L2" s="227"/>
      <c r="M2" s="227"/>
      <c r="N2" s="227"/>
      <c r="O2" s="227"/>
      <c r="P2" s="227"/>
      <c r="Q2" s="227"/>
      <c r="R2" s="227"/>
      <c r="S2" s="228"/>
    </row>
    <row r="3" spans="1:26" ht="15.75" x14ac:dyDescent="0.25">
      <c r="A3" s="232"/>
      <c r="B3" s="103" t="s">
        <v>14</v>
      </c>
      <c r="C3" s="102" t="s">
        <v>15</v>
      </c>
      <c r="D3" s="102" t="s">
        <v>16</v>
      </c>
      <c r="E3" s="101" t="s">
        <v>57</v>
      </c>
      <c r="F3" s="173" t="s">
        <v>78</v>
      </c>
      <c r="G3" s="174" t="s">
        <v>79</v>
      </c>
      <c r="H3" s="174" t="s">
        <v>80</v>
      </c>
      <c r="I3" s="102" t="s">
        <v>81</v>
      </c>
      <c r="J3" s="102" t="s">
        <v>82</v>
      </c>
      <c r="K3" s="170" t="s">
        <v>14</v>
      </c>
      <c r="L3" s="170" t="s">
        <v>15</v>
      </c>
      <c r="M3" s="170" t="s">
        <v>16</v>
      </c>
      <c r="N3" s="170" t="s">
        <v>57</v>
      </c>
      <c r="O3" s="170" t="s">
        <v>78</v>
      </c>
      <c r="P3" s="170" t="s">
        <v>79</v>
      </c>
      <c r="Q3" s="170" t="s">
        <v>80</v>
      </c>
      <c r="R3" s="170" t="s">
        <v>81</v>
      </c>
      <c r="S3" s="170" t="s">
        <v>82</v>
      </c>
      <c r="T3" s="218"/>
    </row>
    <row r="4" spans="1:26" ht="18.75" x14ac:dyDescent="0.25">
      <c r="A4" s="104" t="s">
        <v>0</v>
      </c>
      <c r="B4" s="137"/>
      <c r="C4" s="105"/>
      <c r="D4" s="105"/>
      <c r="E4" s="136"/>
      <c r="F4" s="105"/>
      <c r="G4" s="105"/>
      <c r="H4" s="105"/>
      <c r="I4" s="105"/>
      <c r="J4" s="105"/>
      <c r="K4" s="137"/>
      <c r="L4" s="105"/>
      <c r="M4" s="105"/>
      <c r="N4" s="136"/>
      <c r="O4" s="137"/>
      <c r="P4" s="105"/>
      <c r="Q4" s="105"/>
      <c r="R4" s="136"/>
      <c r="S4" s="105"/>
      <c r="T4" s="219"/>
    </row>
    <row r="5" spans="1:26" ht="15.75" x14ac:dyDescent="0.25">
      <c r="A5" s="106" t="s">
        <v>1</v>
      </c>
      <c r="B5" s="107">
        <v>7316.3310000000001</v>
      </c>
      <c r="C5" s="107">
        <v>52268.446000000004</v>
      </c>
      <c r="D5" s="108">
        <v>61167.067999999999</v>
      </c>
      <c r="E5" s="109">
        <f t="shared" ref="E5:E15" si="0">B5+C5+D5</f>
        <v>120751.845</v>
      </c>
      <c r="F5" s="175">
        <v>50761.790999999997</v>
      </c>
      <c r="G5" s="175">
        <v>30584.050999999999</v>
      </c>
      <c r="H5" s="110">
        <v>19101.544999999998</v>
      </c>
      <c r="I5" s="176">
        <f>SUM(F5:H5)</f>
        <v>100447.387</v>
      </c>
      <c r="J5" s="176">
        <f>E5+I5</f>
        <v>221199.23200000002</v>
      </c>
      <c r="K5" s="107">
        <v>68876.089000000007</v>
      </c>
      <c r="L5" s="107">
        <v>66659.047999999995</v>
      </c>
      <c r="M5" s="108">
        <v>40646.906999999999</v>
      </c>
      <c r="N5" s="109">
        <v>176182.04399999999</v>
      </c>
      <c r="O5" s="107">
        <v>63745.61</v>
      </c>
      <c r="P5" s="107">
        <v>31809.267</v>
      </c>
      <c r="Q5" s="107">
        <v>1808.7059999999999</v>
      </c>
      <c r="R5" s="109">
        <v>97363.582999999999</v>
      </c>
      <c r="S5" s="176">
        <f>N5+R5</f>
        <v>273545.62699999998</v>
      </c>
      <c r="T5" s="217"/>
      <c r="U5" s="217"/>
    </row>
    <row r="6" spans="1:26" ht="15.75" x14ac:dyDescent="0.25">
      <c r="A6" s="111" t="s">
        <v>61</v>
      </c>
      <c r="B6" s="112">
        <v>296721.30300000001</v>
      </c>
      <c r="C6" s="113">
        <v>266266.47600000002</v>
      </c>
      <c r="D6" s="113">
        <v>234721.41500000001</v>
      </c>
      <c r="E6" s="114">
        <f t="shared" si="0"/>
        <v>797709.19400000013</v>
      </c>
      <c r="F6" s="177">
        <v>208045.59099999999</v>
      </c>
      <c r="G6" s="178">
        <v>252334.62400000001</v>
      </c>
      <c r="H6" s="178">
        <v>267623.57500000001</v>
      </c>
      <c r="I6" s="179">
        <f>SUM(F6:H6)</f>
        <v>728003.79</v>
      </c>
      <c r="J6" s="179">
        <f t="shared" ref="J6:J16" si="1">E6+I6</f>
        <v>1525712.9840000002</v>
      </c>
      <c r="K6" s="112">
        <v>233413.16099999999</v>
      </c>
      <c r="L6" s="113">
        <v>195071.821</v>
      </c>
      <c r="M6" s="113">
        <v>332316.47700000001</v>
      </c>
      <c r="N6" s="114">
        <v>760801.45900000003</v>
      </c>
      <c r="O6" s="112">
        <v>206058.52</v>
      </c>
      <c r="P6" s="113">
        <v>264230.505</v>
      </c>
      <c r="Q6" s="112">
        <v>246446.58199999999</v>
      </c>
      <c r="R6" s="114">
        <v>716735.60699999996</v>
      </c>
      <c r="S6" s="179">
        <f t="shared" ref="S6:S16" si="2">N6+R6</f>
        <v>1477537.0660000001</v>
      </c>
      <c r="T6" s="217"/>
      <c r="U6" s="217"/>
    </row>
    <row r="7" spans="1:26" ht="15.75" x14ac:dyDescent="0.25">
      <c r="A7" s="111" t="s">
        <v>62</v>
      </c>
      <c r="B7" s="112">
        <v>94879.88</v>
      </c>
      <c r="C7" s="112">
        <v>78140.649000000005</v>
      </c>
      <c r="D7" s="113">
        <v>93285.683000000005</v>
      </c>
      <c r="E7" s="114">
        <f t="shared" si="0"/>
        <v>266306.212</v>
      </c>
      <c r="F7" s="177">
        <v>89447.691999999995</v>
      </c>
      <c r="G7" s="177">
        <v>63091.372000000003</v>
      </c>
      <c r="H7" s="178">
        <v>22661.482</v>
      </c>
      <c r="I7" s="179">
        <f t="shared" ref="I7:I15" si="3">SUM(F7:H7)</f>
        <v>175200.546</v>
      </c>
      <c r="J7" s="179">
        <f t="shared" si="1"/>
        <v>441506.75800000003</v>
      </c>
      <c r="K7" s="112">
        <v>94903.517999999996</v>
      </c>
      <c r="L7" s="112">
        <v>78729.929999999993</v>
      </c>
      <c r="M7" s="113">
        <v>96952.183999999994</v>
      </c>
      <c r="N7" s="114">
        <v>270585.63199999998</v>
      </c>
      <c r="O7" s="112">
        <v>81884.842999999993</v>
      </c>
      <c r="P7" s="112">
        <v>44299.870999999999</v>
      </c>
      <c r="Q7" s="112">
        <v>25456.294000000002</v>
      </c>
      <c r="R7" s="114">
        <v>151641.008</v>
      </c>
      <c r="S7" s="179">
        <f t="shared" si="2"/>
        <v>422226.64</v>
      </c>
      <c r="T7" s="217"/>
      <c r="U7" s="217"/>
    </row>
    <row r="8" spans="1:26" ht="15.75" x14ac:dyDescent="0.25">
      <c r="A8" s="111" t="s">
        <v>63</v>
      </c>
      <c r="B8" s="112">
        <v>112297.995</v>
      </c>
      <c r="C8" s="112">
        <v>105108.54</v>
      </c>
      <c r="D8" s="113">
        <v>116046.05</v>
      </c>
      <c r="E8" s="114">
        <f t="shared" si="0"/>
        <v>333452.58499999996</v>
      </c>
      <c r="F8" s="177">
        <v>117377.65</v>
      </c>
      <c r="G8" s="177">
        <v>107311.194</v>
      </c>
      <c r="H8" s="178">
        <v>111169.83500000001</v>
      </c>
      <c r="I8" s="179">
        <f t="shared" si="3"/>
        <v>335858.679</v>
      </c>
      <c r="J8" s="179">
        <f t="shared" si="1"/>
        <v>669311.26399999997</v>
      </c>
      <c r="K8" s="112">
        <v>237624.32199999999</v>
      </c>
      <c r="L8" s="112">
        <v>150938.72099999999</v>
      </c>
      <c r="M8" s="113">
        <v>197369.52100000001</v>
      </c>
      <c r="N8" s="114">
        <v>585932.56400000001</v>
      </c>
      <c r="O8" s="112">
        <v>203371.74400000001</v>
      </c>
      <c r="P8" s="112">
        <v>120960.683</v>
      </c>
      <c r="Q8" s="112">
        <v>133675.59700000001</v>
      </c>
      <c r="R8" s="114">
        <v>458008.02399999998</v>
      </c>
      <c r="S8" s="179">
        <f t="shared" si="2"/>
        <v>1043940.588</v>
      </c>
      <c r="T8" s="217"/>
      <c r="U8" s="217"/>
    </row>
    <row r="9" spans="1:26" ht="15.75" x14ac:dyDescent="0.25">
      <c r="A9" s="111" t="s">
        <v>64</v>
      </c>
      <c r="B9" s="112">
        <v>130623.264</v>
      </c>
      <c r="C9" s="112">
        <v>119813.599</v>
      </c>
      <c r="D9" s="113">
        <v>127609.228</v>
      </c>
      <c r="E9" s="114">
        <f t="shared" si="0"/>
        <v>378046.09100000001</v>
      </c>
      <c r="F9" s="177">
        <v>123271.912</v>
      </c>
      <c r="G9" s="177">
        <v>90872.826000000001</v>
      </c>
      <c r="H9" s="178">
        <v>30921.75</v>
      </c>
      <c r="I9" s="179">
        <f t="shared" si="3"/>
        <v>245066.48800000001</v>
      </c>
      <c r="J9" s="179">
        <f t="shared" si="1"/>
        <v>623112.57900000003</v>
      </c>
      <c r="K9" s="112">
        <v>136403.68799999999</v>
      </c>
      <c r="L9" s="112">
        <v>156460.37299999999</v>
      </c>
      <c r="M9" s="113">
        <v>127659.965</v>
      </c>
      <c r="N9" s="114">
        <v>420524.02600000001</v>
      </c>
      <c r="O9" s="112">
        <v>109449.61900000001</v>
      </c>
      <c r="P9" s="112">
        <v>64554.112000000001</v>
      </c>
      <c r="Q9" s="112">
        <v>35780.764000000003</v>
      </c>
      <c r="R9" s="114">
        <v>209784.495</v>
      </c>
      <c r="S9" s="179">
        <f t="shared" si="2"/>
        <v>630308.52099999995</v>
      </c>
      <c r="T9" s="217"/>
      <c r="U9" s="217"/>
    </row>
    <row r="10" spans="1:26" ht="15.75" x14ac:dyDescent="0.25">
      <c r="A10" s="111" t="s">
        <v>65</v>
      </c>
      <c r="B10" s="112">
        <v>91674.928</v>
      </c>
      <c r="C10" s="112">
        <v>79298.755999999994</v>
      </c>
      <c r="D10" s="113">
        <v>77840.39</v>
      </c>
      <c r="E10" s="114">
        <f t="shared" si="0"/>
        <v>248814.07400000002</v>
      </c>
      <c r="F10" s="177">
        <v>75440.926000000007</v>
      </c>
      <c r="G10" s="177">
        <v>62960.838000000003</v>
      </c>
      <c r="H10" s="178">
        <v>38365.64</v>
      </c>
      <c r="I10" s="179">
        <f t="shared" si="3"/>
        <v>176767.40400000004</v>
      </c>
      <c r="J10" s="179">
        <f t="shared" si="1"/>
        <v>425581.47800000006</v>
      </c>
      <c r="K10" s="112">
        <v>97039.076000000001</v>
      </c>
      <c r="L10" s="112">
        <v>102980.825</v>
      </c>
      <c r="M10" s="113">
        <v>98819.274999999994</v>
      </c>
      <c r="N10" s="114">
        <v>298839.17599999998</v>
      </c>
      <c r="O10" s="112">
        <v>82227.622000000003</v>
      </c>
      <c r="P10" s="112">
        <v>45753.733999999997</v>
      </c>
      <c r="Q10" s="112">
        <v>14586.748</v>
      </c>
      <c r="R10" s="114">
        <v>142568.10399999999</v>
      </c>
      <c r="S10" s="179">
        <f t="shared" si="2"/>
        <v>441407.27999999997</v>
      </c>
      <c r="T10" s="217"/>
      <c r="U10" s="217"/>
    </row>
    <row r="11" spans="1:26" ht="15.75" x14ac:dyDescent="0.25">
      <c r="A11" s="111" t="s">
        <v>66</v>
      </c>
      <c r="B11" s="112">
        <v>242659.08</v>
      </c>
      <c r="C11" s="112">
        <v>225912.916</v>
      </c>
      <c r="D11" s="113">
        <v>204280.13399999999</v>
      </c>
      <c r="E11" s="114">
        <f t="shared" si="0"/>
        <v>672852.13</v>
      </c>
      <c r="F11" s="177">
        <v>200502.37599999999</v>
      </c>
      <c r="G11" s="177">
        <v>154477.51199999999</v>
      </c>
      <c r="H11" s="178">
        <v>101214.88</v>
      </c>
      <c r="I11" s="179">
        <f t="shared" si="3"/>
        <v>456194.76799999998</v>
      </c>
      <c r="J11" s="179">
        <f t="shared" si="1"/>
        <v>1129046.898</v>
      </c>
      <c r="K11" s="112">
        <v>247662.24</v>
      </c>
      <c r="L11" s="112">
        <v>244084.68799999999</v>
      </c>
      <c r="M11" s="113">
        <v>246654.408</v>
      </c>
      <c r="N11" s="114">
        <v>738401.33600000001</v>
      </c>
      <c r="O11" s="112">
        <v>191296.448</v>
      </c>
      <c r="P11" s="112">
        <v>119749.848</v>
      </c>
      <c r="Q11" s="112">
        <v>84129.104000000007</v>
      </c>
      <c r="R11" s="114">
        <v>395175.4</v>
      </c>
      <c r="S11" s="179">
        <f t="shared" si="2"/>
        <v>1133576.736</v>
      </c>
      <c r="T11" s="217"/>
      <c r="U11" s="217"/>
    </row>
    <row r="12" spans="1:26" ht="15.75" x14ac:dyDescent="0.25">
      <c r="A12" s="111" t="s">
        <v>67</v>
      </c>
      <c r="B12" s="112">
        <v>451448.28499999997</v>
      </c>
      <c r="C12" s="112">
        <v>392009.321</v>
      </c>
      <c r="D12" s="113">
        <v>317180.13500000001</v>
      </c>
      <c r="E12" s="114">
        <f t="shared" si="0"/>
        <v>1160637.7409999999</v>
      </c>
      <c r="F12" s="177">
        <v>302319.80300000001</v>
      </c>
      <c r="G12" s="177">
        <v>335889.59299999999</v>
      </c>
      <c r="H12" s="178">
        <v>303286.68199999997</v>
      </c>
      <c r="I12" s="179">
        <f t="shared" si="3"/>
        <v>941496.07799999998</v>
      </c>
      <c r="J12" s="179">
        <f t="shared" si="1"/>
        <v>2102133.8190000001</v>
      </c>
      <c r="K12" s="112">
        <v>479946.37199999997</v>
      </c>
      <c r="L12" s="112">
        <v>515062.04100000003</v>
      </c>
      <c r="M12" s="113">
        <v>556020.28099999996</v>
      </c>
      <c r="N12" s="114">
        <v>1551028.6939999999</v>
      </c>
      <c r="O12" s="112">
        <v>374772.48499999999</v>
      </c>
      <c r="P12" s="112">
        <v>296830.19500000001</v>
      </c>
      <c r="Q12" s="112">
        <v>248689.932</v>
      </c>
      <c r="R12" s="114">
        <v>920292.61199999996</v>
      </c>
      <c r="S12" s="179">
        <f t="shared" si="2"/>
        <v>2471321.3059999999</v>
      </c>
      <c r="T12" s="217"/>
      <c r="U12" s="217"/>
    </row>
    <row r="13" spans="1:26" ht="15.75" x14ac:dyDescent="0.25">
      <c r="A13" s="111" t="s">
        <v>68</v>
      </c>
      <c r="B13" s="112">
        <v>52535.156999999999</v>
      </c>
      <c r="C13" s="112">
        <v>52928.616000000002</v>
      </c>
      <c r="D13" s="113">
        <v>60298.569000000003</v>
      </c>
      <c r="E13" s="114">
        <f t="shared" si="0"/>
        <v>165762.342</v>
      </c>
      <c r="F13" s="177">
        <v>61582.565999999999</v>
      </c>
      <c r="G13" s="177">
        <v>77079.732000000004</v>
      </c>
      <c r="H13" s="178">
        <v>59452.580999999998</v>
      </c>
      <c r="I13" s="179">
        <f t="shared" si="3"/>
        <v>198114.87900000002</v>
      </c>
      <c r="J13" s="179">
        <f t="shared" si="1"/>
        <v>363877.22100000002</v>
      </c>
      <c r="K13" s="112">
        <v>83848.100999999995</v>
      </c>
      <c r="L13" s="112">
        <v>77680.312000000005</v>
      </c>
      <c r="M13" s="113">
        <v>77508.66</v>
      </c>
      <c r="N13" s="114">
        <v>239037.073</v>
      </c>
      <c r="O13" s="112">
        <v>81843.707999999999</v>
      </c>
      <c r="P13" s="112">
        <v>85381.392000000007</v>
      </c>
      <c r="Q13" s="112">
        <v>61368.39</v>
      </c>
      <c r="R13" s="114">
        <v>228593.49</v>
      </c>
      <c r="S13" s="179">
        <f t="shared" si="2"/>
        <v>467630.56299999997</v>
      </c>
      <c r="T13" s="217"/>
      <c r="U13" s="217"/>
    </row>
    <row r="14" spans="1:26" ht="15.75" x14ac:dyDescent="0.25">
      <c r="A14" s="111" t="s">
        <v>2</v>
      </c>
      <c r="B14" s="112">
        <v>119972.628</v>
      </c>
      <c r="C14" s="112">
        <v>100690.31600000001</v>
      </c>
      <c r="D14" s="113">
        <v>105399.424</v>
      </c>
      <c r="E14" s="114">
        <f t="shared" si="0"/>
        <v>326062.36800000002</v>
      </c>
      <c r="F14" s="177">
        <v>102518.787</v>
      </c>
      <c r="G14" s="177">
        <v>118455.30499999999</v>
      </c>
      <c r="H14" s="178">
        <v>106825.60400000001</v>
      </c>
      <c r="I14" s="179">
        <f t="shared" si="3"/>
        <v>327799.696</v>
      </c>
      <c r="J14" s="179">
        <f t="shared" si="1"/>
        <v>653862.06400000001</v>
      </c>
      <c r="K14" s="112">
        <v>132033.22099999999</v>
      </c>
      <c r="L14" s="112">
        <v>122800.148</v>
      </c>
      <c r="M14" s="113">
        <v>134011.29300000001</v>
      </c>
      <c r="N14" s="114">
        <v>388844.66200000001</v>
      </c>
      <c r="O14" s="112">
        <v>130655.379</v>
      </c>
      <c r="P14" s="112">
        <v>131675.09400000001</v>
      </c>
      <c r="Q14" s="112">
        <v>126650.49099999999</v>
      </c>
      <c r="R14" s="114">
        <v>388980.96399999998</v>
      </c>
      <c r="S14" s="179">
        <f t="shared" si="2"/>
        <v>777825.62599999993</v>
      </c>
      <c r="T14" s="217"/>
      <c r="U14" s="217"/>
    </row>
    <row r="15" spans="1:26" ht="16.5" thickBot="1" x14ac:dyDescent="0.3">
      <c r="A15" s="115" t="s">
        <v>17</v>
      </c>
      <c r="B15" s="116">
        <v>123270.03700000001</v>
      </c>
      <c r="C15" s="116">
        <v>114542.47100000001</v>
      </c>
      <c r="D15" s="117">
        <v>142066.804</v>
      </c>
      <c r="E15" s="114">
        <f t="shared" si="0"/>
        <v>379879.31200000003</v>
      </c>
      <c r="F15" s="180">
        <v>147207.87</v>
      </c>
      <c r="G15" s="180">
        <v>147677.09299999999</v>
      </c>
      <c r="H15" s="181">
        <v>169985.91800000001</v>
      </c>
      <c r="I15" s="179">
        <f t="shared" si="3"/>
        <v>464870.88099999999</v>
      </c>
      <c r="J15" s="179">
        <f t="shared" si="1"/>
        <v>844750.19299999997</v>
      </c>
      <c r="K15" s="116">
        <v>142313.46799999999</v>
      </c>
      <c r="L15" s="116">
        <v>132182.6</v>
      </c>
      <c r="M15" s="117">
        <v>157344.179</v>
      </c>
      <c r="N15" s="114">
        <v>431840.24699999997</v>
      </c>
      <c r="O15" s="116">
        <v>167172.32699999999</v>
      </c>
      <c r="P15" s="116">
        <v>172338.704</v>
      </c>
      <c r="Q15" s="112">
        <v>163943.326</v>
      </c>
      <c r="R15" s="114">
        <v>503454.35700000002</v>
      </c>
      <c r="S15" s="179">
        <f t="shared" si="2"/>
        <v>935294.60400000005</v>
      </c>
      <c r="T15" s="217"/>
      <c r="U15" s="217"/>
    </row>
    <row r="16" spans="1:26" ht="16.5" thickBot="1" x14ac:dyDescent="0.3">
      <c r="A16" s="118" t="s">
        <v>3</v>
      </c>
      <c r="B16" s="119">
        <f t="shared" ref="B16:H16" si="4">SUM(B5:B15)</f>
        <v>1723398.8879999998</v>
      </c>
      <c r="C16" s="119">
        <f t="shared" si="4"/>
        <v>1586980.1059999999</v>
      </c>
      <c r="D16" s="119">
        <f t="shared" si="4"/>
        <v>1539894.9</v>
      </c>
      <c r="E16" s="120">
        <f t="shared" si="4"/>
        <v>4850273.8940000003</v>
      </c>
      <c r="F16" s="182">
        <f t="shared" si="4"/>
        <v>1478476.9640000002</v>
      </c>
      <c r="G16" s="182">
        <f t="shared" si="4"/>
        <v>1440734.1400000001</v>
      </c>
      <c r="H16" s="182">
        <f t="shared" si="4"/>
        <v>1230609.4920000001</v>
      </c>
      <c r="I16" s="183">
        <f>SUM(F16:H16)</f>
        <v>4149820.5960000004</v>
      </c>
      <c r="J16" s="183">
        <f t="shared" si="1"/>
        <v>9000094.4900000002</v>
      </c>
      <c r="K16" s="119">
        <f>SUM(K5:K15)</f>
        <v>1954063.2560000001</v>
      </c>
      <c r="L16" s="119">
        <f>SUM(L5:L15)</f>
        <v>1842650.507</v>
      </c>
      <c r="M16" s="119">
        <f>SUM(M5:M15)</f>
        <v>2065303.15</v>
      </c>
      <c r="N16" s="120">
        <f>SUM(N5:N15)</f>
        <v>5862016.9129999988</v>
      </c>
      <c r="O16" s="119">
        <v>1692478.3049999999</v>
      </c>
      <c r="P16" s="119">
        <v>1377583.405</v>
      </c>
      <c r="Q16" s="119">
        <v>1142535.9339999999</v>
      </c>
      <c r="R16" s="120">
        <v>4212597.6440000003</v>
      </c>
      <c r="S16" s="183">
        <f t="shared" si="2"/>
        <v>10074614.557</v>
      </c>
      <c r="T16" s="217"/>
      <c r="U16" s="217"/>
      <c r="V16" s="1"/>
      <c r="W16" s="1"/>
      <c r="X16" s="164"/>
      <c r="Y16" s="164"/>
      <c r="Z16" s="164"/>
    </row>
    <row r="17" spans="1:26" ht="18.75" x14ac:dyDescent="0.25">
      <c r="A17" s="121" t="s">
        <v>4</v>
      </c>
      <c r="B17" s="79"/>
      <c r="C17" s="79"/>
      <c r="D17" s="79"/>
      <c r="E17" s="28"/>
      <c r="G17" s="79"/>
      <c r="H17" s="79"/>
      <c r="I17" s="79"/>
      <c r="J17" s="79"/>
      <c r="K17" s="79"/>
      <c r="L17" s="79"/>
      <c r="M17" s="79"/>
      <c r="N17" s="28"/>
      <c r="O17" s="79"/>
      <c r="P17" s="79"/>
      <c r="Q17" s="79"/>
      <c r="R17" s="28"/>
      <c r="S17" s="79"/>
      <c r="T17" s="217"/>
      <c r="U17" s="217"/>
      <c r="V17" s="1"/>
      <c r="W17" s="1"/>
      <c r="X17" s="164"/>
      <c r="Y17" s="164"/>
      <c r="Z17" s="164"/>
    </row>
    <row r="18" spans="1:26" ht="15.75" x14ac:dyDescent="0.25">
      <c r="A18" s="106" t="s">
        <v>5</v>
      </c>
      <c r="B18" s="107">
        <v>149063.71400000001</v>
      </c>
      <c r="C18" s="110">
        <v>136709.42199999999</v>
      </c>
      <c r="D18" s="108">
        <v>123858.196</v>
      </c>
      <c r="E18" s="109">
        <f>B18+C18+D18</f>
        <v>409631.33199999999</v>
      </c>
      <c r="F18" s="175">
        <v>105283.401</v>
      </c>
      <c r="G18" s="110">
        <v>94173.573999999993</v>
      </c>
      <c r="H18" s="110">
        <v>20986.975999999999</v>
      </c>
      <c r="I18" s="176">
        <f>SUM(F18:H18)</f>
        <v>220443.95099999997</v>
      </c>
      <c r="J18" s="176">
        <f>E18+I18</f>
        <v>630075.28299999994</v>
      </c>
      <c r="K18" s="107">
        <v>135053.69699999999</v>
      </c>
      <c r="L18" s="110">
        <v>139939.33600000001</v>
      </c>
      <c r="M18" s="108">
        <v>148025.266</v>
      </c>
      <c r="N18" s="109">
        <v>423018.299</v>
      </c>
      <c r="O18" s="107">
        <v>107799.715</v>
      </c>
      <c r="P18" s="107">
        <v>90836.524999999994</v>
      </c>
      <c r="Q18" s="108">
        <v>36881.120000000003</v>
      </c>
      <c r="R18" s="176">
        <v>235517.36</v>
      </c>
      <c r="S18" s="176">
        <f>N18+R18</f>
        <v>658535.65899999999</v>
      </c>
      <c r="T18" s="217"/>
      <c r="U18" s="217"/>
      <c r="V18" s="1"/>
      <c r="W18" s="1"/>
      <c r="X18" s="164"/>
      <c r="Y18" s="164"/>
      <c r="Z18" s="164"/>
    </row>
    <row r="19" spans="1:26" ht="15.75" x14ac:dyDescent="0.25">
      <c r="A19" s="111" t="s">
        <v>6</v>
      </c>
      <c r="B19" s="112">
        <v>75604.637000000002</v>
      </c>
      <c r="C19" s="112">
        <v>67533.97</v>
      </c>
      <c r="D19" s="113">
        <v>75344.748999999996</v>
      </c>
      <c r="E19" s="114">
        <f>B19+C19+D19</f>
        <v>218483.35600000003</v>
      </c>
      <c r="F19" s="177">
        <v>64263.932999999997</v>
      </c>
      <c r="G19" s="177">
        <v>95901.307000000001</v>
      </c>
      <c r="H19" s="178">
        <v>99696.175000000003</v>
      </c>
      <c r="I19" s="179">
        <f>SUM(F19:H19)</f>
        <v>259861.41499999998</v>
      </c>
      <c r="J19" s="179">
        <f>E19+I19</f>
        <v>478344.77100000001</v>
      </c>
      <c r="K19" s="112">
        <v>86962.698999999993</v>
      </c>
      <c r="L19" s="112">
        <v>75670.150999999998</v>
      </c>
      <c r="M19" s="113">
        <v>98901.904999999999</v>
      </c>
      <c r="N19" s="114">
        <v>261534.755</v>
      </c>
      <c r="O19" s="112">
        <v>90486.51</v>
      </c>
      <c r="P19" s="112">
        <v>107679.105</v>
      </c>
      <c r="Q19" s="113">
        <v>80766.672000000006</v>
      </c>
      <c r="R19" s="179">
        <v>278932.28700000001</v>
      </c>
      <c r="S19" s="179">
        <f>N19+R19</f>
        <v>540467.04200000002</v>
      </c>
      <c r="T19" s="217"/>
      <c r="U19" s="217"/>
      <c r="V19" s="1"/>
      <c r="W19" s="1"/>
      <c r="X19" s="164"/>
      <c r="Y19" s="164"/>
      <c r="Z19" s="164"/>
    </row>
    <row r="20" spans="1:26" ht="15.75" x14ac:dyDescent="0.25">
      <c r="A20" s="111" t="s">
        <v>7</v>
      </c>
      <c r="B20" s="112">
        <v>82490.369000000006</v>
      </c>
      <c r="C20" s="112">
        <v>81040.744999999995</v>
      </c>
      <c r="D20" s="113">
        <v>66142.466</v>
      </c>
      <c r="E20" s="114">
        <f>B20+C20+D20</f>
        <v>229673.58000000002</v>
      </c>
      <c r="F20" s="177">
        <v>50636.904000000002</v>
      </c>
      <c r="G20" s="177">
        <v>151675.16399999999</v>
      </c>
      <c r="H20" s="178">
        <v>165325.19899999999</v>
      </c>
      <c r="I20" s="179">
        <f>SUM(F20:H20)</f>
        <v>367637.26699999999</v>
      </c>
      <c r="J20" s="179">
        <f>E20+I20</f>
        <v>597310.84700000007</v>
      </c>
      <c r="K20" s="112">
        <v>110733.789</v>
      </c>
      <c r="L20" s="112">
        <v>98786.679000000004</v>
      </c>
      <c r="M20" s="113">
        <v>100454.514</v>
      </c>
      <c r="N20" s="114">
        <v>309974.98200000002</v>
      </c>
      <c r="O20" s="112">
        <v>82817.508000000002</v>
      </c>
      <c r="P20" s="112">
        <v>189210.177</v>
      </c>
      <c r="Q20" s="113">
        <v>124573.796</v>
      </c>
      <c r="R20" s="179">
        <v>396601.48100000003</v>
      </c>
      <c r="S20" s="179">
        <f>N20+R20</f>
        <v>706576.46299999999</v>
      </c>
      <c r="T20" s="217"/>
      <c r="U20" s="217"/>
      <c r="V20" s="1"/>
      <c r="W20" s="1"/>
      <c r="X20" s="164"/>
      <c r="Y20" s="164"/>
      <c r="Z20" s="164"/>
    </row>
    <row r="21" spans="1:26" s="28" customFormat="1" ht="16.5" thickBot="1" x14ac:dyDescent="0.3">
      <c r="A21" s="111" t="s">
        <v>60</v>
      </c>
      <c r="B21" s="112">
        <v>24885.048000000003</v>
      </c>
      <c r="C21" s="112">
        <v>19476.871999999999</v>
      </c>
      <c r="D21" s="113">
        <v>23732.072</v>
      </c>
      <c r="E21" s="114">
        <f>B21+C21+D21</f>
        <v>68093.991999999998</v>
      </c>
      <c r="F21" s="177">
        <v>22251.171999999999</v>
      </c>
      <c r="G21" s="177">
        <v>40216.459000000003</v>
      </c>
      <c r="H21" s="178">
        <v>41943.427000000003</v>
      </c>
      <c r="I21" s="179">
        <f>SUM(F21:H21)</f>
        <v>104411.058</v>
      </c>
      <c r="J21" s="179">
        <f>E21+I21</f>
        <v>172505.05</v>
      </c>
      <c r="K21" s="112">
        <v>28126.45</v>
      </c>
      <c r="L21" s="112">
        <v>23462.098000000002</v>
      </c>
      <c r="M21" s="113">
        <v>23037.359</v>
      </c>
      <c r="N21" s="114">
        <v>74625.907000000007</v>
      </c>
      <c r="O21" s="112">
        <v>25782.84</v>
      </c>
      <c r="P21" s="112">
        <v>38628.620000000003</v>
      </c>
      <c r="Q21" s="113">
        <v>34736.571000000004</v>
      </c>
      <c r="R21" s="179">
        <v>99148.031000000003</v>
      </c>
      <c r="S21" s="179">
        <f>N21+R21</f>
        <v>173773.93800000002</v>
      </c>
      <c r="T21" s="217"/>
      <c r="U21" s="217"/>
      <c r="V21" s="1"/>
      <c r="W21" s="1"/>
      <c r="X21" s="164"/>
      <c r="Y21" s="164"/>
      <c r="Z21" s="164"/>
    </row>
    <row r="22" spans="1:26" ht="16.5" thickBot="1" x14ac:dyDescent="0.3">
      <c r="A22" s="118" t="s">
        <v>8</v>
      </c>
      <c r="B22" s="119">
        <f t="shared" ref="B22:J22" si="5">SUM(B18:B21)</f>
        <v>332043.76800000004</v>
      </c>
      <c r="C22" s="119">
        <f t="shared" si="5"/>
        <v>304761.00899999996</v>
      </c>
      <c r="D22" s="119">
        <f t="shared" si="5"/>
        <v>289077.48300000001</v>
      </c>
      <c r="E22" s="120">
        <f t="shared" si="5"/>
        <v>925882.26000000013</v>
      </c>
      <c r="F22" s="182">
        <f t="shared" si="5"/>
        <v>242435.41</v>
      </c>
      <c r="G22" s="182">
        <f t="shared" si="5"/>
        <v>381966.50399999996</v>
      </c>
      <c r="H22" s="182">
        <f t="shared" si="5"/>
        <v>327951.777</v>
      </c>
      <c r="I22" s="183">
        <f t="shared" si="5"/>
        <v>952353.69099999988</v>
      </c>
      <c r="J22" s="183">
        <f t="shared" si="5"/>
        <v>1878235.9510000001</v>
      </c>
      <c r="K22" s="119">
        <f>SUM(K18:K21)</f>
        <v>360876.63500000001</v>
      </c>
      <c r="L22" s="119">
        <f>SUM(L18:L21)</f>
        <v>337858.26400000002</v>
      </c>
      <c r="M22" s="119">
        <f>SUM(M18:M21)</f>
        <v>370419.04399999999</v>
      </c>
      <c r="N22" s="120">
        <f>SUM(N18:N21)</f>
        <v>1069153.943</v>
      </c>
      <c r="O22" s="119">
        <v>306886.57299999997</v>
      </c>
      <c r="P22" s="119">
        <v>426354.42700000003</v>
      </c>
      <c r="Q22" s="119">
        <v>276958.15899999999</v>
      </c>
      <c r="R22" s="183">
        <v>1010199.159</v>
      </c>
      <c r="S22" s="183">
        <f t="shared" ref="S22" si="6">SUM(S18:S21)</f>
        <v>2079353.102</v>
      </c>
      <c r="T22" s="217"/>
      <c r="U22" s="217"/>
    </row>
    <row r="23" spans="1:26" ht="18.75" x14ac:dyDescent="0.3">
      <c r="A23" s="122" t="s">
        <v>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159"/>
      <c r="M23" s="80"/>
      <c r="N23" s="80"/>
      <c r="O23" s="80"/>
      <c r="P23" s="159"/>
      <c r="Q23" s="80"/>
      <c r="R23" s="80"/>
      <c r="S23" s="80"/>
      <c r="T23" s="217"/>
      <c r="U23" s="217"/>
    </row>
    <row r="24" spans="1:26" ht="15.75" x14ac:dyDescent="0.25">
      <c r="A24" s="106" t="s">
        <v>10</v>
      </c>
      <c r="B24" s="107">
        <v>60048.927000000003</v>
      </c>
      <c r="C24" s="107">
        <v>45099.436999999998</v>
      </c>
      <c r="D24" s="108">
        <v>58642.250999999997</v>
      </c>
      <c r="E24" s="109">
        <f>B24+C24+D24</f>
        <v>163790.61499999999</v>
      </c>
      <c r="F24" s="175">
        <v>45386.055999999997</v>
      </c>
      <c r="G24" s="175">
        <v>40340.080000000002</v>
      </c>
      <c r="H24" s="110">
        <v>15406.17</v>
      </c>
      <c r="I24" s="176">
        <f>SUM(F24:H24)</f>
        <v>101132.306</v>
      </c>
      <c r="J24" s="176">
        <f>E24+I24</f>
        <v>264922.92099999997</v>
      </c>
      <c r="K24" s="107">
        <v>54018.135000000002</v>
      </c>
      <c r="L24" s="107">
        <v>50268.173000000003</v>
      </c>
      <c r="M24" s="107">
        <v>63383.360999999997</v>
      </c>
      <c r="N24" s="109">
        <v>167669.66899999999</v>
      </c>
      <c r="O24" s="107">
        <v>43043.523999999998</v>
      </c>
      <c r="P24" s="107">
        <v>25059.432000000001</v>
      </c>
      <c r="Q24" s="107">
        <v>11813.245000000001</v>
      </c>
      <c r="R24" s="109">
        <v>79916.201000000001</v>
      </c>
      <c r="S24" s="176">
        <f>N24+R24</f>
        <v>247585.87</v>
      </c>
      <c r="T24" s="217"/>
      <c r="U24" s="217"/>
    </row>
    <row r="25" spans="1:26" ht="15.75" x14ac:dyDescent="0.25">
      <c r="A25" s="111" t="s">
        <v>11</v>
      </c>
      <c r="B25" s="112">
        <v>223555.55</v>
      </c>
      <c r="C25" s="112">
        <v>213029.427</v>
      </c>
      <c r="D25" s="113">
        <v>274264.01699999999</v>
      </c>
      <c r="E25" s="114">
        <f>B25+C25+D25</f>
        <v>710848.99399999995</v>
      </c>
      <c r="F25" s="177">
        <v>227494.421</v>
      </c>
      <c r="G25" s="177">
        <v>238279.924</v>
      </c>
      <c r="H25" s="178">
        <v>258588.31700000001</v>
      </c>
      <c r="I25" s="179">
        <f>SUM(F25:H25)</f>
        <v>724362.66200000001</v>
      </c>
      <c r="J25" s="179">
        <f>E25+I25</f>
        <v>1435211.656</v>
      </c>
      <c r="K25" s="112">
        <v>246407.8</v>
      </c>
      <c r="L25" s="112">
        <v>230588.91800000001</v>
      </c>
      <c r="M25" s="113">
        <v>264352.31</v>
      </c>
      <c r="N25" s="114">
        <v>741349.02800000005</v>
      </c>
      <c r="O25" s="112">
        <v>304554.51199999999</v>
      </c>
      <c r="P25" s="112">
        <v>274543.21299999999</v>
      </c>
      <c r="Q25" s="113">
        <v>265628.32400000002</v>
      </c>
      <c r="R25" s="114">
        <v>844726.049</v>
      </c>
      <c r="S25" s="179">
        <f>N25+R25</f>
        <v>1586075.077</v>
      </c>
      <c r="T25" s="217"/>
      <c r="U25" s="217"/>
    </row>
    <row r="26" spans="1:26" ht="15.75" x14ac:dyDescent="0.25">
      <c r="A26" s="111" t="s">
        <v>12</v>
      </c>
      <c r="B26" s="112">
        <v>99411.972999999998</v>
      </c>
      <c r="C26" s="112">
        <v>89316.629000000001</v>
      </c>
      <c r="D26" s="113">
        <v>98333.040999999997</v>
      </c>
      <c r="E26" s="114">
        <f>B26+C26+D26</f>
        <v>287061.64300000004</v>
      </c>
      <c r="F26" s="177">
        <v>84748.577000000005</v>
      </c>
      <c r="G26" s="177">
        <v>81158.785999999993</v>
      </c>
      <c r="H26" s="178">
        <v>83159.459000000003</v>
      </c>
      <c r="I26" s="179">
        <f>SUM(F26:H26)</f>
        <v>249066.82200000001</v>
      </c>
      <c r="J26" s="179">
        <f>E26+I26</f>
        <v>536128.46500000008</v>
      </c>
      <c r="K26" s="112">
        <v>94346.679000000004</v>
      </c>
      <c r="L26" s="112">
        <v>87052.691000000006</v>
      </c>
      <c r="M26" s="113">
        <v>100225.985</v>
      </c>
      <c r="N26" s="114">
        <v>281625.35499999998</v>
      </c>
      <c r="O26" s="112">
        <v>70556.063999999998</v>
      </c>
      <c r="P26" s="112">
        <v>97306.933999999994</v>
      </c>
      <c r="Q26" s="113">
        <v>98571.307000000001</v>
      </c>
      <c r="R26" s="114">
        <v>266434.30499999999</v>
      </c>
      <c r="S26" s="179">
        <f>N26+R26</f>
        <v>548059.65999999992</v>
      </c>
      <c r="T26" s="217"/>
      <c r="U26" s="217"/>
      <c r="V26" s="1"/>
    </row>
    <row r="27" spans="1:26" s="28" customFormat="1" ht="16.5" thickBot="1" x14ac:dyDescent="0.3">
      <c r="A27" s="111" t="s">
        <v>59</v>
      </c>
      <c r="B27" s="112">
        <v>215375.80599999998</v>
      </c>
      <c r="C27" s="112">
        <v>195792.24099999998</v>
      </c>
      <c r="D27" s="113">
        <v>202253.38699999999</v>
      </c>
      <c r="E27" s="114">
        <f>B27+C27+D27</f>
        <v>613421.43399999989</v>
      </c>
      <c r="F27" s="177">
        <v>336845.60600000003</v>
      </c>
      <c r="G27" s="177">
        <v>201800.14600000001</v>
      </c>
      <c r="H27" s="178">
        <v>237000.45500000002</v>
      </c>
      <c r="I27" s="179">
        <f>SUM(F27:H27)</f>
        <v>775646.20700000017</v>
      </c>
      <c r="J27" s="179">
        <f>E27+I27</f>
        <v>1389067.6410000001</v>
      </c>
      <c r="K27" s="112">
        <v>240818.54300000001</v>
      </c>
      <c r="L27" s="112">
        <v>196779.86800000002</v>
      </c>
      <c r="M27" s="113">
        <v>251017.217</v>
      </c>
      <c r="N27" s="114">
        <v>688615.62800000003</v>
      </c>
      <c r="O27" s="112">
        <v>228239.42800000001</v>
      </c>
      <c r="P27" s="112">
        <v>171876.451</v>
      </c>
      <c r="Q27" s="113">
        <v>268144.50399999996</v>
      </c>
      <c r="R27" s="114">
        <v>668260.38300000003</v>
      </c>
      <c r="S27" s="179">
        <f>N27+R27</f>
        <v>1356876.0109999999</v>
      </c>
      <c r="T27" s="217"/>
      <c r="U27" s="217"/>
    </row>
    <row r="28" spans="1:26" ht="16.5" thickBot="1" x14ac:dyDescent="0.3">
      <c r="A28" s="118" t="s">
        <v>13</v>
      </c>
      <c r="B28" s="119">
        <f>SUM(B24:B27)</f>
        <v>598392.25600000005</v>
      </c>
      <c r="C28" s="119">
        <f>SUM(C24:C27)</f>
        <v>543237.73399999994</v>
      </c>
      <c r="D28" s="119">
        <f>SUM(D24:D27)</f>
        <v>633492.696</v>
      </c>
      <c r="E28" s="120">
        <f>B28+C28+D28</f>
        <v>1775122.686</v>
      </c>
      <c r="F28" s="182">
        <f>SUM(F24:F27)</f>
        <v>694474.66</v>
      </c>
      <c r="G28" s="182">
        <f>SUM(G24:G27)</f>
        <v>561578.93599999999</v>
      </c>
      <c r="H28" s="182">
        <f>SUM(H24:H27)</f>
        <v>594154.40100000007</v>
      </c>
      <c r="I28" s="183">
        <f>SUM(F28:H28)</f>
        <v>1850207.997</v>
      </c>
      <c r="J28" s="183">
        <f>E28+I28</f>
        <v>3625330.6830000002</v>
      </c>
      <c r="K28" s="119">
        <f>SUM(K24:K27)</f>
        <v>635591.15700000001</v>
      </c>
      <c r="L28" s="119">
        <f>SUM(L24:L27)</f>
        <v>564689.65</v>
      </c>
      <c r="M28" s="119">
        <f>SUM(M24:M27)</f>
        <v>678978.87299999991</v>
      </c>
      <c r="N28" s="120">
        <f>SUM(N24:N27)</f>
        <v>1879259.6800000002</v>
      </c>
      <c r="O28" s="119">
        <v>646393.52800000005</v>
      </c>
      <c r="P28" s="119">
        <v>568786.03</v>
      </c>
      <c r="Q28" s="119">
        <v>644157.38</v>
      </c>
      <c r="R28" s="120">
        <v>1859336.9380000001</v>
      </c>
      <c r="S28" s="183">
        <f>N28+R28</f>
        <v>3738596.6180000002</v>
      </c>
      <c r="T28" s="217"/>
      <c r="U28" s="217"/>
    </row>
    <row r="29" spans="1:26" ht="15.75" thickBot="1" x14ac:dyDescent="0.3">
      <c r="A29" s="12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217"/>
      <c r="U29" s="217"/>
    </row>
    <row r="30" spans="1:26" ht="16.5" thickBot="1" x14ac:dyDescent="0.3">
      <c r="A30" s="124" t="s">
        <v>18</v>
      </c>
      <c r="B30" s="125">
        <v>2345.7219999999998</v>
      </c>
      <c r="C30" s="126">
        <v>2109.172</v>
      </c>
      <c r="D30" s="125">
        <v>2387.2089999999998</v>
      </c>
      <c r="E30" s="127">
        <f>B30+C30+D30</f>
        <v>6842.1030000000001</v>
      </c>
      <c r="F30" s="184">
        <v>2185.84</v>
      </c>
      <c r="G30" s="126">
        <v>0</v>
      </c>
      <c r="H30" s="184">
        <v>0</v>
      </c>
      <c r="I30" s="127">
        <f>SUM(F30:H30)</f>
        <v>2185.84</v>
      </c>
      <c r="J30" s="127">
        <f>E30+I30</f>
        <v>9027.9429999999993</v>
      </c>
      <c r="K30" s="125">
        <v>2578.5070000000001</v>
      </c>
      <c r="L30" s="126">
        <v>2289.1329999999998</v>
      </c>
      <c r="M30" s="125">
        <v>2525.3110000000001</v>
      </c>
      <c r="N30" s="127">
        <f>K30+L30+M30</f>
        <v>7392.9509999999991</v>
      </c>
      <c r="O30" s="125">
        <v>2280.59</v>
      </c>
      <c r="P30" s="126">
        <v>0</v>
      </c>
      <c r="Q30" s="125">
        <v>0</v>
      </c>
      <c r="R30" s="127">
        <v>2280.5929999999998</v>
      </c>
      <c r="S30" s="127">
        <v>9674.0370000000003</v>
      </c>
      <c r="T30" s="217"/>
      <c r="U30" s="217"/>
    </row>
    <row r="31" spans="1:26" ht="15.75" thickBot="1" x14ac:dyDescent="0.3">
      <c r="A31" s="12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217"/>
      <c r="U31" s="217"/>
    </row>
    <row r="32" spans="1:26" ht="32.25" thickBot="1" x14ac:dyDescent="0.3">
      <c r="A32" s="128" t="s">
        <v>74</v>
      </c>
      <c r="B32" s="76">
        <f>B16+B22+B28</f>
        <v>2653834.912</v>
      </c>
      <c r="C32" s="76">
        <f>C16+C22+C28</f>
        <v>2434978.8489999995</v>
      </c>
      <c r="D32" s="76">
        <f>D16+D22+D28</f>
        <v>2462465.0789999999</v>
      </c>
      <c r="E32" s="186">
        <f>B32+C32+D32</f>
        <v>7551278.8399999999</v>
      </c>
      <c r="F32" s="185">
        <f>F16+F22+F28</f>
        <v>2415387.034</v>
      </c>
      <c r="G32" s="185">
        <f>G16+G22+G28</f>
        <v>2384279.58</v>
      </c>
      <c r="H32" s="185">
        <f>H16+H22+H28</f>
        <v>2152715.67</v>
      </c>
      <c r="I32" s="186">
        <f>SUM(F32:H32)</f>
        <v>6952382.284</v>
      </c>
      <c r="J32" s="186">
        <f>E32+I32</f>
        <v>14503661.124</v>
      </c>
      <c r="K32" s="76">
        <f>K16+K22+K28</f>
        <v>2950531.048</v>
      </c>
      <c r="L32" s="76">
        <f>L16+L22+L28</f>
        <v>2745198.4210000001</v>
      </c>
      <c r="M32" s="76">
        <f>M16+M22+M28</f>
        <v>3114701.0669999998</v>
      </c>
      <c r="N32" s="77">
        <f>N16+N22+N28</f>
        <v>8810430.5359999985</v>
      </c>
      <c r="O32" s="76">
        <v>2645758.406</v>
      </c>
      <c r="P32" s="76">
        <v>2372723.8620000002</v>
      </c>
      <c r="Q32" s="76">
        <v>2063651.473</v>
      </c>
      <c r="R32" s="77">
        <v>7082133.7410000004</v>
      </c>
      <c r="S32" s="186">
        <f>N32+R32</f>
        <v>15892564.276999999</v>
      </c>
      <c r="T32" s="217"/>
      <c r="U32" s="217"/>
    </row>
    <row r="33" spans="1:21" ht="30" customHeight="1" thickBot="1" x14ac:dyDescent="0.3">
      <c r="A33" s="128" t="s">
        <v>75</v>
      </c>
      <c r="B33" s="78">
        <f>B16+B22+B28+B30</f>
        <v>2656180.6340000001</v>
      </c>
      <c r="C33" s="78">
        <f t="shared" ref="C33:D33" si="7">C16+C22+C28+C30</f>
        <v>2437088.0209999993</v>
      </c>
      <c r="D33" s="78">
        <f t="shared" si="7"/>
        <v>2464852.2879999997</v>
      </c>
      <c r="E33" s="186">
        <f>B33+C33+D33</f>
        <v>7558120.942999999</v>
      </c>
      <c r="F33" s="187">
        <f>F30+F32</f>
        <v>2417572.8739999998</v>
      </c>
      <c r="G33" s="187">
        <f>G30+G32</f>
        <v>2384279.58</v>
      </c>
      <c r="H33" s="187">
        <f>H30+H32</f>
        <v>2152715.67</v>
      </c>
      <c r="I33" s="186">
        <f>SUM(F33:H33)</f>
        <v>6954568.1239999998</v>
      </c>
      <c r="J33" s="186">
        <f>E33+I33</f>
        <v>14512689.066999998</v>
      </c>
      <c r="K33" s="78">
        <f>K32+K30</f>
        <v>2953109.5550000002</v>
      </c>
      <c r="L33" s="78">
        <f t="shared" ref="L33:N33" si="8">L32+L30</f>
        <v>2747487.554</v>
      </c>
      <c r="M33" s="78">
        <f t="shared" si="8"/>
        <v>3117226.378</v>
      </c>
      <c r="N33" s="77">
        <f t="shared" si="8"/>
        <v>8817823.4869999979</v>
      </c>
      <c r="O33" s="78">
        <f>O32+O30</f>
        <v>2648038.9959999998</v>
      </c>
      <c r="P33" s="78">
        <f>P32+P30</f>
        <v>2372723.8620000002</v>
      </c>
      <c r="Q33" s="78">
        <f>Q32+Q30</f>
        <v>2063651.473</v>
      </c>
      <c r="R33" s="77">
        <f>R32+R30</f>
        <v>7084414.3340000007</v>
      </c>
      <c r="S33" s="186">
        <f>S32+S30</f>
        <v>15902238.313999999</v>
      </c>
      <c r="T33" s="217"/>
      <c r="U33" s="217"/>
    </row>
    <row r="34" spans="1:21" ht="15.75" x14ac:dyDescent="0.25">
      <c r="A34" s="129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217"/>
      <c r="U34" s="217"/>
    </row>
    <row r="35" spans="1:21" ht="15.75" x14ac:dyDescent="0.25">
      <c r="A35" s="130" t="s">
        <v>36</v>
      </c>
      <c r="B35" s="131">
        <f>B5+B6+B7+B8+B9+B10+B11+B12+B18+B24+B30</f>
        <v>1639079.4289999998</v>
      </c>
      <c r="C35" s="131">
        <f t="shared" ref="C35:S35" si="9">C5+C6+C7+C8+C9+C10+C11+C12+C18+C24+C30</f>
        <v>1502736.7339999999</v>
      </c>
      <c r="D35" s="131">
        <f t="shared" si="9"/>
        <v>1417017.7590000001</v>
      </c>
      <c r="E35" s="131">
        <f t="shared" si="9"/>
        <v>4558833.9220000003</v>
      </c>
      <c r="F35" s="131">
        <f>SUM(F5:F12,F18,F24,F30)</f>
        <v>1320023.0380000002</v>
      </c>
      <c r="G35" s="188">
        <f>SUM(G5:G12,G18,G24,G30)</f>
        <v>1232035.6640000001</v>
      </c>
      <c r="H35" s="131">
        <f>SUM(H5:H12,H18,H24,H30)</f>
        <v>930738.53500000003</v>
      </c>
      <c r="I35" s="131">
        <f>SUM(F35:H35)</f>
        <v>3482797.2370000007</v>
      </c>
      <c r="J35" s="131">
        <f>E35+I35</f>
        <v>8041631.1590000009</v>
      </c>
      <c r="K35" s="131">
        <f t="shared" si="9"/>
        <v>1787518.8049999999</v>
      </c>
      <c r="L35" s="131">
        <f t="shared" si="9"/>
        <v>1702484.0889999997</v>
      </c>
      <c r="M35" s="131">
        <f t="shared" si="9"/>
        <v>1910372.956</v>
      </c>
      <c r="N35" s="131">
        <f t="shared" si="9"/>
        <v>5400375.8499999996</v>
      </c>
      <c r="O35" s="131">
        <f t="shared" si="9"/>
        <v>1465930.72</v>
      </c>
      <c r="P35" s="131">
        <f t="shared" si="9"/>
        <v>1104084.172</v>
      </c>
      <c r="Q35" s="131">
        <f t="shared" si="9"/>
        <v>839268.09200000006</v>
      </c>
      <c r="R35" s="131">
        <f t="shared" si="9"/>
        <v>3409282.9870000002</v>
      </c>
      <c r="S35" s="131">
        <f t="shared" si="9"/>
        <v>8809659.3300000001</v>
      </c>
      <c r="T35" s="217"/>
      <c r="U35" s="217"/>
    </row>
    <row r="36" spans="1:21" ht="15.75" x14ac:dyDescent="0.25">
      <c r="A36" s="160" t="s">
        <v>21</v>
      </c>
      <c r="B36" s="132">
        <f>SUM(B13:B15,B19:B21,B25:B27)</f>
        <v>1017101.205</v>
      </c>
      <c r="C36" s="132">
        <f t="shared" ref="C36:S36" si="10">SUM(C13:C15,C19:C21,C25:C27)</f>
        <v>934351.28700000001</v>
      </c>
      <c r="D36" s="132">
        <f t="shared" si="10"/>
        <v>1047834.529</v>
      </c>
      <c r="E36" s="132">
        <f t="shared" si="10"/>
        <v>2999287.0210000002</v>
      </c>
      <c r="F36" s="132">
        <f>SUM(F13:F15,F19:F21,F25:F27)</f>
        <v>1097549.8360000001</v>
      </c>
      <c r="G36" s="189">
        <f>SUM(G13:G15,G19:G21,G25:G27)</f>
        <v>1152243.916</v>
      </c>
      <c r="H36" s="132">
        <f>SUM(H13:H15,H19:H21,H25:H27)</f>
        <v>1221977.135</v>
      </c>
      <c r="I36" s="132">
        <f>SUM(F36:H36)</f>
        <v>3471770.8870000001</v>
      </c>
      <c r="J36" s="132">
        <f>E36+I36</f>
        <v>6471057.9079999998</v>
      </c>
      <c r="K36" s="132">
        <f t="shared" si="10"/>
        <v>1165590.75</v>
      </c>
      <c r="L36" s="132">
        <f t="shared" si="10"/>
        <v>1045003.4650000002</v>
      </c>
      <c r="M36" s="132">
        <f t="shared" si="10"/>
        <v>1206853.422</v>
      </c>
      <c r="N36" s="132">
        <f t="shared" si="10"/>
        <v>3417447.6369999996</v>
      </c>
      <c r="O36" s="132">
        <f t="shared" si="10"/>
        <v>1182108.2760000001</v>
      </c>
      <c r="P36" s="132">
        <f t="shared" si="10"/>
        <v>1268639.69</v>
      </c>
      <c r="Q36" s="132">
        <f t="shared" si="10"/>
        <v>1224383.3810000001</v>
      </c>
      <c r="R36" s="132">
        <f t="shared" si="10"/>
        <v>3675131.3470000001</v>
      </c>
      <c r="S36" s="132">
        <f t="shared" si="10"/>
        <v>7092578.9839999992</v>
      </c>
      <c r="T36" s="217"/>
      <c r="U36" s="217"/>
    </row>
    <row r="37" spans="1:21" x14ac:dyDescent="0.25">
      <c r="A37" s="28"/>
      <c r="B37" s="28"/>
      <c r="C37" s="28"/>
      <c r="D37" s="28"/>
      <c r="E37" s="28"/>
      <c r="L37" s="220"/>
      <c r="M37" s="220"/>
      <c r="N37" s="220"/>
      <c r="O37" s="220"/>
      <c r="P37" s="220"/>
      <c r="Q37" s="220"/>
      <c r="R37" s="220"/>
      <c r="S37" s="220"/>
      <c r="T37" s="1"/>
      <c r="U37" s="1"/>
    </row>
    <row r="38" spans="1:21" x14ac:dyDescent="0.25">
      <c r="D38" s="164"/>
      <c r="K38" s="220"/>
      <c r="L38" s="220"/>
      <c r="M38" s="220"/>
      <c r="N38" s="220"/>
      <c r="O38" s="220"/>
      <c r="P38" s="220"/>
      <c r="Q38" s="220"/>
      <c r="R38" s="220"/>
      <c r="S38" s="220"/>
      <c r="T38" s="1"/>
      <c r="U38" s="1"/>
    </row>
    <row r="39" spans="1:21" x14ac:dyDescent="0.25">
      <c r="B39" s="28"/>
      <c r="C39" s="28"/>
      <c r="D39" s="164"/>
      <c r="E39" s="28"/>
      <c r="K39" s="28"/>
      <c r="O39" s="220"/>
      <c r="P39" s="220"/>
      <c r="Q39" s="220"/>
      <c r="R39" s="220"/>
      <c r="S39" s="220"/>
      <c r="T39" s="220"/>
      <c r="U39" s="1"/>
    </row>
    <row r="40" spans="1:21" x14ac:dyDescent="0.25">
      <c r="B40" s="28"/>
      <c r="C40" s="28"/>
      <c r="D40" s="164"/>
      <c r="E40" s="28"/>
      <c r="K40" s="28"/>
      <c r="O40" s="220"/>
      <c r="P40" s="220"/>
      <c r="Q40" s="220"/>
      <c r="R40" s="220"/>
      <c r="S40" s="220"/>
      <c r="T40" s="220"/>
      <c r="U40" s="1"/>
    </row>
    <row r="41" spans="1:21" x14ac:dyDescent="0.25">
      <c r="B41" s="28"/>
      <c r="C41" s="28"/>
      <c r="D41" s="164"/>
      <c r="E41" s="28"/>
      <c r="K41" s="164"/>
      <c r="O41" s="220"/>
      <c r="P41" s="220"/>
      <c r="Q41" s="220"/>
      <c r="R41" s="220"/>
      <c r="S41" s="220"/>
      <c r="T41" s="220"/>
      <c r="U41" s="1"/>
    </row>
    <row r="42" spans="1:21" x14ac:dyDescent="0.25">
      <c r="B42" s="28"/>
      <c r="C42" s="28"/>
      <c r="D42" s="164"/>
      <c r="E42" s="28"/>
      <c r="K42" s="164"/>
      <c r="O42" s="220"/>
      <c r="P42" s="220"/>
      <c r="Q42" s="220"/>
      <c r="R42" s="220"/>
      <c r="S42" s="220"/>
      <c r="T42" s="220"/>
      <c r="U42" s="1"/>
    </row>
    <row r="43" spans="1:21" x14ac:dyDescent="0.25">
      <c r="B43" s="28"/>
      <c r="C43" s="28"/>
      <c r="D43" s="164"/>
      <c r="E43" s="28"/>
      <c r="K43" s="164"/>
      <c r="O43" s="220"/>
      <c r="P43" s="220"/>
      <c r="Q43" s="220"/>
      <c r="R43" s="220"/>
      <c r="S43" s="220"/>
      <c r="T43" s="220"/>
      <c r="U43" s="1"/>
    </row>
    <row r="44" spans="1:21" x14ac:dyDescent="0.25">
      <c r="O44" s="220"/>
      <c r="P44" s="220"/>
      <c r="Q44" s="220"/>
      <c r="R44" s="220"/>
      <c r="S44" s="220"/>
      <c r="T44" s="220"/>
      <c r="U44" s="1"/>
    </row>
    <row r="45" spans="1:21" x14ac:dyDescent="0.25">
      <c r="B45" s="28"/>
      <c r="C45" s="1"/>
      <c r="D45" s="164"/>
      <c r="E45" s="164"/>
      <c r="F45" s="164"/>
      <c r="G45" s="164"/>
      <c r="H45" s="164"/>
      <c r="I45" s="164"/>
      <c r="J45" s="164"/>
      <c r="O45" s="220"/>
      <c r="P45" s="220"/>
      <c r="Q45" s="220"/>
      <c r="R45" s="220"/>
      <c r="S45" s="220"/>
      <c r="T45" s="220"/>
    </row>
    <row r="46" spans="1:21" x14ac:dyDescent="0.25">
      <c r="C46" s="1"/>
      <c r="D46" s="164"/>
      <c r="E46" s="164"/>
      <c r="F46" s="164"/>
      <c r="G46" s="164"/>
      <c r="H46" s="164"/>
      <c r="I46" s="164"/>
      <c r="J46" s="164"/>
      <c r="Q46" s="1"/>
    </row>
    <row r="47" spans="1:21" x14ac:dyDescent="0.25">
      <c r="C47" s="1"/>
      <c r="D47" s="164"/>
      <c r="E47" s="164"/>
      <c r="F47" s="164"/>
      <c r="G47" s="164"/>
      <c r="H47" s="164"/>
      <c r="I47" s="164"/>
      <c r="J47" s="164"/>
    </row>
    <row r="48" spans="1:21" x14ac:dyDescent="0.25">
      <c r="C48" s="1"/>
      <c r="D48" s="164"/>
      <c r="E48" s="164"/>
      <c r="F48" s="164"/>
      <c r="G48" s="164"/>
      <c r="H48" s="164"/>
      <c r="I48" s="164"/>
      <c r="J48" s="164"/>
    </row>
    <row r="49" spans="3:10" x14ac:dyDescent="0.25">
      <c r="C49" s="1"/>
      <c r="D49" s="164"/>
      <c r="E49" s="164"/>
      <c r="F49" s="164"/>
      <c r="G49" s="164"/>
      <c r="H49" s="164"/>
      <c r="I49" s="164"/>
      <c r="J49" s="164"/>
    </row>
    <row r="50" spans="3:10" x14ac:dyDescent="0.25">
      <c r="C50" s="1"/>
      <c r="D50" s="164"/>
      <c r="E50" s="164"/>
      <c r="F50" s="164"/>
      <c r="G50" s="164"/>
      <c r="H50" s="164"/>
      <c r="I50" s="164"/>
      <c r="J50" s="164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1:J2 K2:R14 A3:E36 R15 K15:P15 K16:O20 Q16:R34 P16:P17 P19:P34 K22:O34 K21:N21 K35:S36" name="Диапазон1"/>
    <protectedRange password="CA04" sqref="F3:J36 S3:S34" name="Диапазон1_2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B2:J2"/>
    <mergeCell ref="K2:S2"/>
    <mergeCell ref="A1:S1"/>
    <mergeCell ref="A2:A3"/>
  </mergeCells>
  <pageMargins left="0.25" right="0.25" top="0.75" bottom="0.75" header="0.3" footer="0.3"/>
  <pageSetup paperSize="8" scale="41" orientation="landscape" r:id="rId2"/>
  <ignoredErrors>
    <ignoredError sqref="K36:N36 B36:D36" formulaRange="1"/>
    <ignoredError sqref="E28 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V62"/>
  <sheetViews>
    <sheetView showGridLines="0" zoomScale="85" zoomScaleNormal="85" workbookViewId="0">
      <pane xSplit="1" topLeftCell="B1" activePane="topRight" state="frozen"/>
      <selection pane="topRight" activeCell="Q32" sqref="Q32"/>
    </sheetView>
  </sheetViews>
  <sheetFormatPr defaultRowHeight="15" x14ac:dyDescent="0.25"/>
  <cols>
    <col min="1" max="1" width="44.7109375" customWidth="1"/>
    <col min="2" max="5" width="10.7109375" customWidth="1"/>
    <col min="6" max="19" width="10.7109375" style="28" customWidth="1"/>
    <col min="20" max="20" width="12.28515625" style="220" customWidth="1"/>
    <col min="21" max="21" width="12.28515625" customWidth="1"/>
    <col min="22" max="22" width="12.28515625" style="220" customWidth="1"/>
  </cols>
  <sheetData>
    <row r="1" spans="1:22" ht="21" x14ac:dyDescent="0.25">
      <c r="A1" s="235" t="s">
        <v>70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22" ht="21" x14ac:dyDescent="0.25">
      <c r="A2" s="233"/>
      <c r="B2" s="226">
        <v>2017</v>
      </c>
      <c r="C2" s="227"/>
      <c r="D2" s="227"/>
      <c r="E2" s="227"/>
      <c r="F2" s="227"/>
      <c r="G2" s="227"/>
      <c r="H2" s="227"/>
      <c r="I2" s="227"/>
      <c r="J2" s="228"/>
      <c r="K2" s="226">
        <v>2018</v>
      </c>
      <c r="L2" s="227"/>
      <c r="M2" s="227"/>
      <c r="N2" s="227"/>
      <c r="O2" s="227"/>
      <c r="P2" s="227"/>
      <c r="Q2" s="227"/>
      <c r="R2" s="227"/>
      <c r="S2" s="227"/>
    </row>
    <row r="3" spans="1:22" ht="15.75" x14ac:dyDescent="0.25">
      <c r="A3" s="234"/>
      <c r="B3" s="135" t="s">
        <v>14</v>
      </c>
      <c r="C3" s="135" t="s">
        <v>15</v>
      </c>
      <c r="D3" s="135" t="s">
        <v>16</v>
      </c>
      <c r="E3" s="135" t="s">
        <v>57</v>
      </c>
      <c r="F3" s="170" t="s">
        <v>78</v>
      </c>
      <c r="G3" s="170" t="s">
        <v>79</v>
      </c>
      <c r="H3" s="170" t="s">
        <v>80</v>
      </c>
      <c r="I3" s="170" t="s">
        <v>81</v>
      </c>
      <c r="J3" s="170" t="s">
        <v>83</v>
      </c>
      <c r="K3" s="140" t="s">
        <v>14</v>
      </c>
      <c r="L3" s="140" t="s">
        <v>15</v>
      </c>
      <c r="M3" s="140" t="s">
        <v>16</v>
      </c>
      <c r="N3" s="140" t="s">
        <v>57</v>
      </c>
      <c r="O3" s="170" t="s">
        <v>78</v>
      </c>
      <c r="P3" s="170" t="s">
        <v>79</v>
      </c>
      <c r="Q3" s="170" t="s">
        <v>80</v>
      </c>
      <c r="R3" s="170" t="s">
        <v>81</v>
      </c>
      <c r="S3" s="170" t="s">
        <v>83</v>
      </c>
      <c r="U3" s="220"/>
    </row>
    <row r="4" spans="1:22" ht="18.75" x14ac:dyDescent="0.3">
      <c r="A4" s="58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190"/>
      <c r="P4" s="190"/>
      <c r="Q4" s="190"/>
      <c r="R4" s="190"/>
      <c r="S4" s="190"/>
      <c r="U4" s="220"/>
    </row>
    <row r="5" spans="1:22" ht="15.75" x14ac:dyDescent="0.25">
      <c r="A5" s="52" t="s">
        <v>1</v>
      </c>
      <c r="B5" s="145">
        <v>356185</v>
      </c>
      <c r="C5" s="145">
        <v>325064</v>
      </c>
      <c r="D5" s="145">
        <v>280313</v>
      </c>
      <c r="E5" s="146">
        <v>961562</v>
      </c>
      <c r="F5" s="145">
        <v>254431</v>
      </c>
      <c r="G5" s="145">
        <v>144301</v>
      </c>
      <c r="H5" s="145">
        <v>46827</v>
      </c>
      <c r="I5" s="146">
        <v>445559</v>
      </c>
      <c r="J5" s="146">
        <v>1407121</v>
      </c>
      <c r="K5" s="5">
        <v>350576</v>
      </c>
      <c r="L5" s="5">
        <v>361236</v>
      </c>
      <c r="M5" s="5">
        <v>366989</v>
      </c>
      <c r="N5" s="37">
        <v>1078801</v>
      </c>
      <c r="O5" s="107">
        <v>226750</v>
      </c>
      <c r="P5" s="108">
        <v>74902</v>
      </c>
      <c r="Q5" s="107">
        <v>34368</v>
      </c>
      <c r="R5" s="37">
        <v>336020</v>
      </c>
      <c r="S5" s="37">
        <v>1414821</v>
      </c>
      <c r="T5" s="164"/>
      <c r="U5" s="164"/>
      <c r="V5" s="164"/>
    </row>
    <row r="6" spans="1:22" ht="15.75" x14ac:dyDescent="0.25">
      <c r="A6" s="53" t="s">
        <v>61</v>
      </c>
      <c r="B6" s="147">
        <v>307572</v>
      </c>
      <c r="C6" s="147">
        <v>287197</v>
      </c>
      <c r="D6" s="147">
        <v>253937</v>
      </c>
      <c r="E6" s="148">
        <v>848706</v>
      </c>
      <c r="F6" s="147">
        <v>230226</v>
      </c>
      <c r="G6" s="147">
        <v>131136</v>
      </c>
      <c r="H6" s="147">
        <v>59261</v>
      </c>
      <c r="I6" s="148">
        <v>420623</v>
      </c>
      <c r="J6" s="148">
        <v>1269329</v>
      </c>
      <c r="K6" s="4">
        <v>313269</v>
      </c>
      <c r="L6" s="4">
        <v>315887</v>
      </c>
      <c r="M6" s="4">
        <v>329716</v>
      </c>
      <c r="N6" s="38">
        <v>958872</v>
      </c>
      <c r="O6" s="113">
        <v>214200</v>
      </c>
      <c r="P6" s="113">
        <v>100456</v>
      </c>
      <c r="Q6" s="113">
        <v>62598</v>
      </c>
      <c r="R6" s="38">
        <v>377254</v>
      </c>
      <c r="S6" s="38">
        <v>1336126</v>
      </c>
      <c r="T6" s="164"/>
      <c r="U6" s="164"/>
      <c r="V6" s="164"/>
    </row>
    <row r="7" spans="1:22" ht="15.75" x14ac:dyDescent="0.25">
      <c r="A7" s="53" t="s">
        <v>62</v>
      </c>
      <c r="B7" s="147">
        <v>261870</v>
      </c>
      <c r="C7" s="147">
        <v>236099</v>
      </c>
      <c r="D7" s="147">
        <v>208782</v>
      </c>
      <c r="E7" s="148">
        <v>706751</v>
      </c>
      <c r="F7" s="147">
        <v>184539</v>
      </c>
      <c r="G7" s="147">
        <v>106872</v>
      </c>
      <c r="H7" s="147">
        <v>27076</v>
      </c>
      <c r="I7" s="148">
        <v>318487</v>
      </c>
      <c r="J7" s="148">
        <v>1025238</v>
      </c>
      <c r="K7" s="4">
        <v>256400</v>
      </c>
      <c r="L7" s="4">
        <v>260007</v>
      </c>
      <c r="M7" s="4">
        <v>272515</v>
      </c>
      <c r="N7" s="38">
        <v>788922</v>
      </c>
      <c r="O7" s="112">
        <v>171295</v>
      </c>
      <c r="P7" s="113">
        <v>68498</v>
      </c>
      <c r="Q7" s="112">
        <v>36071</v>
      </c>
      <c r="R7" s="38">
        <v>275864</v>
      </c>
      <c r="S7" s="38">
        <v>1064786</v>
      </c>
      <c r="T7" s="164"/>
      <c r="U7" s="164"/>
      <c r="V7" s="164"/>
    </row>
    <row r="8" spans="1:22" ht="15.75" x14ac:dyDescent="0.25">
      <c r="A8" s="53" t="s">
        <v>63</v>
      </c>
      <c r="B8" s="147">
        <v>249764</v>
      </c>
      <c r="C8" s="147">
        <v>222997</v>
      </c>
      <c r="D8" s="147">
        <v>196888</v>
      </c>
      <c r="E8" s="148">
        <v>669649</v>
      </c>
      <c r="F8" s="147">
        <v>175562</v>
      </c>
      <c r="G8" s="147">
        <v>70620</v>
      </c>
      <c r="H8" s="147">
        <v>34018</v>
      </c>
      <c r="I8" s="148">
        <v>280200</v>
      </c>
      <c r="J8" s="148">
        <v>949849</v>
      </c>
      <c r="K8" s="4">
        <v>226219</v>
      </c>
      <c r="L8" s="4">
        <v>248923</v>
      </c>
      <c r="M8" s="4">
        <v>259562</v>
      </c>
      <c r="N8" s="38">
        <v>734704</v>
      </c>
      <c r="O8" s="112">
        <v>148179</v>
      </c>
      <c r="P8" s="113">
        <v>46931</v>
      </c>
      <c r="Q8" s="112">
        <v>23153</v>
      </c>
      <c r="R8" s="38">
        <v>218263</v>
      </c>
      <c r="S8" s="38">
        <v>952967</v>
      </c>
      <c r="T8" s="164"/>
      <c r="U8" s="164"/>
      <c r="V8" s="164"/>
    </row>
    <row r="9" spans="1:22" ht="15.75" x14ac:dyDescent="0.25">
      <c r="A9" s="53" t="s">
        <v>64</v>
      </c>
      <c r="B9" s="147">
        <v>436509</v>
      </c>
      <c r="C9" s="147">
        <v>393100</v>
      </c>
      <c r="D9" s="147">
        <v>348884</v>
      </c>
      <c r="E9" s="148">
        <v>1178493</v>
      </c>
      <c r="F9" s="147">
        <v>320015</v>
      </c>
      <c r="G9" s="147">
        <v>222476</v>
      </c>
      <c r="H9" s="147">
        <v>76630</v>
      </c>
      <c r="I9" s="148">
        <v>619121</v>
      </c>
      <c r="J9" s="148">
        <v>1797614</v>
      </c>
      <c r="K9" s="4">
        <v>452413</v>
      </c>
      <c r="L9" s="4">
        <v>444125</v>
      </c>
      <c r="M9" s="4">
        <v>447699</v>
      </c>
      <c r="N9" s="38">
        <v>1344237</v>
      </c>
      <c r="O9" s="112">
        <v>302108</v>
      </c>
      <c r="P9" s="113">
        <v>157304</v>
      </c>
      <c r="Q9" s="112">
        <v>103503</v>
      </c>
      <c r="R9" s="38">
        <v>562915</v>
      </c>
      <c r="S9" s="38">
        <v>1907152</v>
      </c>
      <c r="T9" s="164"/>
      <c r="U9" s="164"/>
      <c r="V9" s="164"/>
    </row>
    <row r="10" spans="1:22" ht="15.75" x14ac:dyDescent="0.25">
      <c r="A10" s="53" t="s">
        <v>65</v>
      </c>
      <c r="B10" s="147">
        <v>169545</v>
      </c>
      <c r="C10" s="147">
        <v>156971</v>
      </c>
      <c r="D10" s="147">
        <v>135244</v>
      </c>
      <c r="E10" s="148">
        <v>461760</v>
      </c>
      <c r="F10" s="147">
        <v>123229</v>
      </c>
      <c r="G10" s="147">
        <v>76161</v>
      </c>
      <c r="H10" s="147">
        <v>29741</v>
      </c>
      <c r="I10" s="148">
        <v>229131</v>
      </c>
      <c r="J10" s="148">
        <v>690891</v>
      </c>
      <c r="K10" s="4">
        <v>171422</v>
      </c>
      <c r="L10" s="4">
        <v>174790</v>
      </c>
      <c r="M10" s="4">
        <v>180204</v>
      </c>
      <c r="N10" s="38">
        <v>526416</v>
      </c>
      <c r="O10" s="112">
        <v>119158</v>
      </c>
      <c r="P10" s="113">
        <v>49053</v>
      </c>
      <c r="Q10" s="112">
        <v>25075</v>
      </c>
      <c r="R10" s="38">
        <v>193286</v>
      </c>
      <c r="S10" s="38">
        <v>719702</v>
      </c>
      <c r="T10" s="164"/>
      <c r="U10" s="164"/>
      <c r="V10" s="164"/>
    </row>
    <row r="11" spans="1:22" ht="15.75" x14ac:dyDescent="0.25">
      <c r="A11" s="53" t="s">
        <v>66</v>
      </c>
      <c r="B11" s="147">
        <v>402650</v>
      </c>
      <c r="C11" s="147">
        <v>387740</v>
      </c>
      <c r="D11" s="147">
        <v>354655</v>
      </c>
      <c r="E11" s="148">
        <v>1145045</v>
      </c>
      <c r="F11" s="147">
        <v>335700</v>
      </c>
      <c r="G11" s="147">
        <v>253352</v>
      </c>
      <c r="H11" s="147">
        <v>151728</v>
      </c>
      <c r="I11" s="148">
        <v>740780</v>
      </c>
      <c r="J11" s="148">
        <v>1885825</v>
      </c>
      <c r="K11" s="4">
        <v>409180</v>
      </c>
      <c r="L11" s="4">
        <v>406925</v>
      </c>
      <c r="M11" s="4">
        <v>401409</v>
      </c>
      <c r="N11" s="38">
        <v>1217514</v>
      </c>
      <c r="O11" s="112">
        <v>297672</v>
      </c>
      <c r="P11" s="113">
        <v>160518</v>
      </c>
      <c r="Q11" s="112">
        <v>124864</v>
      </c>
      <c r="R11" s="38">
        <v>583054</v>
      </c>
      <c r="S11" s="38">
        <v>1800568</v>
      </c>
      <c r="T11" s="164"/>
      <c r="U11" s="164"/>
      <c r="V11" s="164"/>
    </row>
    <row r="12" spans="1:22" ht="15.75" x14ac:dyDescent="0.25">
      <c r="A12" s="53" t="s">
        <v>67</v>
      </c>
      <c r="B12" s="147">
        <v>561222</v>
      </c>
      <c r="C12" s="147">
        <v>499749</v>
      </c>
      <c r="D12" s="147">
        <v>443840</v>
      </c>
      <c r="E12" s="148">
        <v>1504811</v>
      </c>
      <c r="F12" s="147">
        <v>403044</v>
      </c>
      <c r="G12" s="147">
        <v>252171</v>
      </c>
      <c r="H12" s="147">
        <v>70363</v>
      </c>
      <c r="I12" s="148">
        <v>725578</v>
      </c>
      <c r="J12" s="148">
        <v>2230389</v>
      </c>
      <c r="K12" s="4">
        <v>543626</v>
      </c>
      <c r="L12" s="4">
        <v>548118</v>
      </c>
      <c r="M12" s="4">
        <v>559453</v>
      </c>
      <c r="N12" s="38">
        <v>1651197</v>
      </c>
      <c r="O12" s="112">
        <v>355046</v>
      </c>
      <c r="P12" s="113">
        <v>131297</v>
      </c>
      <c r="Q12" s="112">
        <v>92423</v>
      </c>
      <c r="R12" s="38">
        <v>578766</v>
      </c>
      <c r="S12" s="38">
        <v>2229963</v>
      </c>
      <c r="T12" s="164"/>
      <c r="U12" s="164"/>
      <c r="V12" s="164"/>
    </row>
    <row r="13" spans="1:22" ht="16.5" thickBot="1" x14ac:dyDescent="0.3">
      <c r="A13" s="53" t="s">
        <v>22</v>
      </c>
      <c r="B13" s="149">
        <v>454</v>
      </c>
      <c r="C13" s="149">
        <v>431</v>
      </c>
      <c r="D13" s="149">
        <v>576</v>
      </c>
      <c r="E13" s="150">
        <v>1461</v>
      </c>
      <c r="F13" s="149">
        <v>418</v>
      </c>
      <c r="G13" s="149">
        <v>247</v>
      </c>
      <c r="H13" s="149">
        <v>0</v>
      </c>
      <c r="I13" s="150">
        <v>665</v>
      </c>
      <c r="J13" s="150">
        <v>2126</v>
      </c>
      <c r="K13" s="3">
        <v>505</v>
      </c>
      <c r="L13" s="3">
        <v>529</v>
      </c>
      <c r="M13" s="3">
        <v>492</v>
      </c>
      <c r="N13" s="46">
        <v>1526</v>
      </c>
      <c r="O13" s="3">
        <v>361</v>
      </c>
      <c r="P13" s="3">
        <v>206</v>
      </c>
      <c r="Q13" s="3">
        <v>0</v>
      </c>
      <c r="R13" s="46">
        <v>567</v>
      </c>
      <c r="S13" s="46">
        <v>2093</v>
      </c>
      <c r="T13" s="164"/>
      <c r="U13" s="164"/>
      <c r="V13" s="164"/>
    </row>
    <row r="14" spans="1:22" ht="16.5" thickBot="1" x14ac:dyDescent="0.3">
      <c r="A14" s="55" t="s">
        <v>3</v>
      </c>
      <c r="B14" s="151">
        <f>SUM(B5:B13)</f>
        <v>2745771</v>
      </c>
      <c r="C14" s="151">
        <f t="shared" ref="C14:E14" si="0">SUM(C5:C13)</f>
        <v>2509348</v>
      </c>
      <c r="D14" s="151">
        <f t="shared" si="0"/>
        <v>2223119</v>
      </c>
      <c r="E14" s="39">
        <f t="shared" si="0"/>
        <v>7478238</v>
      </c>
      <c r="F14" s="151">
        <v>2027164</v>
      </c>
      <c r="G14" s="151">
        <v>1257336</v>
      </c>
      <c r="H14" s="151">
        <v>495644</v>
      </c>
      <c r="I14" s="191">
        <v>3780144</v>
      </c>
      <c r="J14" s="191">
        <v>11258382</v>
      </c>
      <c r="K14" s="6">
        <f>SUM(K5:K13)</f>
        <v>2723610</v>
      </c>
      <c r="L14" s="6">
        <f>SUM(L5:L13)</f>
        <v>2760540</v>
      </c>
      <c r="M14" s="6">
        <f>SUM(M5:M13)</f>
        <v>2818039</v>
      </c>
      <c r="N14" s="39">
        <f>SUM(N5:N13)</f>
        <v>8302189</v>
      </c>
      <c r="O14" s="119">
        <v>1834769</v>
      </c>
      <c r="P14" s="119">
        <v>789165</v>
      </c>
      <c r="Q14" s="119">
        <v>502055</v>
      </c>
      <c r="R14" s="39">
        <v>3125989</v>
      </c>
      <c r="S14" s="39">
        <v>11428178</v>
      </c>
      <c r="T14" s="164"/>
      <c r="U14" s="164"/>
      <c r="V14" s="164"/>
    </row>
    <row r="15" spans="1:22" ht="18.75" x14ac:dyDescent="0.3">
      <c r="A15" s="59" t="s">
        <v>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90"/>
      <c r="P15" s="72"/>
      <c r="Q15" s="190"/>
      <c r="R15" s="190"/>
      <c r="S15" s="190"/>
      <c r="T15" s="164"/>
      <c r="U15" s="164"/>
      <c r="V15" s="164"/>
    </row>
    <row r="16" spans="1:22" ht="15.75" x14ac:dyDescent="0.25">
      <c r="A16" s="52" t="s">
        <v>5</v>
      </c>
      <c r="B16" s="152">
        <v>243485</v>
      </c>
      <c r="C16" s="152">
        <v>224245</v>
      </c>
      <c r="D16" s="153">
        <v>191456</v>
      </c>
      <c r="E16" s="146">
        <v>659186</v>
      </c>
      <c r="F16" s="152">
        <v>173375</v>
      </c>
      <c r="G16" s="152">
        <v>143827</v>
      </c>
      <c r="H16" s="153">
        <v>19120</v>
      </c>
      <c r="I16" s="146">
        <v>336322</v>
      </c>
      <c r="J16" s="146">
        <v>995508</v>
      </c>
      <c r="K16" s="72">
        <v>235008</v>
      </c>
      <c r="L16" s="72">
        <v>251923</v>
      </c>
      <c r="M16" s="73">
        <v>255625</v>
      </c>
      <c r="N16" s="37">
        <v>742556</v>
      </c>
      <c r="O16" s="72">
        <v>164221</v>
      </c>
      <c r="P16" s="72">
        <v>88862</v>
      </c>
      <c r="Q16" s="73">
        <v>26304</v>
      </c>
      <c r="R16" s="37">
        <v>279387</v>
      </c>
      <c r="S16" s="37">
        <v>1021943</v>
      </c>
      <c r="T16" s="164"/>
      <c r="U16" s="164"/>
      <c r="V16" s="164"/>
    </row>
    <row r="17" spans="1:22" s="28" customFormat="1" ht="15.75" x14ac:dyDescent="0.25">
      <c r="A17" s="53" t="s">
        <v>22</v>
      </c>
      <c r="B17" s="147">
        <v>5808.3540000000003</v>
      </c>
      <c r="C17" s="147">
        <v>5010.7759999999998</v>
      </c>
      <c r="D17" s="147">
        <v>4343</v>
      </c>
      <c r="E17" s="148">
        <v>15162.130000000001</v>
      </c>
      <c r="F17" s="147">
        <v>3574.1419999999998</v>
      </c>
      <c r="G17" s="147">
        <v>2629.7539999999999</v>
      </c>
      <c r="H17" s="147">
        <v>341.17099999999999</v>
      </c>
      <c r="I17" s="148">
        <v>6545.067</v>
      </c>
      <c r="J17" s="148">
        <v>21707.611000000001</v>
      </c>
      <c r="K17" s="4">
        <v>5425</v>
      </c>
      <c r="L17" s="4">
        <v>5717.6</v>
      </c>
      <c r="M17" s="4">
        <v>5598.2</v>
      </c>
      <c r="N17" s="38">
        <v>16740.8</v>
      </c>
      <c r="O17" s="4">
        <v>3626</v>
      </c>
      <c r="P17" s="4">
        <v>913</v>
      </c>
      <c r="Q17" s="4">
        <v>0</v>
      </c>
      <c r="R17" s="38">
        <v>4539</v>
      </c>
      <c r="S17" s="38">
        <v>21279.8</v>
      </c>
      <c r="T17" s="164"/>
      <c r="U17" s="164"/>
      <c r="V17" s="164"/>
    </row>
    <row r="18" spans="1:22" s="28" customFormat="1" ht="16.5" thickBot="1" x14ac:dyDescent="0.3">
      <c r="A18" s="141" t="s">
        <v>23</v>
      </c>
      <c r="B18" s="149">
        <v>91.897000000000006</v>
      </c>
      <c r="C18" s="149">
        <v>81.34</v>
      </c>
      <c r="D18" s="149">
        <v>71</v>
      </c>
      <c r="E18" s="150">
        <v>244.23700000000002</v>
      </c>
      <c r="F18" s="149">
        <v>64.5</v>
      </c>
      <c r="G18" s="149">
        <v>39.1</v>
      </c>
      <c r="H18" s="149">
        <v>0</v>
      </c>
      <c r="I18" s="150">
        <v>103.6</v>
      </c>
      <c r="J18" s="150">
        <v>347.47699999999998</v>
      </c>
      <c r="K18" s="4">
        <v>95</v>
      </c>
      <c r="L18" s="4">
        <v>94</v>
      </c>
      <c r="M18" s="4">
        <v>97</v>
      </c>
      <c r="N18" s="38">
        <v>286</v>
      </c>
      <c r="O18" s="4">
        <v>60.5</v>
      </c>
      <c r="P18" s="4">
        <v>20.8</v>
      </c>
      <c r="Q18" s="4">
        <v>0</v>
      </c>
      <c r="R18" s="38">
        <v>81.3</v>
      </c>
      <c r="S18" s="38">
        <v>367.3</v>
      </c>
      <c r="T18" s="164"/>
      <c r="U18" s="164"/>
      <c r="V18" s="164"/>
    </row>
    <row r="19" spans="1:22" ht="16.5" thickBot="1" x14ac:dyDescent="0.3">
      <c r="A19" s="55" t="s">
        <v>8</v>
      </c>
      <c r="B19" s="154">
        <f>SUM(B16:B18)</f>
        <v>249385.25099999999</v>
      </c>
      <c r="C19" s="154">
        <f t="shared" ref="C19:E19" si="1">SUM(C16:C18)</f>
        <v>229337.11600000001</v>
      </c>
      <c r="D19" s="154">
        <f t="shared" si="1"/>
        <v>195870</v>
      </c>
      <c r="E19" s="39">
        <f t="shared" si="1"/>
        <v>674592.36699999997</v>
      </c>
      <c r="F19" s="154">
        <v>177013.64199999999</v>
      </c>
      <c r="G19" s="154">
        <v>146495.85399999999</v>
      </c>
      <c r="H19" s="154">
        <v>19461.170999999998</v>
      </c>
      <c r="I19" s="192">
        <v>342970.66699999996</v>
      </c>
      <c r="J19" s="192">
        <v>1017563.034</v>
      </c>
      <c r="K19" s="6">
        <f>SUM(K16:K18)</f>
        <v>240528</v>
      </c>
      <c r="L19" s="6">
        <v>257734.6</v>
      </c>
      <c r="M19" s="143">
        <f>SUM(M16:M18)</f>
        <v>261320.2</v>
      </c>
      <c r="N19" s="39">
        <f>SUM(N16:N18)</f>
        <v>759582.8</v>
      </c>
      <c r="O19" s="143">
        <v>167907.5</v>
      </c>
      <c r="P19" s="143">
        <v>89795.8</v>
      </c>
      <c r="Q19" s="143">
        <v>26304</v>
      </c>
      <c r="R19" s="39">
        <v>284007.3</v>
      </c>
      <c r="S19" s="39">
        <v>1043590.1</v>
      </c>
      <c r="T19" s="164"/>
      <c r="U19" s="164"/>
      <c r="V19" s="164"/>
    </row>
    <row r="20" spans="1:22" ht="18.75" x14ac:dyDescent="0.3">
      <c r="A20" s="59" t="s">
        <v>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90"/>
      <c r="P20" s="190"/>
      <c r="Q20" s="190"/>
      <c r="R20" s="190"/>
      <c r="S20" s="190"/>
      <c r="T20" s="164"/>
      <c r="U20" s="164"/>
      <c r="V20" s="164"/>
    </row>
    <row r="21" spans="1:22" ht="15.75" x14ac:dyDescent="0.25">
      <c r="A21" s="52" t="s">
        <v>10</v>
      </c>
      <c r="B21" s="145">
        <v>196384</v>
      </c>
      <c r="C21" s="145">
        <v>171900</v>
      </c>
      <c r="D21" s="145">
        <v>165400</v>
      </c>
      <c r="E21" s="146">
        <v>533684</v>
      </c>
      <c r="F21" s="145">
        <v>148087</v>
      </c>
      <c r="G21" s="145">
        <v>129440</v>
      </c>
      <c r="H21" s="145">
        <v>68500</v>
      </c>
      <c r="I21" s="146">
        <v>346027</v>
      </c>
      <c r="J21" s="146">
        <v>879711</v>
      </c>
      <c r="K21" s="5">
        <v>189588</v>
      </c>
      <c r="L21" s="5">
        <v>180528</v>
      </c>
      <c r="M21" s="5">
        <v>187913</v>
      </c>
      <c r="N21" s="37">
        <v>558029</v>
      </c>
      <c r="O21" s="5">
        <v>133365</v>
      </c>
      <c r="P21" s="5">
        <v>83295</v>
      </c>
      <c r="Q21" s="5">
        <v>42745</v>
      </c>
      <c r="R21" s="37">
        <v>259405</v>
      </c>
      <c r="S21" s="37">
        <v>817434</v>
      </c>
      <c r="T21" s="164"/>
      <c r="U21" s="164"/>
      <c r="V21" s="164"/>
    </row>
    <row r="22" spans="1:22" ht="16.5" thickBot="1" x14ac:dyDescent="0.3">
      <c r="A22" s="54" t="s">
        <v>23</v>
      </c>
      <c r="B22" s="149">
        <v>287.8</v>
      </c>
      <c r="C22" s="149">
        <v>256.89999999999998</v>
      </c>
      <c r="D22" s="149">
        <v>263</v>
      </c>
      <c r="E22" s="150">
        <v>807.7</v>
      </c>
      <c r="F22" s="149">
        <v>230.5</v>
      </c>
      <c r="G22" s="149">
        <v>252.1</v>
      </c>
      <c r="H22" s="149">
        <v>159.08000000000001</v>
      </c>
      <c r="I22" s="150">
        <v>641.68000000000006</v>
      </c>
      <c r="J22" s="150">
        <v>1449.38</v>
      </c>
      <c r="K22" s="3">
        <v>446.48</v>
      </c>
      <c r="L22" s="3">
        <v>266.27</v>
      </c>
      <c r="M22" s="3">
        <v>346.9</v>
      </c>
      <c r="N22" s="46">
        <v>1059.6500000000001</v>
      </c>
      <c r="O22" s="3">
        <v>267.95999999999998</v>
      </c>
      <c r="P22" s="3">
        <v>249.05</v>
      </c>
      <c r="Q22" s="3">
        <v>167.45</v>
      </c>
      <c r="R22" s="46">
        <v>684.46</v>
      </c>
      <c r="S22" s="46">
        <v>1744.11</v>
      </c>
      <c r="T22" s="164"/>
      <c r="U22" s="164"/>
      <c r="V22" s="164"/>
    </row>
    <row r="23" spans="1:22" ht="16.5" thickBot="1" x14ac:dyDescent="0.3">
      <c r="A23" s="55" t="s">
        <v>13</v>
      </c>
      <c r="B23" s="151">
        <f>SUM(B21:B22)</f>
        <v>196671.8</v>
      </c>
      <c r="C23" s="151">
        <f t="shared" ref="C23:E23" si="2">SUM(C21:C22)</f>
        <v>172156.9</v>
      </c>
      <c r="D23" s="151">
        <f t="shared" si="2"/>
        <v>165663</v>
      </c>
      <c r="E23" s="39">
        <f t="shared" si="2"/>
        <v>534491.69999999995</v>
      </c>
      <c r="F23" s="151">
        <v>148317.5</v>
      </c>
      <c r="G23" s="151">
        <v>129692.1</v>
      </c>
      <c r="H23" s="151">
        <v>68659.08</v>
      </c>
      <c r="I23" s="191">
        <v>346668.68</v>
      </c>
      <c r="J23" s="191">
        <v>881160.37999999989</v>
      </c>
      <c r="K23" s="6">
        <f>SUM(K21:K22)</f>
        <v>190034.48</v>
      </c>
      <c r="L23" s="6">
        <f>L21+L22</f>
        <v>180794.27</v>
      </c>
      <c r="M23" s="6">
        <f>SUM(M21:M22)</f>
        <v>188259.9</v>
      </c>
      <c r="N23" s="39">
        <f>N21+N22</f>
        <v>559088.65</v>
      </c>
      <c r="O23" s="143">
        <v>133632.95999999999</v>
      </c>
      <c r="P23" s="6">
        <v>83544.05</v>
      </c>
      <c r="Q23" s="6">
        <v>42912.45</v>
      </c>
      <c r="R23" s="39">
        <v>260089.46</v>
      </c>
      <c r="S23" s="39">
        <v>819178.11</v>
      </c>
      <c r="T23" s="164"/>
      <c r="U23" s="164"/>
      <c r="V23" s="164"/>
    </row>
    <row r="24" spans="1:22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193"/>
      <c r="K24" s="42"/>
      <c r="L24" s="42"/>
      <c r="M24" s="42"/>
      <c r="N24" s="42"/>
      <c r="O24" s="42"/>
      <c r="P24" s="42"/>
      <c r="Q24" s="42"/>
      <c r="R24" s="42"/>
      <c r="S24" s="42"/>
      <c r="T24" s="164"/>
      <c r="U24" s="164"/>
      <c r="V24" s="164"/>
    </row>
    <row r="25" spans="1:22" ht="15.75" x14ac:dyDescent="0.25">
      <c r="A25" s="56" t="s">
        <v>18</v>
      </c>
      <c r="B25" s="155">
        <v>284383</v>
      </c>
      <c r="C25" s="155">
        <v>258024.99999999997</v>
      </c>
      <c r="D25" s="155">
        <v>255339</v>
      </c>
      <c r="E25" s="156">
        <f>SUM(B25:D25)</f>
        <v>797747</v>
      </c>
      <c r="F25" s="155">
        <v>233201</v>
      </c>
      <c r="G25" s="155">
        <v>207910.00000000003</v>
      </c>
      <c r="H25" s="155">
        <v>84146</v>
      </c>
      <c r="I25" s="156">
        <v>525257</v>
      </c>
      <c r="J25" s="156">
        <v>1323004</v>
      </c>
      <c r="K25" s="2">
        <v>283294</v>
      </c>
      <c r="L25" s="2">
        <v>268996</v>
      </c>
      <c r="M25" s="2">
        <v>278733</v>
      </c>
      <c r="N25" s="45">
        <f>SUM(K25:M25)</f>
        <v>831023</v>
      </c>
      <c r="O25" s="2">
        <v>200803</v>
      </c>
      <c r="P25" s="2">
        <v>174759</v>
      </c>
      <c r="Q25" s="2">
        <v>78264</v>
      </c>
      <c r="R25" s="45">
        <v>453826</v>
      </c>
      <c r="S25" s="45">
        <v>1284849</v>
      </c>
      <c r="T25" s="164"/>
      <c r="U25" s="164"/>
      <c r="V25" s="164"/>
    </row>
    <row r="26" spans="1:22" ht="15.75" thickBot="1" x14ac:dyDescent="0.3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164"/>
      <c r="U26" s="164"/>
      <c r="V26" s="164"/>
    </row>
    <row r="27" spans="1:22" ht="21.75" customHeight="1" thickBot="1" x14ac:dyDescent="0.3">
      <c r="A27" s="128" t="s">
        <v>19</v>
      </c>
      <c r="B27" s="157">
        <f>B14+B19+B23</f>
        <v>3191828.051</v>
      </c>
      <c r="C27" s="157">
        <f t="shared" ref="C27:E27" si="3">C14+C19+C23</f>
        <v>2910842.0159999998</v>
      </c>
      <c r="D27" s="157">
        <f t="shared" si="3"/>
        <v>2584652</v>
      </c>
      <c r="E27" s="191">
        <f t="shared" si="3"/>
        <v>8687322.0669999998</v>
      </c>
      <c r="F27" s="157">
        <v>2352495.142</v>
      </c>
      <c r="G27" s="157">
        <v>1533523.9540000001</v>
      </c>
      <c r="H27" s="157">
        <v>583764.25099999993</v>
      </c>
      <c r="I27" s="194">
        <v>4469783.3470000001</v>
      </c>
      <c r="J27" s="194">
        <v>13157105.414000001</v>
      </c>
      <c r="K27" s="7">
        <f>K14+K19+K23</f>
        <v>3154172.48</v>
      </c>
      <c r="L27" s="7">
        <f>L14+L19+L23</f>
        <v>3199068.87</v>
      </c>
      <c r="M27" s="7">
        <f>M14+M19+M23</f>
        <v>3267619.1</v>
      </c>
      <c r="N27" s="191">
        <f>N14+N19+N23</f>
        <v>9620860.4500000011</v>
      </c>
      <c r="O27" s="7">
        <v>2136309.46</v>
      </c>
      <c r="P27" s="7">
        <v>962504.85</v>
      </c>
      <c r="Q27" s="7">
        <v>571271.44999999995</v>
      </c>
      <c r="R27" s="191">
        <v>3670085.76</v>
      </c>
      <c r="S27" s="191">
        <v>13290946.210000001</v>
      </c>
      <c r="T27" s="164"/>
      <c r="U27" s="164"/>
      <c r="V27" s="164"/>
    </row>
    <row r="28" spans="1:22" ht="21" customHeight="1" thickBot="1" x14ac:dyDescent="0.3">
      <c r="A28" s="128" t="s">
        <v>20</v>
      </c>
      <c r="B28" s="157">
        <f>B27+B25</f>
        <v>3476211.051</v>
      </c>
      <c r="C28" s="157">
        <f t="shared" ref="C28:E28" si="4">C27+C25</f>
        <v>3168867.0159999998</v>
      </c>
      <c r="D28" s="157">
        <f t="shared" si="4"/>
        <v>2839991</v>
      </c>
      <c r="E28" s="191">
        <f t="shared" si="4"/>
        <v>9485069.0669999998</v>
      </c>
      <c r="F28" s="158">
        <v>2585696.142</v>
      </c>
      <c r="G28" s="158">
        <v>1741433.9540000001</v>
      </c>
      <c r="H28" s="158">
        <v>667910.25099999993</v>
      </c>
      <c r="I28" s="195">
        <v>4995040.3470000001</v>
      </c>
      <c r="J28" s="195">
        <v>14480109.414000001</v>
      </c>
      <c r="K28" s="7">
        <f>K27+K25</f>
        <v>3437466.48</v>
      </c>
      <c r="L28" s="7">
        <f t="shared" ref="L28:N28" si="5">L27+L25</f>
        <v>3468064.87</v>
      </c>
      <c r="M28" s="7">
        <f t="shared" si="5"/>
        <v>3546352.1</v>
      </c>
      <c r="N28" s="191">
        <f t="shared" si="5"/>
        <v>10451883.450000001</v>
      </c>
      <c r="O28" s="7">
        <f>O27+O25</f>
        <v>2337112.46</v>
      </c>
      <c r="P28" s="7">
        <f t="shared" ref="P28:S28" si="6">P27+P25</f>
        <v>1137263.8500000001</v>
      </c>
      <c r="Q28" s="7">
        <f t="shared" si="6"/>
        <v>649535.44999999995</v>
      </c>
      <c r="R28" s="191">
        <f t="shared" si="6"/>
        <v>4123911.76</v>
      </c>
      <c r="S28" s="191">
        <f t="shared" si="6"/>
        <v>14575795.210000001</v>
      </c>
      <c r="T28" s="164"/>
      <c r="U28" s="164"/>
      <c r="V28" s="164"/>
    </row>
    <row r="29" spans="1:22" x14ac:dyDescent="0.25">
      <c r="C29" s="1"/>
      <c r="D29" s="1"/>
      <c r="E29" s="1"/>
      <c r="F29" s="1"/>
      <c r="G29" s="1"/>
      <c r="H29" s="1"/>
      <c r="I29" s="1"/>
      <c r="J29" s="1"/>
      <c r="L29" s="1"/>
      <c r="M29" s="1"/>
      <c r="N29" s="220"/>
      <c r="O29" s="220"/>
      <c r="P29" s="220"/>
      <c r="Q29" s="220"/>
      <c r="R29" s="220"/>
      <c r="S29" s="220"/>
      <c r="U29" s="220"/>
    </row>
    <row r="30" spans="1:22" ht="15" customHeight="1" x14ac:dyDescent="0.25">
      <c r="A30" s="142"/>
      <c r="B30" s="144"/>
      <c r="C30" s="142"/>
      <c r="D30" s="169"/>
      <c r="E30" s="144"/>
      <c r="F30" s="144"/>
      <c r="G30" s="144"/>
      <c r="H30" s="144"/>
      <c r="I30" s="144"/>
      <c r="J30" s="144"/>
      <c r="K30" s="144"/>
      <c r="L30" s="142"/>
      <c r="M30" s="169"/>
      <c r="N30" s="220"/>
      <c r="O30" s="220"/>
      <c r="P30" s="220"/>
      <c r="Q30" s="220"/>
      <c r="R30" s="220"/>
      <c r="S30" s="220"/>
      <c r="U30" s="220"/>
    </row>
    <row r="31" spans="1:22" x14ac:dyDescent="0.25">
      <c r="B31" s="1"/>
      <c r="C31" s="144"/>
      <c r="D31" s="169"/>
      <c r="E31" s="1"/>
      <c r="F31" s="1"/>
      <c r="G31" s="1"/>
      <c r="H31" s="1"/>
      <c r="I31" s="1"/>
      <c r="J31" s="1"/>
      <c r="K31" s="1"/>
      <c r="L31" s="142"/>
      <c r="M31" s="169"/>
      <c r="N31" s="220"/>
      <c r="O31" s="1"/>
      <c r="P31" s="1"/>
      <c r="Q31" s="1"/>
      <c r="R31" s="1"/>
      <c r="S31" s="1"/>
      <c r="U31" s="220"/>
    </row>
    <row r="32" spans="1:22" x14ac:dyDescent="0.25">
      <c r="B32" s="1"/>
      <c r="C32" s="144"/>
      <c r="D32" s="169"/>
      <c r="I32" s="1"/>
      <c r="K32" s="1"/>
      <c r="L32" s="142"/>
      <c r="M32" s="169"/>
      <c r="N32" s="220"/>
      <c r="U32" s="220"/>
    </row>
    <row r="33" spans="2:13" x14ac:dyDescent="0.25">
      <c r="B33" s="1"/>
      <c r="C33" s="144"/>
      <c r="D33" s="169"/>
      <c r="I33" s="1"/>
      <c r="K33" s="1"/>
      <c r="L33" s="142"/>
      <c r="M33" s="169"/>
    </row>
    <row r="34" spans="2:13" x14ac:dyDescent="0.25">
      <c r="B34" s="1"/>
      <c r="C34" s="144"/>
      <c r="D34" s="169"/>
      <c r="I34" s="1"/>
      <c r="K34" s="1"/>
      <c r="L34" s="142"/>
      <c r="M34" s="169"/>
    </row>
    <row r="35" spans="2:13" x14ac:dyDescent="0.25">
      <c r="B35" s="1"/>
      <c r="C35" s="144"/>
      <c r="D35" s="169"/>
      <c r="I35" s="1"/>
      <c r="K35" s="1"/>
      <c r="L35" s="142"/>
      <c r="M35" s="169"/>
    </row>
    <row r="36" spans="2:13" x14ac:dyDescent="0.25">
      <c r="B36" s="1"/>
      <c r="C36" s="1"/>
      <c r="D36" s="169"/>
      <c r="I36" s="1"/>
    </row>
    <row r="37" spans="2:13" x14ac:dyDescent="0.25">
      <c r="I37" s="1"/>
    </row>
    <row r="38" spans="2:13" x14ac:dyDescent="0.25">
      <c r="I38" s="1"/>
    </row>
    <row r="39" spans="2:13" x14ac:dyDescent="0.25">
      <c r="I39" s="1"/>
    </row>
    <row r="40" spans="2:13" x14ac:dyDescent="0.25">
      <c r="B40" s="164"/>
      <c r="C40" s="164"/>
      <c r="D40" s="169"/>
      <c r="I40" s="1"/>
    </row>
    <row r="41" spans="2:13" x14ac:dyDescent="0.25">
      <c r="B41" s="164"/>
      <c r="C41" s="164"/>
      <c r="D41" s="169"/>
      <c r="I41" s="1"/>
    </row>
    <row r="42" spans="2:13" x14ac:dyDescent="0.25">
      <c r="B42" s="164"/>
      <c r="C42" s="164"/>
      <c r="D42" s="169"/>
      <c r="I42" s="1"/>
    </row>
    <row r="43" spans="2:13" x14ac:dyDescent="0.25">
      <c r="B43" s="164"/>
      <c r="C43" s="164"/>
      <c r="D43" s="169"/>
      <c r="I43" s="1"/>
    </row>
    <row r="44" spans="2:13" x14ac:dyDescent="0.25">
      <c r="B44" s="164"/>
      <c r="C44" s="164"/>
      <c r="D44" s="169"/>
      <c r="I44" s="1"/>
    </row>
    <row r="45" spans="2:13" x14ac:dyDescent="0.25">
      <c r="B45" s="164"/>
      <c r="C45" s="164"/>
      <c r="D45" s="169"/>
      <c r="I45" s="1"/>
    </row>
    <row r="46" spans="2:13" x14ac:dyDescent="0.25">
      <c r="I46" s="1"/>
    </row>
    <row r="47" spans="2:13" x14ac:dyDescent="0.25">
      <c r="I47" s="1"/>
    </row>
    <row r="48" spans="2:13" x14ac:dyDescent="0.25">
      <c r="I48" s="1"/>
    </row>
    <row r="49" spans="9:9" x14ac:dyDescent="0.25">
      <c r="I49" s="1"/>
    </row>
    <row r="50" spans="9:9" x14ac:dyDescent="0.25">
      <c r="I50" s="1"/>
    </row>
    <row r="51" spans="9:9" x14ac:dyDescent="0.25">
      <c r="I51" s="1"/>
    </row>
    <row r="52" spans="9:9" x14ac:dyDescent="0.25">
      <c r="I52" s="1"/>
    </row>
    <row r="53" spans="9:9" x14ac:dyDescent="0.25">
      <c r="I53" s="1"/>
    </row>
    <row r="54" spans="9:9" x14ac:dyDescent="0.25">
      <c r="I54" s="1"/>
    </row>
    <row r="55" spans="9:9" x14ac:dyDescent="0.25">
      <c r="I55" s="1"/>
    </row>
    <row r="56" spans="9:9" x14ac:dyDescent="0.25">
      <c r="I56" s="1"/>
    </row>
    <row r="57" spans="9:9" x14ac:dyDescent="0.25">
      <c r="I57" s="1"/>
    </row>
    <row r="58" spans="9:9" x14ac:dyDescent="0.25">
      <c r="I58" s="1"/>
    </row>
    <row r="59" spans="9:9" x14ac:dyDescent="0.25">
      <c r="I59" s="1"/>
    </row>
    <row r="60" spans="9:9" x14ac:dyDescent="0.25">
      <c r="I60" s="1"/>
    </row>
    <row r="61" spans="9:9" x14ac:dyDescent="0.25">
      <c r="I61" s="1"/>
    </row>
    <row r="62" spans="9:9" x14ac:dyDescent="0.25">
      <c r="I62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O3:R3 F3:I3" name="Диапазон1_1"/>
    <protectedRange password="CA04" sqref="O5:O12" name="Диапазон1_3"/>
    <protectedRange password="CA04" sqref="O14" name="Диапазон1_4"/>
    <protectedRange password="CA04" sqref="P5:P12" name="Диапазон1_5"/>
    <protectedRange password="CA04" sqref="P14" name="Диапазон1_6"/>
    <protectedRange password="CA04" sqref="Q5:Q14" name="Диапазон1_7"/>
    <protectedRange password="CA04" sqref="O21 O23" name="Диапазон1_9"/>
  </protectedRanges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4">
    <mergeCell ref="A2:A3"/>
    <mergeCell ref="K2:S2"/>
    <mergeCell ref="B2:J2"/>
    <mergeCell ref="A1:S1"/>
  </mergeCells>
  <pageMargins left="0.25" right="0.25" top="0.75" bottom="0.75" header="0.3" footer="0.3"/>
  <pageSetup paperSize="8" scale="45" orientation="landscape" r:id="rId2"/>
  <ignoredErrors>
    <ignoredError sqref="L23:M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25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1" sqref="C31"/>
    </sheetView>
  </sheetViews>
  <sheetFormatPr defaultRowHeight="15" x14ac:dyDescent="0.25"/>
  <cols>
    <col min="1" max="1" width="65.42578125" customWidth="1"/>
    <col min="2" max="2" width="14" style="28" bestFit="1" customWidth="1"/>
    <col min="3" max="3" width="9.5703125" style="28" bestFit="1" customWidth="1"/>
    <col min="4" max="4" width="14.7109375" style="28" customWidth="1"/>
    <col min="5" max="5" width="9.5703125" style="28" customWidth="1"/>
    <col min="6" max="6" width="14.28515625" style="28" customWidth="1"/>
    <col min="7" max="7" width="9.5703125" style="28" customWidth="1"/>
    <col min="8" max="8" width="14" style="28" bestFit="1" customWidth="1"/>
    <col min="9" max="9" width="9.5703125" style="28" bestFit="1" customWidth="1"/>
    <col min="10" max="10" width="14.42578125" style="28" customWidth="1"/>
    <col min="11" max="11" width="9.5703125" style="28" customWidth="1"/>
    <col min="12" max="12" width="13.85546875" style="28" customWidth="1"/>
    <col min="13" max="13" width="10.5703125" style="28" customWidth="1"/>
  </cols>
  <sheetData>
    <row r="1" spans="1:13" ht="25.15" customHeight="1" x14ac:dyDescent="0.25">
      <c r="A1" s="236" t="s">
        <v>55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s="28" customFormat="1" ht="18.75" customHeight="1" x14ac:dyDescent="0.3">
      <c r="A2" s="33"/>
      <c r="B2" s="238">
        <v>2017</v>
      </c>
      <c r="C2" s="244"/>
      <c r="D2" s="244"/>
      <c r="E2" s="244"/>
      <c r="F2" s="244"/>
      <c r="G2" s="239"/>
      <c r="H2" s="238">
        <v>2018</v>
      </c>
      <c r="I2" s="244"/>
      <c r="J2" s="244"/>
      <c r="K2" s="244"/>
      <c r="L2" s="244"/>
      <c r="M2" s="239"/>
    </row>
    <row r="3" spans="1:13" ht="18.75" x14ac:dyDescent="0.3">
      <c r="A3" s="33"/>
      <c r="B3" s="238" t="s">
        <v>57</v>
      </c>
      <c r="C3" s="239"/>
      <c r="D3" s="238" t="s">
        <v>81</v>
      </c>
      <c r="E3" s="239"/>
      <c r="F3" s="238" t="s">
        <v>82</v>
      </c>
      <c r="G3" s="239"/>
      <c r="H3" s="238" t="s">
        <v>57</v>
      </c>
      <c r="I3" s="239"/>
      <c r="J3" s="238" t="s">
        <v>81</v>
      </c>
      <c r="K3" s="239"/>
      <c r="L3" s="238" t="s">
        <v>82</v>
      </c>
      <c r="M3" s="239"/>
    </row>
    <row r="4" spans="1:13" ht="30" customHeight="1" x14ac:dyDescent="0.25">
      <c r="A4" s="33"/>
      <c r="B4" s="32" t="s">
        <v>77</v>
      </c>
      <c r="C4" s="32" t="s">
        <v>25</v>
      </c>
      <c r="D4" s="32" t="s">
        <v>77</v>
      </c>
      <c r="E4" s="32" t="s">
        <v>25</v>
      </c>
      <c r="F4" s="32" t="s">
        <v>24</v>
      </c>
      <c r="G4" s="32" t="s">
        <v>25</v>
      </c>
      <c r="H4" s="32" t="s">
        <v>24</v>
      </c>
      <c r="I4" s="32" t="s">
        <v>25</v>
      </c>
      <c r="J4" s="32" t="s">
        <v>24</v>
      </c>
      <c r="K4" s="32" t="s">
        <v>25</v>
      </c>
      <c r="L4" s="32" t="s">
        <v>24</v>
      </c>
      <c r="M4" s="32" t="s">
        <v>25</v>
      </c>
    </row>
    <row r="5" spans="1:13" ht="18.75" x14ac:dyDescent="0.25">
      <c r="A5" s="243" t="s">
        <v>0</v>
      </c>
      <c r="B5" s="243"/>
      <c r="C5" s="243"/>
      <c r="D5" s="196"/>
      <c r="E5" s="196"/>
      <c r="F5" s="196"/>
      <c r="G5" s="196"/>
      <c r="H5"/>
      <c r="I5"/>
    </row>
    <row r="6" spans="1:13" ht="15.75" x14ac:dyDescent="0.25">
      <c r="A6" s="52" t="s">
        <v>1</v>
      </c>
      <c r="B6" s="9">
        <v>161.36500000000001</v>
      </c>
      <c r="C6" s="24">
        <v>160.63300000000001</v>
      </c>
      <c r="D6" s="200">
        <v>229.57599999999999</v>
      </c>
      <c r="E6" s="24">
        <v>167.179</v>
      </c>
      <c r="F6" s="200">
        <v>191.72800000000001</v>
      </c>
      <c r="G6" s="24">
        <v>162.70599999999999</v>
      </c>
      <c r="H6" s="9">
        <v>165.57499999999999</v>
      </c>
      <c r="I6" s="24">
        <v>160.464</v>
      </c>
      <c r="J6" s="9">
        <v>226.244</v>
      </c>
      <c r="K6" s="24">
        <v>168.779</v>
      </c>
      <c r="L6" s="9">
        <v>186.81100000000001</v>
      </c>
      <c r="M6" s="24">
        <v>162.43899999999999</v>
      </c>
    </row>
    <row r="7" spans="1:13" ht="15.75" x14ac:dyDescent="0.25">
      <c r="A7" s="53" t="s">
        <v>61</v>
      </c>
      <c r="B7" s="10">
        <v>171.547</v>
      </c>
      <c r="C7" s="25">
        <v>158.63999999999999</v>
      </c>
      <c r="D7" s="203">
        <v>210.74100000000001</v>
      </c>
      <c r="E7" s="25">
        <v>160.71199999999999</v>
      </c>
      <c r="F7" s="203">
        <v>190.26300000000001</v>
      </c>
      <c r="G7" s="25">
        <v>159.327</v>
      </c>
      <c r="H7" s="10">
        <v>190.08699999999999</v>
      </c>
      <c r="I7" s="25">
        <v>161.74199999999999</v>
      </c>
      <c r="J7" s="10">
        <v>212.55</v>
      </c>
      <c r="K7" s="25">
        <v>159.90100000000001</v>
      </c>
      <c r="L7" s="10">
        <v>201.108</v>
      </c>
      <c r="M7" s="25">
        <v>161.22200000000001</v>
      </c>
    </row>
    <row r="8" spans="1:13" ht="15.75" x14ac:dyDescent="0.25">
      <c r="A8" s="53" t="s">
        <v>62</v>
      </c>
      <c r="B8" s="10">
        <v>191.583</v>
      </c>
      <c r="C8" s="25">
        <v>175.916</v>
      </c>
      <c r="D8" s="203">
        <v>237.37200000000001</v>
      </c>
      <c r="E8" s="25">
        <v>181.01499999999999</v>
      </c>
      <c r="F8" s="203">
        <v>209.75899999999999</v>
      </c>
      <c r="G8" s="25">
        <v>177.5</v>
      </c>
      <c r="H8" s="10">
        <v>189.63800000000001</v>
      </c>
      <c r="I8" s="25">
        <v>170.346</v>
      </c>
      <c r="J8" s="10">
        <v>241.30799999999999</v>
      </c>
      <c r="K8" s="25">
        <v>181.34700000000001</v>
      </c>
      <c r="L8" s="10">
        <v>208.05500000000001</v>
      </c>
      <c r="M8" s="25">
        <v>173.196</v>
      </c>
    </row>
    <row r="9" spans="1:13" ht="15.75" x14ac:dyDescent="0.25">
      <c r="A9" s="53" t="s">
        <v>63</v>
      </c>
      <c r="B9" s="10">
        <v>206.364</v>
      </c>
      <c r="C9" s="25">
        <v>172.773</v>
      </c>
      <c r="D9" s="203">
        <v>225.68100000000001</v>
      </c>
      <c r="E9" s="25">
        <v>191.69200000000001</v>
      </c>
      <c r="F9" s="203">
        <v>216.17500000000001</v>
      </c>
      <c r="G9" s="25">
        <v>178.35400000000001</v>
      </c>
      <c r="H9" s="10">
        <v>188.95699999999999</v>
      </c>
      <c r="I9" s="25">
        <v>158.69200000000001</v>
      </c>
      <c r="J9" s="10">
        <v>240.34899999999999</v>
      </c>
      <c r="K9" s="25">
        <v>163.41300000000001</v>
      </c>
      <c r="L9" s="10">
        <v>211.387</v>
      </c>
      <c r="M9" s="25">
        <v>159.774</v>
      </c>
    </row>
    <row r="10" spans="1:13" ht="15.75" x14ac:dyDescent="0.25">
      <c r="A10" s="53" t="s">
        <v>64</v>
      </c>
      <c r="B10" s="10">
        <v>188.107</v>
      </c>
      <c r="C10" s="25">
        <v>171.17500000000001</v>
      </c>
      <c r="D10" s="203">
        <v>207.434</v>
      </c>
      <c r="E10" s="25">
        <v>175.17699999999999</v>
      </c>
      <c r="F10" s="203">
        <v>195.62700000000001</v>
      </c>
      <c r="G10" s="25">
        <v>172.554</v>
      </c>
      <c r="H10" s="10">
        <v>200.34</v>
      </c>
      <c r="I10" s="25">
        <v>166.958</v>
      </c>
      <c r="J10" s="10">
        <v>208.422</v>
      </c>
      <c r="K10" s="25">
        <v>178.42500000000001</v>
      </c>
      <c r="L10" s="10">
        <v>202.93</v>
      </c>
      <c r="M10" s="25">
        <v>170.34200000000001</v>
      </c>
    </row>
    <row r="11" spans="1:13" ht="15.75" x14ac:dyDescent="0.25">
      <c r="A11" s="53" t="s">
        <v>65</v>
      </c>
      <c r="B11" s="10">
        <v>185.804</v>
      </c>
      <c r="C11" s="25">
        <v>171.16300000000001</v>
      </c>
      <c r="D11" s="203">
        <v>261.65300000000002</v>
      </c>
      <c r="E11" s="25">
        <v>180.17599999999999</v>
      </c>
      <c r="F11" s="203">
        <v>217.06100000000001</v>
      </c>
      <c r="G11" s="25">
        <v>174.15199999999999</v>
      </c>
      <c r="H11" s="10">
        <v>208.578</v>
      </c>
      <c r="I11" s="25">
        <v>171.74100000000001</v>
      </c>
      <c r="J11" s="10">
        <v>263.529</v>
      </c>
      <c r="K11" s="25">
        <v>182.714</v>
      </c>
      <c r="L11" s="10">
        <v>225.97399999999999</v>
      </c>
      <c r="M11" s="25">
        <v>174.68799999999999</v>
      </c>
    </row>
    <row r="12" spans="1:13" ht="15.75" x14ac:dyDescent="0.25">
      <c r="A12" s="53" t="s">
        <v>66</v>
      </c>
      <c r="B12" s="10">
        <v>167.99299999999999</v>
      </c>
      <c r="C12" s="25">
        <v>166.02</v>
      </c>
      <c r="D12" s="203">
        <v>178.13300000000001</v>
      </c>
      <c r="E12" s="25">
        <v>166.21899999999999</v>
      </c>
      <c r="F12" s="203">
        <v>172.05799999999999</v>
      </c>
      <c r="G12" s="25">
        <v>166.09800000000001</v>
      </c>
      <c r="H12" s="10">
        <v>192.399</v>
      </c>
      <c r="I12" s="25">
        <v>168.79599999999999</v>
      </c>
      <c r="J12" s="10">
        <v>219.31899999999999</v>
      </c>
      <c r="K12" s="25">
        <v>170.24299999999999</v>
      </c>
      <c r="L12" s="10">
        <v>201.654</v>
      </c>
      <c r="M12" s="25">
        <v>169.26400000000001</v>
      </c>
    </row>
    <row r="13" spans="1:13" ht="16.5" thickBot="1" x14ac:dyDescent="0.3">
      <c r="A13" s="54" t="s">
        <v>67</v>
      </c>
      <c r="B13" s="11">
        <v>208.30600000000001</v>
      </c>
      <c r="C13" s="26">
        <v>164.244</v>
      </c>
      <c r="D13" s="204">
        <v>219.51599999999999</v>
      </c>
      <c r="E13" s="26">
        <v>163.00200000000001</v>
      </c>
      <c r="F13" s="204">
        <v>213.375</v>
      </c>
      <c r="G13" s="26">
        <v>163.84</v>
      </c>
      <c r="H13" s="11">
        <v>194.66900000000001</v>
      </c>
      <c r="I13" s="26">
        <v>165.012</v>
      </c>
      <c r="J13" s="11">
        <v>218.94200000000001</v>
      </c>
      <c r="K13" s="26">
        <v>162.28299999999999</v>
      </c>
      <c r="L13" s="11">
        <v>203.751</v>
      </c>
      <c r="M13" s="26">
        <v>164.304</v>
      </c>
    </row>
    <row r="14" spans="1:13" ht="16.5" thickBot="1" x14ac:dyDescent="0.3">
      <c r="A14" s="55" t="s">
        <v>26</v>
      </c>
      <c r="B14" s="88">
        <v>188.06100000000001</v>
      </c>
      <c r="C14" s="87">
        <v>166.80199999999999</v>
      </c>
      <c r="D14" s="205">
        <v>214.994</v>
      </c>
      <c r="E14" s="87">
        <v>170.55099999999999</v>
      </c>
      <c r="F14" s="205">
        <v>200.02199999999999</v>
      </c>
      <c r="G14" s="87">
        <v>168.06100000000001</v>
      </c>
      <c r="H14" s="88">
        <v>192.81299999999999</v>
      </c>
      <c r="I14" s="87">
        <v>165.28800000000001</v>
      </c>
      <c r="J14" s="88">
        <v>223.23400000000001</v>
      </c>
      <c r="K14" s="87">
        <v>170.11099999999999</v>
      </c>
      <c r="L14" s="88">
        <v>204.73099999999999</v>
      </c>
      <c r="M14" s="87">
        <v>166.607</v>
      </c>
    </row>
    <row r="15" spans="1:13" ht="18.75" x14ac:dyDescent="0.25">
      <c r="A15" s="241" t="s">
        <v>4</v>
      </c>
      <c r="B15" s="242"/>
      <c r="C15" s="242"/>
      <c r="D15" s="196"/>
      <c r="E15" s="196"/>
      <c r="F15" s="196"/>
      <c r="G15" s="196"/>
      <c r="H15"/>
      <c r="I15"/>
    </row>
    <row r="16" spans="1:13" ht="15.75" x14ac:dyDescent="0.25">
      <c r="A16" s="52" t="s">
        <v>5</v>
      </c>
      <c r="B16" s="12">
        <v>195.27500000000001</v>
      </c>
      <c r="C16" s="13">
        <v>163.59</v>
      </c>
      <c r="D16" s="200">
        <v>206.321</v>
      </c>
      <c r="E16" s="24">
        <v>166.23400000000001</v>
      </c>
      <c r="F16" s="200">
        <v>199.08</v>
      </c>
      <c r="G16" s="24">
        <v>164.483</v>
      </c>
      <c r="H16" s="12">
        <v>194.124</v>
      </c>
      <c r="I16" s="13">
        <v>164.518</v>
      </c>
      <c r="J16" s="12">
        <v>264.79899999999998</v>
      </c>
      <c r="K16" s="13">
        <v>168.21100000000001</v>
      </c>
      <c r="L16" s="12">
        <v>219.19800000000001</v>
      </c>
      <c r="M16" s="13">
        <v>165.52799999999999</v>
      </c>
    </row>
    <row r="17" spans="1:15" s="28" customFormat="1" ht="16.5" thickBot="1" x14ac:dyDescent="0.3">
      <c r="A17" s="53" t="s">
        <v>22</v>
      </c>
      <c r="B17" s="161" t="s">
        <v>46</v>
      </c>
      <c r="C17" s="162">
        <v>345.87799999999999</v>
      </c>
      <c r="D17" s="204" t="s">
        <v>46</v>
      </c>
      <c r="E17" s="26">
        <v>268.83499999999998</v>
      </c>
      <c r="F17" s="203" t="s">
        <v>46</v>
      </c>
      <c r="G17" s="70">
        <v>323.21899999999999</v>
      </c>
      <c r="H17" s="161" t="s">
        <v>46</v>
      </c>
      <c r="I17" s="70">
        <v>361.06400000000002</v>
      </c>
      <c r="J17" s="161" t="s">
        <v>46</v>
      </c>
      <c r="K17" s="70">
        <v>341.97</v>
      </c>
      <c r="L17" s="161" t="s">
        <v>46</v>
      </c>
      <c r="M17" s="70">
        <v>356.99099999999999</v>
      </c>
    </row>
    <row r="18" spans="1:15" ht="16.5" thickBot="1" x14ac:dyDescent="0.3">
      <c r="A18" s="69" t="s">
        <v>27</v>
      </c>
      <c r="B18" s="86">
        <v>195.27500000000001</v>
      </c>
      <c r="C18" s="85">
        <v>167.68199999999999</v>
      </c>
      <c r="D18" s="205">
        <v>206.321</v>
      </c>
      <c r="E18" s="87">
        <v>168.19200000000001</v>
      </c>
      <c r="F18" s="205">
        <v>199.08</v>
      </c>
      <c r="G18" s="87">
        <v>167.87</v>
      </c>
      <c r="H18" s="86">
        <v>194.124</v>
      </c>
      <c r="I18" s="85">
        <v>168.852</v>
      </c>
      <c r="J18" s="86">
        <v>264.79899999999998</v>
      </c>
      <c r="K18" s="85">
        <v>170.989</v>
      </c>
      <c r="L18" s="86">
        <v>219.19800000000001</v>
      </c>
      <c r="M18" s="85">
        <v>169.43299999999999</v>
      </c>
    </row>
    <row r="19" spans="1:15" ht="18.75" x14ac:dyDescent="0.25">
      <c r="A19" s="241" t="s">
        <v>9</v>
      </c>
      <c r="B19" s="242"/>
      <c r="C19" s="242"/>
      <c r="D19" s="196"/>
      <c r="E19" s="196"/>
      <c r="F19" s="196"/>
      <c r="G19" s="196"/>
      <c r="H19"/>
      <c r="I19"/>
    </row>
    <row r="20" spans="1:15" ht="16.5" thickBot="1" x14ac:dyDescent="0.3">
      <c r="A20" s="56" t="s">
        <v>10</v>
      </c>
      <c r="B20" s="8">
        <v>194.23699999999999</v>
      </c>
      <c r="C20" s="27">
        <v>176.541</v>
      </c>
      <c r="D20" s="206">
        <v>174.21299999999999</v>
      </c>
      <c r="E20" s="27">
        <v>178.72300000000001</v>
      </c>
      <c r="F20" s="206">
        <v>186.851</v>
      </c>
      <c r="G20" s="27">
        <v>177.399</v>
      </c>
      <c r="H20" s="8">
        <v>189.69200000000001</v>
      </c>
      <c r="I20" s="27">
        <v>175.88499999999999</v>
      </c>
      <c r="J20" s="8">
        <v>169.90100000000001</v>
      </c>
      <c r="K20" s="27">
        <v>177.25200000000001</v>
      </c>
      <c r="L20" s="8">
        <v>183.47800000000001</v>
      </c>
      <c r="M20" s="27">
        <v>176.31899999999999</v>
      </c>
    </row>
    <row r="21" spans="1:15" ht="16.5" thickBot="1" x14ac:dyDescent="0.3">
      <c r="A21" s="55" t="s">
        <v>28</v>
      </c>
      <c r="B21" s="83">
        <v>194.23699999999999</v>
      </c>
      <c r="C21" s="84">
        <v>176.541</v>
      </c>
      <c r="D21" s="207">
        <v>174.21299999999999</v>
      </c>
      <c r="E21" s="84">
        <v>178.72300000000001</v>
      </c>
      <c r="F21" s="207">
        <v>186.851</v>
      </c>
      <c r="G21" s="84">
        <v>177.399</v>
      </c>
      <c r="H21" s="83">
        <v>189.69200000000001</v>
      </c>
      <c r="I21" s="84">
        <v>175.88499999999999</v>
      </c>
      <c r="J21" s="83">
        <v>169.90100000000001</v>
      </c>
      <c r="K21" s="84">
        <v>177.25200000000001</v>
      </c>
      <c r="L21" s="83">
        <v>183.47800000000001</v>
      </c>
      <c r="M21" s="84">
        <v>176.31899999999999</v>
      </c>
      <c r="N21" s="163"/>
    </row>
    <row r="22" spans="1:15" ht="16.5" thickBot="1" x14ac:dyDescent="0.3">
      <c r="A22" s="35" t="s">
        <v>71</v>
      </c>
      <c r="B22" s="74">
        <v>188.905</v>
      </c>
      <c r="C22" s="75">
        <v>167.46899999999999</v>
      </c>
      <c r="D22" s="208">
        <v>213.46700000000001</v>
      </c>
      <c r="E22" s="75">
        <v>171.00299999999999</v>
      </c>
      <c r="F22" s="208">
        <v>199.571</v>
      </c>
      <c r="G22" s="75">
        <v>168.67099999999999</v>
      </c>
      <c r="H22" s="74">
        <v>192.828</v>
      </c>
      <c r="I22" s="75">
        <v>166.184</v>
      </c>
      <c r="J22" s="74">
        <v>224.958</v>
      </c>
      <c r="K22" s="75">
        <v>170.684</v>
      </c>
      <c r="L22" s="74">
        <v>205.267</v>
      </c>
      <c r="M22" s="75">
        <v>167.42599999999999</v>
      </c>
      <c r="N22" s="163"/>
      <c r="O22" s="164"/>
    </row>
    <row r="23" spans="1:15" ht="15.75" x14ac:dyDescent="0.25">
      <c r="A23" s="57" t="s">
        <v>76</v>
      </c>
      <c r="B23" s="34" t="s">
        <v>46</v>
      </c>
      <c r="C23" s="71">
        <v>174.44</v>
      </c>
      <c r="D23" s="209" t="s">
        <v>46</v>
      </c>
      <c r="E23" s="71">
        <v>172.91</v>
      </c>
      <c r="F23" s="209" t="s">
        <v>46</v>
      </c>
      <c r="G23" s="71">
        <v>173.84</v>
      </c>
      <c r="H23" s="34" t="s">
        <v>46</v>
      </c>
      <c r="I23" s="71">
        <v>174.4</v>
      </c>
      <c r="J23" s="34" t="s">
        <v>46</v>
      </c>
      <c r="K23" s="221">
        <v>173.16</v>
      </c>
      <c r="L23" s="34" t="s">
        <v>46</v>
      </c>
      <c r="M23" s="222">
        <v>173.97</v>
      </c>
    </row>
    <row r="24" spans="1:15" x14ac:dyDescent="0.25">
      <c r="A24" s="28"/>
    </row>
    <row r="25" spans="1:15" ht="64.5" customHeight="1" x14ac:dyDescent="0.25">
      <c r="A25" s="240"/>
      <c r="B25" s="240"/>
      <c r="C25" s="240"/>
      <c r="D25" s="171"/>
      <c r="E25" s="171"/>
      <c r="F25" s="171"/>
      <c r="G25" s="171"/>
      <c r="H25"/>
      <c r="I25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13">
    <mergeCell ref="A1:M1"/>
    <mergeCell ref="H3:I3"/>
    <mergeCell ref="A25:C25"/>
    <mergeCell ref="A19:C19"/>
    <mergeCell ref="A15:C15"/>
    <mergeCell ref="A5:C5"/>
    <mergeCell ref="B3:C3"/>
    <mergeCell ref="D3:E3"/>
    <mergeCell ref="J3:K3"/>
    <mergeCell ref="F3:G3"/>
    <mergeCell ref="B2:G2"/>
    <mergeCell ref="L3:M3"/>
    <mergeCell ref="H2:M2"/>
  </mergeCells>
  <pageMargins left="0.25" right="0.25" top="0.75" bottom="0.75" header="0.3" footer="0.3"/>
  <pageSetup paperSize="8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S2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12" sqref="R12"/>
    </sheetView>
  </sheetViews>
  <sheetFormatPr defaultRowHeight="15" x14ac:dyDescent="0.25"/>
  <cols>
    <col min="1" max="1" width="58.7109375" customWidth="1"/>
    <col min="2" max="3" width="7.7109375" style="28" customWidth="1"/>
    <col min="4" max="4" width="9.140625" style="28" customWidth="1"/>
    <col min="5" max="5" width="8.140625" style="28" customWidth="1"/>
    <col min="6" max="6" width="7.5703125" style="28" customWidth="1"/>
    <col min="7" max="10" width="9.140625" style="28" customWidth="1"/>
    <col min="11" max="12" width="7.7109375" style="28" customWidth="1"/>
    <col min="13" max="19" width="9.140625" style="28" customWidth="1"/>
  </cols>
  <sheetData>
    <row r="1" spans="1:19" ht="18.75" customHeight="1" x14ac:dyDescent="0.25">
      <c r="A1" s="245" t="s">
        <v>39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19" s="28" customFormat="1" ht="15.75" x14ac:dyDescent="0.25">
      <c r="A2" s="247"/>
      <c r="B2" s="250">
        <v>2017</v>
      </c>
      <c r="C2" s="251"/>
      <c r="D2" s="251"/>
      <c r="E2" s="251"/>
      <c r="F2" s="251"/>
      <c r="G2" s="251"/>
      <c r="H2" s="251"/>
      <c r="I2" s="251"/>
      <c r="J2" s="252"/>
      <c r="K2" s="250">
        <v>2018</v>
      </c>
      <c r="L2" s="251"/>
      <c r="M2" s="251"/>
      <c r="N2" s="251"/>
      <c r="O2" s="251"/>
      <c r="P2" s="251"/>
      <c r="Q2" s="251"/>
      <c r="R2" s="251"/>
      <c r="S2" s="252"/>
    </row>
    <row r="3" spans="1:19" ht="15.75" x14ac:dyDescent="0.25">
      <c r="A3" s="248"/>
      <c r="B3" s="246" t="s">
        <v>57</v>
      </c>
      <c r="C3" s="246"/>
      <c r="D3" s="246"/>
      <c r="E3" s="246" t="s">
        <v>81</v>
      </c>
      <c r="F3" s="246"/>
      <c r="G3" s="246"/>
      <c r="H3" s="246" t="s">
        <v>82</v>
      </c>
      <c r="I3" s="246"/>
      <c r="J3" s="249"/>
      <c r="K3" s="246" t="s">
        <v>57</v>
      </c>
      <c r="L3" s="246"/>
      <c r="M3" s="246"/>
      <c r="N3" s="246" t="s">
        <v>81</v>
      </c>
      <c r="O3" s="246"/>
      <c r="P3" s="246"/>
      <c r="Q3" s="246" t="s">
        <v>82</v>
      </c>
      <c r="R3" s="246"/>
      <c r="S3" s="246"/>
    </row>
    <row r="4" spans="1:19" x14ac:dyDescent="0.25">
      <c r="A4" s="49"/>
      <c r="B4" s="50" t="s">
        <v>40</v>
      </c>
      <c r="C4" s="50" t="s">
        <v>41</v>
      </c>
      <c r="D4" s="51" t="s">
        <v>42</v>
      </c>
      <c r="E4" s="50" t="s">
        <v>40</v>
      </c>
      <c r="F4" s="50" t="s">
        <v>41</v>
      </c>
      <c r="G4" s="51" t="s">
        <v>42</v>
      </c>
      <c r="H4" s="197" t="s">
        <v>40</v>
      </c>
      <c r="I4" s="197" t="s">
        <v>41</v>
      </c>
      <c r="J4" s="210" t="s">
        <v>42</v>
      </c>
      <c r="K4" s="50" t="s">
        <v>40</v>
      </c>
      <c r="L4" s="50" t="s">
        <v>41</v>
      </c>
      <c r="M4" s="51" t="s">
        <v>42</v>
      </c>
      <c r="N4" s="50" t="s">
        <v>40</v>
      </c>
      <c r="O4" s="50" t="s">
        <v>41</v>
      </c>
      <c r="P4" s="51" t="s">
        <v>42</v>
      </c>
      <c r="Q4" s="50" t="s">
        <v>40</v>
      </c>
      <c r="R4" s="50" t="s">
        <v>41</v>
      </c>
      <c r="S4" s="51" t="s">
        <v>42</v>
      </c>
    </row>
    <row r="5" spans="1:19" ht="15.75" x14ac:dyDescent="0.25">
      <c r="A5" s="63" t="s">
        <v>43</v>
      </c>
      <c r="B5" s="17">
        <v>51.573022435847584</v>
      </c>
      <c r="C5" s="17">
        <v>56.856392906713424</v>
      </c>
      <c r="D5" s="18">
        <v>52.448956465282706</v>
      </c>
      <c r="E5" s="17">
        <v>40.499640520010111</v>
      </c>
      <c r="F5" s="17">
        <v>63.913263499907622</v>
      </c>
      <c r="G5" s="18">
        <v>44.381402973267591</v>
      </c>
      <c r="H5" s="211">
        <v>46.005742025122665</v>
      </c>
      <c r="I5" s="211">
        <v>60.404322320971282</v>
      </c>
      <c r="J5" s="212">
        <v>48.392893659904942</v>
      </c>
      <c r="K5" s="17">
        <v>62.285605554777355</v>
      </c>
      <c r="L5" s="17">
        <v>69.119756086743266</v>
      </c>
      <c r="M5" s="18">
        <v>63.41917414019774</v>
      </c>
      <c r="N5" s="17">
        <v>39.65691259177391</v>
      </c>
      <c r="O5" s="17">
        <v>72.314959161482832</v>
      </c>
      <c r="P5" s="18">
        <v>45.073845607729652</v>
      </c>
      <c r="Q5" s="17">
        <v>50.9</v>
      </c>
      <c r="R5" s="17">
        <v>70.7</v>
      </c>
      <c r="S5" s="18">
        <v>54.2</v>
      </c>
    </row>
    <row r="6" spans="1:19" ht="15.75" x14ac:dyDescent="0.25">
      <c r="A6" s="53" t="s">
        <v>44</v>
      </c>
      <c r="B6" s="17">
        <v>67.73004828042329</v>
      </c>
      <c r="C6" s="17">
        <v>43.652876775095486</v>
      </c>
      <c r="D6" s="18">
        <v>51.739248397371831</v>
      </c>
      <c r="E6" s="17">
        <v>36.048526785714287</v>
      </c>
      <c r="F6" s="17">
        <v>60.524382757090002</v>
      </c>
      <c r="G6" s="18">
        <v>52.304112069810159</v>
      </c>
      <c r="H6" s="211">
        <v>51.80176951789003</v>
      </c>
      <c r="I6" s="211">
        <v>52.135236136208754</v>
      </c>
      <c r="J6" s="212">
        <v>52.023240630476188</v>
      </c>
      <c r="K6" s="17">
        <v>69.943501818783076</v>
      </c>
      <c r="L6" s="17">
        <v>54.025080769771037</v>
      </c>
      <c r="M6" s="18">
        <v>59.371317897902699</v>
      </c>
      <c r="N6" s="17">
        <v>38.5</v>
      </c>
      <c r="O6" s="17">
        <v>64.5</v>
      </c>
      <c r="P6" s="18">
        <v>55.8</v>
      </c>
      <c r="Q6" s="17">
        <v>54.141645208497756</v>
      </c>
      <c r="R6" s="17">
        <v>59.31394746575107</v>
      </c>
      <c r="S6" s="18">
        <v>57.57681824417147</v>
      </c>
    </row>
    <row r="7" spans="1:19" ht="15.75" x14ac:dyDescent="0.25">
      <c r="A7" s="53" t="s">
        <v>45</v>
      </c>
      <c r="B7" s="16">
        <v>32.969125402576488</v>
      </c>
      <c r="C7" s="16">
        <v>46.782081393917437</v>
      </c>
      <c r="D7" s="19">
        <v>45.040888870620044</v>
      </c>
      <c r="E7" s="16">
        <v>20.133043876413442</v>
      </c>
      <c r="F7" s="16">
        <v>50.22318028818875</v>
      </c>
      <c r="G7" s="19">
        <v>46.430167367708478</v>
      </c>
      <c r="H7" s="213">
        <v>26.515625850748659</v>
      </c>
      <c r="I7" s="213">
        <v>48.512136639103566</v>
      </c>
      <c r="J7" s="214">
        <v>45.739365905067821</v>
      </c>
      <c r="K7" s="16">
        <v>33.749933373590977</v>
      </c>
      <c r="L7" s="16">
        <v>49.692887424455684</v>
      </c>
      <c r="M7" s="19">
        <v>47.683197940898268</v>
      </c>
      <c r="N7" s="16">
        <v>15.9</v>
      </c>
      <c r="O7" s="16">
        <v>51.1</v>
      </c>
      <c r="P7" s="19">
        <v>46.7</v>
      </c>
      <c r="Q7" s="16">
        <v>24.780393746496916</v>
      </c>
      <c r="R7" s="16">
        <v>50.4</v>
      </c>
      <c r="S7" s="19">
        <v>47.168397488266045</v>
      </c>
    </row>
    <row r="8" spans="1:19" ht="15.75" x14ac:dyDescent="0.25">
      <c r="A8" s="67" t="s">
        <v>72</v>
      </c>
      <c r="B8" s="47">
        <v>51.633066762401249</v>
      </c>
      <c r="C8" s="47">
        <v>48.677783333786891</v>
      </c>
      <c r="D8" s="48">
        <v>50.415922320744286</v>
      </c>
      <c r="E8" s="47">
        <v>39.046589172801959</v>
      </c>
      <c r="F8" s="47">
        <v>55.618721686568342</v>
      </c>
      <c r="G8" s="48">
        <v>45.871883417080547</v>
      </c>
      <c r="H8" s="215">
        <v>45.305058692492217</v>
      </c>
      <c r="I8" s="215">
        <v>52.167426373030601</v>
      </c>
      <c r="J8" s="216">
        <v>48.131350275255883</v>
      </c>
      <c r="K8" s="47">
        <v>61.202386128928289</v>
      </c>
      <c r="L8" s="47">
        <v>55.356764416790746</v>
      </c>
      <c r="M8" s="48">
        <v>58.794151088646295</v>
      </c>
      <c r="N8" s="47">
        <v>38.200000000000003</v>
      </c>
      <c r="O8" s="47">
        <v>59</v>
      </c>
      <c r="P8" s="48">
        <v>46.8</v>
      </c>
      <c r="Q8" s="47">
        <v>49.657538991954794</v>
      </c>
      <c r="R8" s="47">
        <v>57.173487882940435</v>
      </c>
      <c r="S8" s="48">
        <v>52.75390279576677</v>
      </c>
    </row>
    <row r="9" spans="1:19" ht="15.75" x14ac:dyDescent="0.25">
      <c r="A9" s="66" t="s">
        <v>18</v>
      </c>
      <c r="B9" s="20">
        <v>26.4</v>
      </c>
      <c r="C9" s="68" t="s">
        <v>46</v>
      </c>
      <c r="D9" s="21" t="s">
        <v>46</v>
      </c>
      <c r="E9" s="20">
        <v>8.34</v>
      </c>
      <c r="F9" s="68" t="s">
        <v>46</v>
      </c>
      <c r="G9" s="21" t="s">
        <v>46</v>
      </c>
      <c r="H9" s="20">
        <v>17.32</v>
      </c>
      <c r="I9" s="68" t="s">
        <v>46</v>
      </c>
      <c r="J9" s="21" t="s">
        <v>46</v>
      </c>
      <c r="K9" s="20">
        <v>28.522187499999998</v>
      </c>
      <c r="L9" s="68" t="s">
        <v>46</v>
      </c>
      <c r="M9" s="21" t="s">
        <v>46</v>
      </c>
      <c r="N9" s="68">
        <v>8.6999999999999993</v>
      </c>
      <c r="O9" s="68" t="s">
        <v>46</v>
      </c>
      <c r="P9" s="21" t="s">
        <v>46</v>
      </c>
      <c r="Q9" s="20">
        <v>18.559999999999999</v>
      </c>
      <c r="R9" s="68" t="s">
        <v>46</v>
      </c>
      <c r="S9" s="21" t="s">
        <v>46</v>
      </c>
    </row>
    <row r="11" spans="1:19" x14ac:dyDescent="0.25">
      <c r="A11" s="28"/>
    </row>
    <row r="12" spans="1:19" x14ac:dyDescent="0.25">
      <c r="A12" s="28"/>
    </row>
    <row r="13" spans="1:19" x14ac:dyDescent="0.25">
      <c r="A13" s="28"/>
    </row>
    <row r="14" spans="1:19" x14ac:dyDescent="0.25">
      <c r="A14" s="28"/>
    </row>
    <row r="15" spans="1:19" x14ac:dyDescent="0.25">
      <c r="A15" s="28"/>
    </row>
    <row r="16" spans="1:19" x14ac:dyDescent="0.25">
      <c r="A16" s="28"/>
    </row>
    <row r="17" spans="1:1" x14ac:dyDescent="0.25">
      <c r="A17" s="28"/>
    </row>
    <row r="18" spans="1:1" x14ac:dyDescent="0.25">
      <c r="A18" s="28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8"/>
    </row>
    <row r="26" spans="1:1" x14ac:dyDescent="0.25">
      <c r="A26" s="28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0">
    <mergeCell ref="A1:S1"/>
    <mergeCell ref="K3:M3"/>
    <mergeCell ref="A2:A3"/>
    <mergeCell ref="B3:D3"/>
    <mergeCell ref="E3:G3"/>
    <mergeCell ref="N3:P3"/>
    <mergeCell ref="H3:J3"/>
    <mergeCell ref="B2:J2"/>
    <mergeCell ref="Q3:S3"/>
    <mergeCell ref="K2:S2"/>
  </mergeCells>
  <pageMargins left="0.25" right="0.25" top="0.75" bottom="0.75" header="0.3" footer="0.3"/>
  <pageSetup paperSize="9" scale="3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9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5" x14ac:dyDescent="0.25"/>
  <cols>
    <col min="1" max="1" width="44.5703125" customWidth="1"/>
    <col min="2" max="7" width="15.7109375" style="28" customWidth="1"/>
    <col min="8" max="8" width="12.140625" customWidth="1"/>
  </cols>
  <sheetData>
    <row r="1" spans="1:9" ht="18.75" customHeight="1" x14ac:dyDescent="0.25">
      <c r="A1" s="236" t="s">
        <v>53</v>
      </c>
      <c r="B1" s="237"/>
      <c r="C1" s="237"/>
      <c r="D1" s="237"/>
      <c r="E1" s="237"/>
      <c r="F1" s="237"/>
      <c r="G1" s="237"/>
    </row>
    <row r="2" spans="1:9" s="28" customFormat="1" ht="18.75" customHeight="1" x14ac:dyDescent="0.25">
      <c r="A2" s="255"/>
      <c r="B2" s="259">
        <v>2017</v>
      </c>
      <c r="C2" s="260"/>
      <c r="D2" s="261"/>
      <c r="E2" s="259">
        <v>2018</v>
      </c>
      <c r="F2" s="260"/>
      <c r="G2" s="261"/>
    </row>
    <row r="3" spans="1:9" ht="18.75" customHeight="1" x14ac:dyDescent="0.25">
      <c r="A3" s="256"/>
      <c r="B3" s="138" t="s">
        <v>57</v>
      </c>
      <c r="C3" s="172" t="s">
        <v>81</v>
      </c>
      <c r="D3" s="172" t="s">
        <v>82</v>
      </c>
      <c r="E3" s="139" t="s">
        <v>57</v>
      </c>
      <c r="F3" s="172" t="s">
        <v>81</v>
      </c>
      <c r="G3" s="172" t="s">
        <v>82</v>
      </c>
    </row>
    <row r="4" spans="1:9" ht="15.75" x14ac:dyDescent="0.25">
      <c r="A4" s="257" t="s">
        <v>56</v>
      </c>
      <c r="B4" s="258"/>
      <c r="C4" s="198"/>
      <c r="D4" s="198"/>
      <c r="E4"/>
      <c r="G4" s="198"/>
    </row>
    <row r="5" spans="1:9" ht="15.75" x14ac:dyDescent="0.25">
      <c r="A5" s="62" t="s">
        <v>29</v>
      </c>
      <c r="B5" s="30">
        <v>1473059.08</v>
      </c>
      <c r="C5" s="30">
        <v>1341563.3470000001</v>
      </c>
      <c r="D5" s="30">
        <v>2814622.4270000001</v>
      </c>
      <c r="E5" s="30">
        <v>1479845.3459999999</v>
      </c>
      <c r="F5" s="30">
        <v>1409063.689</v>
      </c>
      <c r="G5" s="30">
        <v>2888909.0350000001</v>
      </c>
      <c r="H5" s="1"/>
    </row>
    <row r="6" spans="1:9" ht="15.75" x14ac:dyDescent="0.25">
      <c r="A6" s="63" t="s">
        <v>30</v>
      </c>
      <c r="B6" s="14">
        <v>6119739.5800000001</v>
      </c>
      <c r="C6" s="14">
        <v>5790546.7330000009</v>
      </c>
      <c r="D6" s="14">
        <v>11910286.313000001</v>
      </c>
      <c r="E6" s="14">
        <v>7530156.9810000006</v>
      </c>
      <c r="F6" s="14">
        <v>5938215.3669999996</v>
      </c>
      <c r="G6" s="14">
        <v>13468372.348000001</v>
      </c>
      <c r="H6" s="1"/>
    </row>
    <row r="7" spans="1:9" ht="15.75" x14ac:dyDescent="0.25">
      <c r="A7" s="63" t="s">
        <v>31</v>
      </c>
      <c r="B7" s="14">
        <v>424896.29</v>
      </c>
      <c r="C7" s="14">
        <v>332649.14799999993</v>
      </c>
      <c r="D7" s="14">
        <v>757545.43799999985</v>
      </c>
      <c r="E7" s="14">
        <v>283396.67200000002</v>
      </c>
      <c r="F7" s="14">
        <v>271974.44500000001</v>
      </c>
      <c r="G7" s="14">
        <v>555371.11699999997</v>
      </c>
      <c r="H7" s="1"/>
    </row>
    <row r="8" spans="1:9" ht="15.75" x14ac:dyDescent="0.25">
      <c r="A8" s="63" t="s">
        <v>32</v>
      </c>
      <c r="B8" s="14">
        <v>281072.38</v>
      </c>
      <c r="C8" s="14">
        <v>191055.41600000003</v>
      </c>
      <c r="D8" s="14">
        <v>472127.79600000003</v>
      </c>
      <c r="E8" s="14">
        <v>215823.60599999997</v>
      </c>
      <c r="F8" s="14">
        <v>172547.48499999999</v>
      </c>
      <c r="G8" s="14">
        <v>388371.09100000001</v>
      </c>
      <c r="H8" s="1"/>
    </row>
    <row r="9" spans="1:9" ht="15.75" x14ac:dyDescent="0.25">
      <c r="A9" s="63" t="s">
        <v>33</v>
      </c>
      <c r="B9" s="31">
        <v>18218.509999999998</v>
      </c>
      <c r="C9" s="31">
        <v>22857.332000000002</v>
      </c>
      <c r="D9" s="31">
        <v>41075.842000000004</v>
      </c>
      <c r="E9" s="31">
        <v>42022.86</v>
      </c>
      <c r="F9" s="31">
        <v>34262.781999999999</v>
      </c>
      <c r="G9" s="31">
        <v>76285.642000000007</v>
      </c>
      <c r="H9" s="1"/>
    </row>
    <row r="10" spans="1:9" ht="15.75" x14ac:dyDescent="0.25">
      <c r="A10" s="61" t="s">
        <v>34</v>
      </c>
      <c r="B10" s="60">
        <f>SUM(B5:B9)</f>
        <v>8316985.8399999999</v>
      </c>
      <c r="C10" s="60">
        <v>7678671.9760000017</v>
      </c>
      <c r="D10" s="60">
        <v>15995657.816000002</v>
      </c>
      <c r="E10" s="60">
        <f>SUM(E5:E9)</f>
        <v>9551245.4649999999</v>
      </c>
      <c r="F10" s="60">
        <v>7826063.7680000002</v>
      </c>
      <c r="G10" s="60">
        <v>17377309.232999999</v>
      </c>
      <c r="H10" s="1"/>
      <c r="I10" s="1"/>
    </row>
    <row r="11" spans="1:9" ht="15.75" customHeight="1" x14ac:dyDescent="0.25">
      <c r="A11" s="253" t="s">
        <v>35</v>
      </c>
      <c r="B11" s="254"/>
      <c r="C11" s="199"/>
      <c r="D11" s="199"/>
      <c r="E11"/>
      <c r="G11" s="199"/>
      <c r="H11" s="1"/>
    </row>
    <row r="12" spans="1:9" ht="15.75" x14ac:dyDescent="0.25">
      <c r="A12" s="62" t="s">
        <v>52</v>
      </c>
      <c r="B12" s="133">
        <v>1494.36</v>
      </c>
      <c r="C12" s="133">
        <v>1253.0606666666665</v>
      </c>
      <c r="D12" s="133">
        <v>1373.70783333333</v>
      </c>
      <c r="E12" s="133">
        <v>1427.5440000000001</v>
      </c>
      <c r="F12" s="133">
        <v>1349.4146666666668</v>
      </c>
      <c r="G12" s="133">
        <v>1388.4793333333332</v>
      </c>
      <c r="H12" s="1"/>
    </row>
    <row r="13" spans="1:9" ht="15.75" x14ac:dyDescent="0.25">
      <c r="A13" s="63" t="s">
        <v>47</v>
      </c>
      <c r="B13" s="23">
        <v>1209.97</v>
      </c>
      <c r="C13" s="23">
        <v>1178.9276666666644</v>
      </c>
      <c r="D13" s="23">
        <v>1194.4506666666623</v>
      </c>
      <c r="E13" s="23">
        <v>1293.7819999999981</v>
      </c>
      <c r="F13" s="23">
        <v>1299.1639999999963</v>
      </c>
      <c r="G13" s="23">
        <v>1296.4729999999972</v>
      </c>
      <c r="H13" s="1"/>
      <c r="I13" s="220"/>
    </row>
    <row r="14" spans="1:9" s="28" customFormat="1" ht="15.75" x14ac:dyDescent="0.25">
      <c r="A14" s="63" t="s">
        <v>73</v>
      </c>
      <c r="B14" s="23">
        <v>379.54300000000001</v>
      </c>
      <c r="C14" s="23">
        <v>435.911</v>
      </c>
      <c r="D14" s="23">
        <v>407.72699999999998</v>
      </c>
      <c r="E14" s="23">
        <v>832.84400000000005</v>
      </c>
      <c r="F14" s="23">
        <v>497.65566666666666</v>
      </c>
      <c r="G14" s="23">
        <v>665.2498333333333</v>
      </c>
      <c r="H14" s="1"/>
      <c r="I14" s="220"/>
    </row>
    <row r="15" spans="1:9" ht="15.75" x14ac:dyDescent="0.25">
      <c r="A15" s="63" t="s">
        <v>48</v>
      </c>
      <c r="B15" s="23">
        <v>902.52</v>
      </c>
      <c r="C15" s="23">
        <v>830.95600000000002</v>
      </c>
      <c r="D15" s="23">
        <v>866.73966666666672</v>
      </c>
      <c r="E15" s="23">
        <v>862.64133333333371</v>
      </c>
      <c r="F15" s="23">
        <v>742.08633333333341</v>
      </c>
      <c r="G15" s="23">
        <v>802.36383333333356</v>
      </c>
      <c r="H15" s="1"/>
      <c r="I15" s="220"/>
    </row>
    <row r="16" spans="1:9" ht="15.75" x14ac:dyDescent="0.25">
      <c r="A16" s="63" t="s">
        <v>49</v>
      </c>
      <c r="B16" s="22">
        <v>1561.67</v>
      </c>
      <c r="C16" s="22">
        <v>1691.4943333333335</v>
      </c>
      <c r="D16" s="22">
        <v>1626.5809999999999</v>
      </c>
      <c r="E16" s="22">
        <v>1267.4393333333333</v>
      </c>
      <c r="F16" s="22">
        <v>1664.532666666667</v>
      </c>
      <c r="G16" s="22">
        <v>1465.9860000000001</v>
      </c>
      <c r="H16" s="1"/>
      <c r="I16" s="220"/>
    </row>
    <row r="17" spans="1:9" ht="15.75" x14ac:dyDescent="0.25">
      <c r="A17" s="61" t="s">
        <v>34</v>
      </c>
      <c r="B17" s="65">
        <f t="shared" ref="B17" si="0">SUM(B12:B16)</f>
        <v>5548.0630000000001</v>
      </c>
      <c r="C17" s="65">
        <v>5390.3496666666651</v>
      </c>
      <c r="D17" s="65">
        <v>5469.2061666666586</v>
      </c>
      <c r="E17" s="65">
        <f>SUM(E12:E16)</f>
        <v>5684.250666666665</v>
      </c>
      <c r="F17" s="65">
        <v>5552.8533333333289</v>
      </c>
      <c r="G17" s="65">
        <v>5618.5519999999979</v>
      </c>
      <c r="H17" s="1"/>
      <c r="I17" s="220"/>
    </row>
    <row r="19" spans="1:9" x14ac:dyDescent="0.25">
      <c r="A19" s="15"/>
      <c r="B19" s="29"/>
      <c r="C19" s="29"/>
      <c r="D19" s="29"/>
      <c r="E19" s="29"/>
      <c r="F19" s="29"/>
      <c r="G19" s="29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:G1"/>
    <mergeCell ref="A11:B11"/>
    <mergeCell ref="A2:A3"/>
    <mergeCell ref="A4:B4"/>
    <mergeCell ref="B2:D2"/>
    <mergeCell ref="E2:G2"/>
  </mergeCells>
  <pageMargins left="0.7" right="0.7" top="0.75" bottom="0.75" header="0.3" footer="0.3"/>
  <pageSetup paperSize="9" scale="5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5" x14ac:dyDescent="0.25"/>
  <cols>
    <col min="1" max="1" width="26" customWidth="1"/>
    <col min="2" max="7" width="15.7109375" style="28" customWidth="1"/>
  </cols>
  <sheetData>
    <row r="1" spans="1:7" ht="18.75" customHeight="1" x14ac:dyDescent="0.25">
      <c r="A1" s="267" t="s">
        <v>54</v>
      </c>
      <c r="B1" s="268"/>
      <c r="C1" s="268"/>
      <c r="D1" s="268"/>
      <c r="E1" s="268"/>
      <c r="F1" s="268"/>
      <c r="G1" s="268"/>
    </row>
    <row r="2" spans="1:7" s="28" customFormat="1" ht="15.75" x14ac:dyDescent="0.25">
      <c r="A2" s="262"/>
      <c r="B2" s="264">
        <v>2017</v>
      </c>
      <c r="C2" s="265"/>
      <c r="D2" s="266"/>
      <c r="E2" s="264">
        <v>2018</v>
      </c>
      <c r="F2" s="265"/>
      <c r="G2" s="266"/>
    </row>
    <row r="3" spans="1:7" ht="15.75" x14ac:dyDescent="0.25">
      <c r="A3" s="263"/>
      <c r="B3" s="89" t="s">
        <v>57</v>
      </c>
      <c r="C3" s="89" t="s">
        <v>81</v>
      </c>
      <c r="D3" s="89" t="s">
        <v>82</v>
      </c>
      <c r="E3" s="89" t="s">
        <v>57</v>
      </c>
      <c r="F3" s="89" t="s">
        <v>81</v>
      </c>
      <c r="G3" s="89" t="s">
        <v>82</v>
      </c>
    </row>
    <row r="4" spans="1:7" ht="15.75" x14ac:dyDescent="0.25">
      <c r="A4" s="167" t="s">
        <v>37</v>
      </c>
      <c r="B4" s="168"/>
      <c r="C4" s="168"/>
      <c r="D4" s="168"/>
      <c r="E4"/>
      <c r="G4" s="168"/>
    </row>
    <row r="5" spans="1:7" ht="15.75" x14ac:dyDescent="0.25">
      <c r="A5" s="90" t="s">
        <v>30</v>
      </c>
      <c r="B5" s="91">
        <v>1068145.93</v>
      </c>
      <c r="C5" s="201">
        <v>849012.07900000003</v>
      </c>
      <c r="D5" s="201">
        <v>1917158.0090000001</v>
      </c>
      <c r="E5" s="91">
        <v>1021869.5930000001</v>
      </c>
      <c r="F5" s="91">
        <v>774268.63800000004</v>
      </c>
      <c r="G5" s="201">
        <v>1796138.2310000001</v>
      </c>
    </row>
    <row r="6" spans="1:7" ht="15.75" x14ac:dyDescent="0.25">
      <c r="A6" s="90" t="s">
        <v>31</v>
      </c>
      <c r="B6" s="92">
        <v>295612.32</v>
      </c>
      <c r="C6" s="202">
        <v>336757.18000000005</v>
      </c>
      <c r="D6" s="202">
        <v>632369.5</v>
      </c>
      <c r="E6" s="92">
        <v>354403.09700000001</v>
      </c>
      <c r="F6" s="92">
        <v>391237.22400000005</v>
      </c>
      <c r="G6" s="202">
        <v>745640.321</v>
      </c>
    </row>
    <row r="7" spans="1:7" ht="15.75" x14ac:dyDescent="0.25">
      <c r="A7" s="93" t="s">
        <v>34</v>
      </c>
      <c r="B7" s="94">
        <f t="shared" ref="B7" si="0">SUM(B5:B6)</f>
        <v>1363758.25</v>
      </c>
      <c r="C7" s="94">
        <f>SUM(C5:C6)</f>
        <v>1185769.2590000001</v>
      </c>
      <c r="D7" s="94">
        <v>2549527.5090000001</v>
      </c>
      <c r="E7" s="94">
        <f>SUM(E5:E6)</f>
        <v>1376272.6900000002</v>
      </c>
      <c r="F7" s="94">
        <v>1165505.862</v>
      </c>
      <c r="G7" s="94">
        <v>2541778.5520000001</v>
      </c>
    </row>
    <row r="8" spans="1:7" ht="15.75" x14ac:dyDescent="0.25">
      <c r="A8" s="165" t="s">
        <v>38</v>
      </c>
      <c r="B8" s="166"/>
      <c r="C8" s="168"/>
      <c r="D8" s="168"/>
      <c r="G8" s="168"/>
    </row>
    <row r="9" spans="1:7" ht="15.75" x14ac:dyDescent="0.25">
      <c r="A9" s="95" t="s">
        <v>47</v>
      </c>
      <c r="B9" s="96">
        <v>27.74</v>
      </c>
      <c r="C9" s="96">
        <v>29.177000000000007</v>
      </c>
      <c r="D9" s="96">
        <v>28.456833333333332</v>
      </c>
      <c r="E9" s="96">
        <v>31.326666666666664</v>
      </c>
      <c r="F9" s="96">
        <v>25.643000000000004</v>
      </c>
      <c r="G9" s="96">
        <v>28.484833333333341</v>
      </c>
    </row>
    <row r="10" spans="1:7" s="28" customFormat="1" ht="15.75" x14ac:dyDescent="0.25">
      <c r="A10" s="95" t="s">
        <v>58</v>
      </c>
      <c r="B10" s="134">
        <v>0.09</v>
      </c>
      <c r="C10" s="134">
        <v>0.15233333333333335</v>
      </c>
      <c r="D10" s="134">
        <v>0.12133333333333335</v>
      </c>
      <c r="E10" s="134">
        <v>0.33066666666666672</v>
      </c>
      <c r="F10" s="134">
        <v>0.30033333333333345</v>
      </c>
      <c r="G10" s="134">
        <v>0.31550000000000011</v>
      </c>
    </row>
    <row r="11" spans="1:7" ht="15.75" x14ac:dyDescent="0.25">
      <c r="A11" s="95" t="s">
        <v>50</v>
      </c>
      <c r="B11" s="98">
        <v>1.0900000000000001</v>
      </c>
      <c r="C11" s="98">
        <v>3.3626666666666667</v>
      </c>
      <c r="D11" s="98">
        <v>2.2256666666666671</v>
      </c>
      <c r="E11" s="98">
        <v>2.9930000000000003</v>
      </c>
      <c r="F11" s="98">
        <v>2.0653333333333332</v>
      </c>
      <c r="G11" s="98">
        <v>2.5291666666666668</v>
      </c>
    </row>
    <row r="12" spans="1:7" ht="15.75" x14ac:dyDescent="0.25">
      <c r="A12" s="95" t="s">
        <v>49</v>
      </c>
      <c r="B12" s="97">
        <v>49.58</v>
      </c>
      <c r="C12" s="97">
        <v>110.29866666666666</v>
      </c>
      <c r="D12" s="97">
        <v>79.941000000000003</v>
      </c>
      <c r="E12" s="97">
        <v>108.03266666666667</v>
      </c>
      <c r="F12" s="97">
        <v>90.129333333333335</v>
      </c>
      <c r="G12" s="97">
        <v>99.081000000000003</v>
      </c>
    </row>
    <row r="13" spans="1:7" ht="15.75" x14ac:dyDescent="0.25">
      <c r="A13" s="95" t="s">
        <v>51</v>
      </c>
      <c r="B13" s="97">
        <v>6.36</v>
      </c>
      <c r="C13" s="97">
        <v>7.4846666666666666</v>
      </c>
      <c r="D13" s="97">
        <v>6.9239999999999995</v>
      </c>
      <c r="E13" s="97">
        <v>7.6976666666666667</v>
      </c>
      <c r="F13" s="97">
        <v>6.354000000000001</v>
      </c>
      <c r="G13" s="97">
        <v>7.0258333333333347</v>
      </c>
    </row>
    <row r="14" spans="1:7" ht="15.75" x14ac:dyDescent="0.25">
      <c r="A14" s="99" t="s">
        <v>34</v>
      </c>
      <c r="B14" s="100">
        <f t="shared" ref="B14" si="1">SUM(B9:B13)</f>
        <v>84.86</v>
      </c>
      <c r="C14" s="100">
        <v>150.47533333333334</v>
      </c>
      <c r="D14" s="100">
        <v>117.66883333333334</v>
      </c>
      <c r="E14" s="100">
        <f>SUM(E9:E13)</f>
        <v>150.38066666666666</v>
      </c>
      <c r="F14" s="100">
        <v>124.49199999999999</v>
      </c>
      <c r="G14" s="100">
        <v>137.43633333333332</v>
      </c>
    </row>
    <row r="15" spans="1:7" x14ac:dyDescent="0.25">
      <c r="A15" s="64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A1:G4 A8:G14 A5:B7 E5:G7" name="Диапазон2"/>
    <protectedRange password="CA04" sqref="C5:D7" name="Диапазон2_1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4">
    <mergeCell ref="A2:A3"/>
    <mergeCell ref="B2:D2"/>
    <mergeCell ref="E2:G2"/>
    <mergeCell ref="A1:G1"/>
  </mergeCells>
  <pageMargins left="0.25" right="0.25" top="0.75" bottom="0.75" header="0.3" footer="0.3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Вареева Екатерина Сергеевна</cp:lastModifiedBy>
  <cp:lastPrinted>2018-01-25T08:52:43Z</cp:lastPrinted>
  <dcterms:created xsi:type="dcterms:W3CDTF">2010-04-06T12:01:25Z</dcterms:created>
  <dcterms:modified xsi:type="dcterms:W3CDTF">2018-07-24T08:41:49Z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