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8\1 кв\Производство\1. РЕЛИЗ\"/>
    </mc:Choice>
  </mc:AlternateContent>
  <workbookProtection workbookPassword="CA04" lockStructure="1"/>
  <bookViews>
    <workbookView xWindow="120" yWindow="630" windowWidth="15570" windowHeight="9750"/>
  </bookViews>
  <sheets>
    <sheet name="1. Выработка электроэнергии" sheetId="1" r:id="rId1"/>
    <sheet name="2. Отпуск теплоэнергии" sheetId="2" r:id="rId2"/>
    <sheet name="3. УРУТ" sheetId="3" r:id="rId3"/>
    <sheet name="4. КИУМ" sheetId="4" r:id="rId4"/>
    <sheet name="5. Реализация э.э. и мощности" sheetId="5" r:id="rId5"/>
    <sheet name="6. Покупка э.э. и мощности" sheetId="6" r:id="rId6"/>
  </sheets>
  <definedNames>
    <definedName name="_xlnm.Print_Area" localSheetId="1">'2. Отпуск теплоэнергии'!$A$1:$E$28</definedName>
    <definedName name="_xlnm.Print_Area" localSheetId="2">'3. УРУТ'!$A$1:$C$23</definedName>
    <definedName name="_xlnm.Print_Area" localSheetId="3">'4. КИУМ'!$A$1:$D$9</definedName>
    <definedName name="_xlnm.Print_Area" localSheetId="4">'5. Реализация э.э. и мощности'!$A$1:$B$17</definedName>
    <definedName name="_xlnm.Print_Area" localSheetId="5">'6. Покупка э.э. и мощности'!$A$1:$B$14</definedName>
  </definedNames>
  <calcPr calcId="162913"/>
  <customWorkbookViews>
    <customWorkbookView name="Исаев Николай Викторович - Личное представление" guid="{BFC9BBAB-DC53-41DF-AE0D-DBF1C62867D0}" mergeInterval="0" personalView="1" maximized="1" xWindow="-8" yWindow="-8" windowWidth="1936" windowHeight="1066" activeSheetId="1"/>
  </customWorkbookViews>
</workbook>
</file>

<file path=xl/calcChain.xml><?xml version="1.0" encoding="utf-8"?>
<calcChain xmlns="http://schemas.openxmlformats.org/spreadsheetml/2006/main">
  <c r="C14" i="6" l="1"/>
  <c r="C7" i="6"/>
  <c r="C17" i="5"/>
  <c r="C10" i="5"/>
  <c r="E25" i="2" l="1"/>
  <c r="C23" i="2"/>
  <c r="D23" i="2"/>
  <c r="E23" i="2"/>
  <c r="B23" i="2"/>
  <c r="C19" i="2"/>
  <c r="D19" i="2"/>
  <c r="E19" i="2"/>
  <c r="B19" i="2"/>
  <c r="C14" i="2"/>
  <c r="C27" i="2" s="1"/>
  <c r="C28" i="2" s="1"/>
  <c r="D14" i="2"/>
  <c r="D27" i="2" s="1"/>
  <c r="D28" i="2" s="1"/>
  <c r="E14" i="2"/>
  <c r="E27" i="2" s="1"/>
  <c r="B14" i="2"/>
  <c r="B27" i="2" s="1"/>
  <c r="B28" i="2" s="1"/>
  <c r="E28" i="2" l="1"/>
  <c r="I23" i="2"/>
  <c r="I25" i="2"/>
  <c r="I30" i="1"/>
  <c r="I35" i="1" s="1"/>
  <c r="I36" i="1"/>
  <c r="I28" i="1"/>
  <c r="I19" i="2"/>
  <c r="I22" i="1"/>
  <c r="I14" i="2"/>
  <c r="I16" i="1"/>
  <c r="I32" i="1" s="1"/>
  <c r="I33" i="1" s="1"/>
  <c r="H36" i="1"/>
  <c r="H35" i="1"/>
  <c r="H28" i="1"/>
  <c r="H23" i="2"/>
  <c r="H19" i="2"/>
  <c r="H14" i="2"/>
  <c r="H27" i="2" s="1"/>
  <c r="H28" i="2" s="1"/>
  <c r="H22" i="1"/>
  <c r="H16" i="1"/>
  <c r="H32" i="1" s="1"/>
  <c r="H33" i="1" s="1"/>
  <c r="G23" i="2"/>
  <c r="G36" i="1"/>
  <c r="G35" i="1"/>
  <c r="G28" i="1"/>
  <c r="G22" i="1"/>
  <c r="G32" i="1" s="1"/>
  <c r="G33" i="1" s="1"/>
  <c r="G16" i="1"/>
  <c r="G14" i="2"/>
  <c r="G27" i="2" s="1"/>
  <c r="G28" i="2" s="1"/>
  <c r="F23" i="2"/>
  <c r="F19" i="2"/>
  <c r="F14" i="2"/>
  <c r="F27" i="2" s="1"/>
  <c r="F28" i="2" s="1"/>
  <c r="C36" i="1"/>
  <c r="D36" i="1"/>
  <c r="F36" i="1"/>
  <c r="C35" i="1"/>
  <c r="D35" i="1"/>
  <c r="F35" i="1"/>
  <c r="B35" i="1"/>
  <c r="F32" i="1"/>
  <c r="F33" i="1" s="1"/>
  <c r="F28" i="1"/>
  <c r="F22" i="1"/>
  <c r="F16" i="1"/>
  <c r="I27" i="2" l="1"/>
  <c r="I28" i="2" s="1"/>
  <c r="E30" i="1"/>
  <c r="E25" i="1"/>
  <c r="E26" i="1"/>
  <c r="E27" i="1"/>
  <c r="E24" i="1"/>
  <c r="E19" i="1"/>
  <c r="E20" i="1"/>
  <c r="E21" i="1"/>
  <c r="E18" i="1"/>
  <c r="E6" i="1"/>
  <c r="E7" i="1"/>
  <c r="E8" i="1"/>
  <c r="E9" i="1"/>
  <c r="E10" i="1"/>
  <c r="E11" i="1"/>
  <c r="E12" i="1"/>
  <c r="E13" i="1"/>
  <c r="E14" i="1"/>
  <c r="E15" i="1"/>
  <c r="E5" i="1"/>
  <c r="E35" i="1" s="1"/>
  <c r="E36" i="1" l="1"/>
  <c r="E22" i="1"/>
  <c r="E16" i="1"/>
  <c r="B10" i="5" l="1"/>
  <c r="B17" i="5"/>
  <c r="B14" i="6" l="1"/>
  <c r="B7" i="6"/>
  <c r="B36" i="1" l="1"/>
  <c r="B16" i="1"/>
  <c r="C16" i="1"/>
  <c r="C33" i="1" s="1"/>
  <c r="D16" i="1"/>
  <c r="D33" i="1" s="1"/>
  <c r="B22" i="1"/>
  <c r="C22" i="1"/>
  <c r="D22" i="1"/>
  <c r="B28" i="1"/>
  <c r="C28" i="1"/>
  <c r="D28" i="1"/>
  <c r="B33" i="1" l="1"/>
  <c r="E28" i="1"/>
  <c r="D32" i="1"/>
  <c r="C32" i="1"/>
  <c r="B32" i="1"/>
  <c r="E32" i="1" l="1"/>
  <c r="E33" i="1"/>
</calcChain>
</file>

<file path=xl/sharedStrings.xml><?xml version="1.0" encoding="utf-8"?>
<sst xmlns="http://schemas.openxmlformats.org/spreadsheetml/2006/main" count="150" uniqueCount="78">
  <si>
    <t>Филиал "Невский"</t>
  </si>
  <si>
    <t>Центральная ТЭЦ</t>
  </si>
  <si>
    <t>Каскад Вуоксинских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</si>
  <si>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</si>
  <si>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</si>
  <si>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</si>
  <si>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</si>
  <si>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</si>
  <si>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</si>
  <si>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</si>
  <si>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</si>
  <si>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</si>
  <si>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</si>
  <si>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Всего по филиалу "Кольский"</t>
  </si>
  <si>
    <t>январь</t>
  </si>
  <si>
    <t>февраль</t>
  </si>
  <si>
    <t>март</t>
  </si>
  <si>
    <t>Каскад Ладожских ГЭС</t>
  </si>
  <si>
    <t>Мурманская ТЭЦ</t>
  </si>
  <si>
    <t>Всего ТГК-1 без учета Мурманской ТЭЦ</t>
  </si>
  <si>
    <t>Всего ТГК-1 с учетом Мурманской ТЭЦ</t>
  </si>
  <si>
    <t>Всего ГЭС</t>
  </si>
  <si>
    <t>Котельные</t>
  </si>
  <si>
    <t>Электрические бойлерные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</si>
  <si>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</si>
  <si>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</si>
  <si>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</si>
  <si>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</si>
  <si>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</si>
  <si>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</si>
  <si>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</si>
  <si>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</si>
  <si>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</si>
  <si>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</si>
  <si>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</si>
  <si>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</si>
  <si>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>Всего ТЭС</t>
  </si>
  <si>
    <t>Покупка электроэнергии (тыс. кВт∙ч)</t>
  </si>
  <si>
    <t>Покупка мощности (МВт, среднемесячные значения)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</si>
  <si>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</si>
  <si>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</si>
  <si>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</si>
  <si>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</si>
  <si>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</si>
  <si>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</si>
  <si>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</si>
  <si>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>-</t>
  </si>
  <si>
    <t>ДПМ</t>
  </si>
  <si>
    <t>Вынужденные</t>
  </si>
  <si>
    <t>КОМ</t>
  </si>
  <si>
    <t xml:space="preserve">Вынужденные </t>
  </si>
  <si>
    <t>ГЭС/АЭС</t>
  </si>
  <si>
    <t xml:space="preserve">РД </t>
  </si>
  <si>
    <t xml:space="preserve">Реализация электроэнергии и мощности </t>
  </si>
  <si>
    <t xml:space="preserve">Покупка электроэнергии и мощности </t>
  </si>
  <si>
    <t>Удельный расход условного топлива на отпуск электрической и тепловой энергии</t>
  </si>
  <si>
    <t>Реализация электроэнергии (тыс. кВт∙ч)</t>
  </si>
  <si>
    <t>1 кв</t>
  </si>
  <si>
    <t>ВИЭ</t>
  </si>
  <si>
    <t>Каскад Туломских и Серебрянских ГЭС</t>
  </si>
  <si>
    <t>Каскад Сунских ГЭС (с учетом Малых ГЭС)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</si>
  <si>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</si>
  <si>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</si>
  <si>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</si>
  <si>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</si>
  <si>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</si>
  <si>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</si>
  <si>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</si>
  <si>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</si>
  <si>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Выработка электрической энергии станциями ПАО "ТГК-1", тыс. кВт∙ч</t>
  </si>
  <si>
    <t>Отпуск тепловой энергии станциями ПАО "ТГК-1", Гкал</t>
  </si>
  <si>
    <t>В среднем по ПАО "ТГК-1"</t>
  </si>
  <si>
    <t>ПАО «ТГК-1»</t>
  </si>
  <si>
    <t>СДЭМ (внебиржевой)</t>
  </si>
  <si>
    <t>Всего "ТГК-1" без учета Мурманской ТЭЦ</t>
  </si>
  <si>
    <t>Всего "ТГК-1" с учетом Мурманской ТЭЦ</t>
  </si>
  <si>
    <t>Мурманская ТЭЦ (с учетом котельных)</t>
  </si>
  <si>
    <t>на э/энергию, г/кВт∙ч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</si>
</sst>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"/>
    <numFmt numFmtId="167" formatCode="_-* #,##0.00_-;\-* #,##0.00_-;_-* &quot;-&quot;??_-;_-@_-"/>
  </numFmts>
  <fonts count="37" x14ac:knownFonts="1">
    <font>
      <sz val="11"/>
      <color theme="1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9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b/>
      <sz val="14"/>
      <color indexed="9"/>
      <name val="Calibri"/>
      <family val="2"/>
      <charset val="204"/>
    </font>
    <font>
      <sz val="8"/>
      <name val="Arial"/>
      <family val="2"/>
      <charset val="204"/>
    </font>
    <font>
      <sz val="12"/>
      <color indexed="9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7">
    <xf numFmtId="0" fontId="0" fillId="0" borderId="0"/>
    <xf numFmtId="167" fontId="22" fillId="0" borderId="0" applyFont="0" applyFill="0" applyBorder="0" applyAlignment="0" applyProtection="0"/>
    <xf numFmtId="0" fontId="32" fillId="4" borderId="0" applyNumberFormat="0" applyBorder="0" applyAlignment="0" applyProtection="0"/>
    <xf numFmtId="0" fontId="26" fillId="0" borderId="0"/>
    <xf numFmtId="0" fontId="12" fillId="0" borderId="0"/>
    <xf numFmtId="0" fontId="18" fillId="0" borderId="0"/>
    <xf numFmtId="0" fontId="16" fillId="0" borderId="0"/>
    <xf numFmtId="0" fontId="12" fillId="0" borderId="0"/>
    <xf numFmtId="0" fontId="17" fillId="0" borderId="0"/>
    <xf numFmtId="0" fontId="19" fillId="0" borderId="0"/>
    <xf numFmtId="0" fontId="18" fillId="0" borderId="0"/>
    <xf numFmtId="0" fontId="20" fillId="0" borderId="0"/>
    <xf numFmtId="0" fontId="31" fillId="0" borderId="0"/>
    <xf numFmtId="0" fontId="21" fillId="0" borderId="0"/>
    <xf numFmtId="0" fontId="24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6" fillId="0" borderId="0" applyFont="0" applyFill="0" applyBorder="0" applyAlignment="0" applyProtection="0"/>
    <xf numFmtId="4" fontId="23" fillId="2" borderId="0" applyBorder="0">
      <alignment horizontal="right"/>
    </xf>
    <xf numFmtId="0" fontId="35" fillId="0" borderId="0"/>
    <xf numFmtId="164" fontId="35" fillId="0" borderId="0" applyFont="0" applyFill="0" applyBorder="0" applyAlignment="0" applyProtection="0"/>
    <xf numFmtId="0" fontId="36" fillId="0" borderId="0"/>
    <xf numFmtId="0" fontId="31" fillId="0" borderId="0"/>
    <xf numFmtId="0" fontId="12" fillId="0" borderId="0"/>
  </cellStyleXfs>
  <cellXfs count="212">
    <xf numFmtId="0" fontId="0" fillId="0" borderId="0" xfId="0"/>
    <xf numFmtId="3" fontId="0" fillId="0" borderId="0" xfId="0" applyNumberFormat="1"/>
    <xf numFmtId="3" fontId="7" fillId="0" borderId="1" xfId="0" applyNumberFormat="1" applyFont="1" applyFill="1" applyBorder="1"/>
    <xf numFmtId="3" fontId="7" fillId="0" borderId="2" xfId="0" applyNumberFormat="1" applyFont="1" applyFill="1" applyBorder="1"/>
    <xf numFmtId="3" fontId="7" fillId="0" borderId="0" xfId="0" applyNumberFormat="1" applyFont="1" applyFill="1" applyBorder="1"/>
    <xf numFmtId="3" fontId="7" fillId="0" borderId="3" xfId="0" applyNumberFormat="1" applyFont="1" applyFill="1" applyBorder="1"/>
    <xf numFmtId="3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0" fontId="14" fillId="0" borderId="0" xfId="0" applyFont="1"/>
    <xf numFmtId="165" fontId="7" fillId="0" borderId="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wrapText="1"/>
    </xf>
    <xf numFmtId="165" fontId="5" fillId="0" borderId="7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vertical="center"/>
    </xf>
    <xf numFmtId="166" fontId="5" fillId="0" borderId="6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0" xfId="0"/>
    <xf numFmtId="166" fontId="14" fillId="0" borderId="0" xfId="0" applyNumberFormat="1" applyFont="1"/>
    <xf numFmtId="3" fontId="7" fillId="0" borderId="5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9" fillId="4" borderId="33" xfId="2" applyFont="1" applyBorder="1" applyAlignment="1">
      <alignment horizontal="center" vertical="center" wrapText="1"/>
    </xf>
    <xf numFmtId="0" fontId="25" fillId="4" borderId="12" xfId="2" applyFont="1" applyBorder="1" applyAlignment="1">
      <alignment vertical="center" wrapText="1"/>
    </xf>
    <xf numFmtId="4" fontId="0" fillId="0" borderId="14" xfId="0" applyNumberFormat="1" applyFont="1" applyFill="1" applyBorder="1" applyAlignment="1">
      <alignment horizontal="center"/>
    </xf>
    <xf numFmtId="0" fontId="2" fillId="4" borderId="16" xfId="2" applyFont="1" applyBorder="1" applyAlignment="1">
      <alignment horizontal="left" vertical="center" wrapText="1"/>
    </xf>
    <xf numFmtId="0" fontId="3" fillId="0" borderId="14" xfId="0" applyFont="1" applyFill="1" applyBorder="1" applyAlignment="1"/>
    <xf numFmtId="3" fontId="7" fillId="5" borderId="18" xfId="0" applyNumberFormat="1" applyFont="1" applyFill="1" applyBorder="1"/>
    <xf numFmtId="3" fontId="7" fillId="5" borderId="19" xfId="0" applyNumberFormat="1" applyFont="1" applyFill="1" applyBorder="1"/>
    <xf numFmtId="3" fontId="8" fillId="5" borderId="16" xfId="0" applyNumberFormat="1" applyFont="1" applyFill="1" applyBorder="1"/>
    <xf numFmtId="3" fontId="8" fillId="5" borderId="16" xfId="0" applyNumberFormat="1" applyFont="1" applyFill="1" applyBorder="1" applyAlignment="1">
      <alignment wrapText="1"/>
    </xf>
    <xf numFmtId="3" fontId="8" fillId="0" borderId="7" xfId="0" applyNumberFormat="1" applyFont="1" applyFill="1" applyBorder="1" applyAlignment="1">
      <alignment wrapText="1"/>
    </xf>
    <xf numFmtId="0" fontId="3" fillId="0" borderId="1" xfId="0" applyFont="1" applyFill="1" applyBorder="1" applyAlignment="1"/>
    <xf numFmtId="0" fontId="0" fillId="0" borderId="21" xfId="0" applyFill="1" applyBorder="1" applyAlignment="1"/>
    <xf numFmtId="0" fontId="0" fillId="0" borderId="14" xfId="0" applyFill="1" applyBorder="1" applyAlignment="1"/>
    <xf numFmtId="0" fontId="0" fillId="0" borderId="22" xfId="0" applyFill="1" applyBorder="1" applyAlignment="1"/>
    <xf numFmtId="0" fontId="0" fillId="0" borderId="23" xfId="0" applyFill="1" applyBorder="1" applyAlignment="1"/>
    <xf numFmtId="3" fontId="7" fillId="5" borderId="24" xfId="0" applyNumberFormat="1" applyFont="1" applyFill="1" applyBorder="1"/>
    <xf numFmtId="3" fontId="7" fillId="5" borderId="20" xfId="0" applyNumberFormat="1" applyFont="1" applyFill="1" applyBorder="1"/>
    <xf numFmtId="165" fontId="8" fillId="5" borderId="1" xfId="0" applyNumberFormat="1" applyFont="1" applyFill="1" applyBorder="1" applyAlignment="1">
      <alignment horizontal="center" wrapText="1"/>
    </xf>
    <xf numFmtId="165" fontId="8" fillId="5" borderId="8" xfId="0" applyNumberFormat="1" applyFont="1" applyFill="1" applyBorder="1" applyAlignment="1">
      <alignment horizontal="center" wrapText="1"/>
    </xf>
    <xf numFmtId="0" fontId="13" fillId="0" borderId="27" xfId="0" applyFont="1" applyBorder="1" applyAlignment="1">
      <alignment horizontal="justify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7" fillId="4" borderId="18" xfId="2" applyFont="1" applyBorder="1" applyAlignment="1">
      <alignment horizontal="left" vertical="center"/>
    </xf>
    <xf numFmtId="0" fontId="27" fillId="4" borderId="19" xfId="2" applyFont="1" applyBorder="1" applyAlignment="1">
      <alignment horizontal="left" vertical="center"/>
    </xf>
    <xf numFmtId="0" fontId="27" fillId="4" borderId="20" xfId="2" applyFont="1" applyBorder="1" applyAlignment="1">
      <alignment horizontal="left" vertical="center"/>
    </xf>
    <xf numFmtId="0" fontId="28" fillId="4" borderId="16" xfId="2" applyFont="1" applyBorder="1" applyAlignment="1">
      <alignment horizontal="left" vertical="center"/>
    </xf>
    <xf numFmtId="0" fontId="27" fillId="4" borderId="24" xfId="2" applyFont="1" applyBorder="1" applyAlignment="1">
      <alignment horizontal="left" vertical="center"/>
    </xf>
    <xf numFmtId="0" fontId="28" fillId="4" borderId="25" xfId="2" applyFont="1" applyBorder="1" applyAlignment="1">
      <alignment horizontal="left" vertical="center"/>
    </xf>
    <xf numFmtId="0" fontId="29" fillId="0" borderId="10" xfId="0" applyFont="1" applyFill="1" applyBorder="1" applyAlignment="1"/>
    <xf numFmtId="0" fontId="29" fillId="0" borderId="21" xfId="0" applyFont="1" applyFill="1" applyBorder="1" applyAlignment="1"/>
    <xf numFmtId="0" fontId="2" fillId="4" borderId="25" xfId="2" applyFont="1" applyBorder="1" applyAlignment="1">
      <alignment horizontal="left" vertical="center" wrapText="1"/>
    </xf>
    <xf numFmtId="3" fontId="11" fillId="5" borderId="8" xfId="0" applyNumberFormat="1" applyFont="1" applyFill="1" applyBorder="1" applyAlignment="1">
      <alignment vertical="center"/>
    </xf>
    <xf numFmtId="0" fontId="2" fillId="4" borderId="38" xfId="2" applyFont="1" applyBorder="1" applyAlignment="1">
      <alignment vertical="center"/>
    </xf>
    <xf numFmtId="0" fontId="34" fillId="4" borderId="18" xfId="2" applyFont="1" applyBorder="1" applyAlignment="1">
      <alignment vertical="center"/>
    </xf>
    <xf numFmtId="0" fontId="34" fillId="4" borderId="19" xfId="2" applyFont="1" applyBorder="1" applyAlignment="1">
      <alignment vertical="center"/>
    </xf>
    <xf numFmtId="0" fontId="0" fillId="0" borderId="3" xfId="0" applyBorder="1"/>
    <xf numFmtId="166" fontId="11" fillId="5" borderId="8" xfId="0" applyNumberFormat="1" applyFont="1" applyFill="1" applyBorder="1" applyAlignment="1">
      <alignment vertical="center"/>
    </xf>
    <xf numFmtId="0" fontId="34" fillId="4" borderId="26" xfId="2" applyFont="1" applyBorder="1"/>
    <xf numFmtId="0" fontId="2" fillId="4" borderId="40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8" fillId="4" borderId="13" xfId="2" applyFont="1" applyBorder="1" applyAlignment="1">
      <alignment horizontal="left" vertical="center"/>
    </xf>
    <xf numFmtId="4" fontId="7" fillId="0" borderId="6" xfId="0" applyNumberFormat="1" applyFont="1" applyBorder="1" applyAlignment="1">
      <alignment horizontal="center" vertical="center"/>
    </xf>
    <xf numFmtId="4" fontId="0" fillId="6" borderId="15" xfId="0" applyNumberFormat="1" applyFont="1" applyFill="1" applyBorder="1" applyAlignment="1">
      <alignment horizontal="center"/>
    </xf>
    <xf numFmtId="3" fontId="7" fillId="0" borderId="44" xfId="0" applyNumberFormat="1" applyFont="1" applyFill="1" applyBorder="1"/>
    <xf numFmtId="3" fontId="7" fillId="0" borderId="45" xfId="0" applyNumberFormat="1" applyFont="1" applyFill="1" applyBorder="1"/>
    <xf numFmtId="4" fontId="6" fillId="5" borderId="4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 applyProtection="1">
      <alignment vertical="center" wrapText="1"/>
    </xf>
    <xf numFmtId="3" fontId="8" fillId="5" borderId="16" xfId="0" applyNumberFormat="1" applyFont="1" applyFill="1" applyBorder="1" applyAlignment="1" applyProtection="1">
      <alignment vertical="center" wrapText="1"/>
    </xf>
    <xf numFmtId="3" fontId="8" fillId="0" borderId="2" xfId="0" applyNumberFormat="1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/>
    <xf numFmtId="0" fontId="0" fillId="0" borderId="4" xfId="0" applyFill="1" applyBorder="1" applyAlignment="1" applyProtection="1"/>
    <xf numFmtId="0" fontId="2" fillId="0" borderId="31" xfId="2" applyFont="1" applyFill="1" applyBorder="1" applyAlignment="1" applyProtection="1"/>
    <xf numFmtId="4" fontId="33" fillId="5" borderId="4" xfId="0" applyNumberFormat="1" applyFont="1" applyFill="1" applyBorder="1" applyAlignment="1">
      <alignment horizontal="center"/>
    </xf>
    <xf numFmtId="4" fontId="33" fillId="5" borderId="17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33" fillId="5" borderId="17" xfId="0" applyNumberFormat="1" applyFont="1" applyFill="1" applyBorder="1" applyAlignment="1">
      <alignment horizontal="center" vertical="center"/>
    </xf>
    <xf numFmtId="4" fontId="33" fillId="5" borderId="4" xfId="0" applyNumberFormat="1" applyFont="1" applyFill="1" applyBorder="1" applyAlignment="1">
      <alignment horizontal="center" vertical="center"/>
    </xf>
    <xf numFmtId="0" fontId="2" fillId="4" borderId="33" xfId="2" applyFont="1" applyBorder="1" applyAlignment="1" applyProtection="1">
      <alignment horizontal="center" vertical="center"/>
    </xf>
    <xf numFmtId="0" fontId="34" fillId="4" borderId="19" xfId="2" applyFont="1" applyBorder="1" applyAlignment="1" applyProtection="1">
      <alignment horizontal="left" vertical="center"/>
    </xf>
    <xf numFmtId="3" fontId="7" fillId="0" borderId="5" xfId="0" applyNumberFormat="1" applyFont="1" applyBorder="1" applyAlignment="1" applyProtection="1">
      <alignment vertical="center"/>
    </xf>
    <xf numFmtId="3" fontId="7" fillId="0" borderId="6" xfId="0" applyNumberFormat="1" applyFont="1" applyBorder="1" applyAlignment="1" applyProtection="1">
      <alignment vertical="center"/>
    </xf>
    <xf numFmtId="0" fontId="2" fillId="4" borderId="38" xfId="2" applyFont="1" applyBorder="1" applyAlignment="1" applyProtection="1">
      <alignment horizontal="left" vertical="center"/>
    </xf>
    <xf numFmtId="3" fontId="11" fillId="5" borderId="24" xfId="0" applyNumberFormat="1" applyFont="1" applyFill="1" applyBorder="1" applyAlignment="1" applyProtection="1">
      <alignment vertical="center"/>
    </xf>
    <xf numFmtId="0" fontId="34" fillId="4" borderId="19" xfId="2" applyFont="1" applyBorder="1" applyAlignment="1" applyProtection="1">
      <alignment vertical="center"/>
    </xf>
    <xf numFmtId="166" fontId="7" fillId="0" borderId="5" xfId="0" applyNumberFormat="1" applyFont="1" applyBorder="1" applyAlignment="1" applyProtection="1">
      <alignment vertical="center"/>
    </xf>
    <xf numFmtId="166" fontId="7" fillId="0" borderId="6" xfId="0" applyNumberFormat="1" applyFont="1" applyBorder="1" applyAlignment="1" applyProtection="1">
      <alignment vertical="center"/>
    </xf>
    <xf numFmtId="166" fontId="5" fillId="0" borderId="6" xfId="0" applyNumberFormat="1" applyFont="1" applyBorder="1" applyAlignment="1" applyProtection="1">
      <alignment horizontal="right" vertical="center"/>
    </xf>
    <xf numFmtId="0" fontId="2" fillId="4" borderId="38" xfId="2" applyFont="1" applyBorder="1" applyAlignment="1" applyProtection="1">
      <alignment vertical="center"/>
    </xf>
    <xf numFmtId="166" fontId="11" fillId="5" borderId="24" xfId="0" applyNumberFormat="1" applyFont="1" applyFill="1" applyBorder="1" applyAlignment="1" applyProtection="1">
      <alignment vertical="center"/>
    </xf>
    <xf numFmtId="0" fontId="2" fillId="4" borderId="32" xfId="2" applyFont="1" applyBorder="1" applyAlignment="1" applyProtection="1">
      <alignment horizontal="center" vertical="center"/>
    </xf>
    <xf numFmtId="0" fontId="2" fillId="4" borderId="39" xfId="2" applyFont="1" applyBorder="1" applyAlignment="1" applyProtection="1">
      <alignment horizontal="center" vertical="center"/>
    </xf>
    <xf numFmtId="0" fontId="2" fillId="4" borderId="43" xfId="2" applyFont="1" applyBorder="1" applyAlignment="1" applyProtection="1">
      <alignment horizontal="center" vertical="center"/>
    </xf>
    <xf numFmtId="0" fontId="29" fillId="0" borderId="35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27" fillId="4" borderId="28" xfId="2" applyFont="1" applyBorder="1" applyAlignment="1" applyProtection="1">
      <alignment horizontal="left" vertical="center"/>
    </xf>
    <xf numFmtId="3" fontId="7" fillId="0" borderId="3" xfId="15" applyNumberFormat="1" applyFont="1" applyFill="1" applyBorder="1" applyProtection="1"/>
    <xf numFmtId="3" fontId="7" fillId="0" borderId="3" xfId="0" applyNumberFormat="1" applyFont="1" applyFill="1" applyBorder="1" applyProtection="1"/>
    <xf numFmtId="3" fontId="7" fillId="5" borderId="18" xfId="0" applyNumberFormat="1" applyFont="1" applyFill="1" applyBorder="1" applyProtection="1"/>
    <xf numFmtId="3" fontId="5" fillId="0" borderId="3" xfId="0" applyNumberFormat="1" applyFont="1" applyFill="1" applyBorder="1" applyProtection="1"/>
    <xf numFmtId="0" fontId="27" fillId="4" borderId="12" xfId="2" applyFont="1" applyBorder="1" applyAlignment="1" applyProtection="1">
      <alignment horizontal="left" vertical="center"/>
    </xf>
    <xf numFmtId="3" fontId="7" fillId="0" borderId="0" xfId="15" applyNumberFormat="1" applyFont="1" applyFill="1" applyBorder="1" applyProtection="1"/>
    <xf numFmtId="3" fontId="7" fillId="0" borderId="0" xfId="0" applyNumberFormat="1" applyFont="1" applyFill="1" applyBorder="1" applyProtection="1"/>
    <xf numFmtId="3" fontId="7" fillId="5" borderId="19" xfId="0" applyNumberFormat="1" applyFont="1" applyFill="1" applyBorder="1" applyProtection="1"/>
    <xf numFmtId="0" fontId="27" fillId="4" borderId="29" xfId="2" applyFont="1" applyBorder="1" applyAlignment="1" applyProtection="1">
      <alignment horizontal="left" vertical="center"/>
    </xf>
    <xf numFmtId="3" fontId="7" fillId="0" borderId="2" xfId="15" applyNumberFormat="1" applyFont="1" applyFill="1" applyBorder="1" applyProtection="1"/>
    <xf numFmtId="3" fontId="7" fillId="0" borderId="2" xfId="0" applyNumberFormat="1" applyFont="1" applyFill="1" applyBorder="1" applyProtection="1"/>
    <xf numFmtId="0" fontId="30" fillId="4" borderId="13" xfId="2" applyFont="1" applyBorder="1" applyAlignment="1" applyProtection="1">
      <alignment horizontal="left" vertical="center"/>
    </xf>
    <xf numFmtId="3" fontId="8" fillId="0" borderId="4" xfId="0" applyNumberFormat="1" applyFont="1" applyFill="1" applyBorder="1" applyProtection="1"/>
    <xf numFmtId="3" fontId="8" fillId="5" borderId="16" xfId="0" applyNumberFormat="1" applyFont="1" applyFill="1" applyBorder="1" applyProtection="1"/>
    <xf numFmtId="0" fontId="29" fillId="0" borderId="21" xfId="0" applyFont="1" applyFill="1" applyBorder="1" applyAlignment="1" applyProtection="1">
      <alignment vertical="center"/>
    </xf>
    <xf numFmtId="0" fontId="29" fillId="0" borderId="21" xfId="0" applyFont="1" applyFill="1" applyBorder="1" applyAlignment="1" applyProtection="1"/>
    <xf numFmtId="0" fontId="0" fillId="0" borderId="13" xfId="0" applyFill="1" applyBorder="1" applyAlignment="1" applyProtection="1"/>
    <xf numFmtId="0" fontId="27" fillId="4" borderId="13" xfId="2" applyFont="1" applyBorder="1" applyAlignment="1" applyProtection="1">
      <alignment horizontal="left" vertical="center"/>
    </xf>
    <xf numFmtId="3" fontId="7" fillId="0" borderId="4" xfId="0" applyNumberFormat="1" applyFont="1" applyFill="1" applyBorder="1" applyProtection="1"/>
    <xf numFmtId="3" fontId="5" fillId="6" borderId="4" xfId="0" applyNumberFormat="1" applyFont="1" applyFill="1" applyBorder="1" applyProtection="1"/>
    <xf numFmtId="3" fontId="5" fillId="5" borderId="16" xfId="0" applyNumberFormat="1" applyFont="1" applyFill="1" applyBorder="1" applyProtection="1"/>
    <xf numFmtId="0" fontId="2" fillId="4" borderId="13" xfId="2" applyFont="1" applyBorder="1" applyAlignment="1" applyProtection="1">
      <alignment horizontal="left" vertical="center" wrapText="1"/>
    </xf>
    <xf numFmtId="0" fontId="2" fillId="0" borderId="30" xfId="2" applyFont="1" applyFill="1" applyBorder="1" applyAlignment="1" applyProtection="1"/>
    <xf numFmtId="0" fontId="2" fillId="4" borderId="36" xfId="2" applyFont="1" applyBorder="1" applyAlignment="1" applyProtection="1">
      <alignment horizontal="right"/>
    </xf>
    <xf numFmtId="3" fontId="15" fillId="4" borderId="3" xfId="2" applyNumberFormat="1" applyFont="1" applyBorder="1" applyProtection="1"/>
    <xf numFmtId="3" fontId="15" fillId="4" borderId="7" xfId="2" applyNumberFormat="1" applyFont="1" applyBorder="1" applyProtection="1"/>
    <xf numFmtId="166" fontId="0" fillId="0" borderId="5" xfId="0" applyNumberFormat="1" applyFont="1" applyBorder="1" applyAlignment="1">
      <alignment vertical="center"/>
    </xf>
    <xf numFmtId="4" fontId="5" fillId="0" borderId="6" xfId="0" applyNumberFormat="1" applyFont="1" applyBorder="1" applyAlignment="1" applyProtection="1">
      <alignment horizontal="right" vertical="center"/>
    </xf>
    <xf numFmtId="0" fontId="2" fillId="4" borderId="42" xfId="2" applyFont="1" applyBorder="1" applyAlignment="1">
      <alignment horizontal="center" vertical="center"/>
    </xf>
    <xf numFmtId="3" fontId="3" fillId="0" borderId="34" xfId="0" applyNumberFormat="1" applyFont="1" applyFill="1" applyBorder="1" applyAlignment="1" applyProtection="1">
      <alignment vertical="center"/>
    </xf>
    <xf numFmtId="0" fontId="3" fillId="0" borderId="35" xfId="0" applyFont="1" applyFill="1" applyBorder="1" applyAlignment="1" applyProtection="1">
      <alignment vertical="center"/>
    </xf>
    <xf numFmtId="0" fontId="2" fillId="4" borderId="42" xfId="2" applyFont="1" applyBorder="1" applyAlignment="1">
      <alignment horizontal="center" vertical="center"/>
    </xf>
    <xf numFmtId="0" fontId="2" fillId="4" borderId="42" xfId="2" applyFont="1" applyBorder="1" applyAlignment="1">
      <alignment horizontal="center" vertical="center"/>
    </xf>
    <xf numFmtId="0" fontId="2" fillId="4" borderId="48" xfId="2" applyFont="1" applyBorder="1" applyAlignment="1">
      <alignment horizontal="center" vertical="center" wrapText="1"/>
    </xf>
    <xf numFmtId="0" fontId="2" fillId="4" borderId="48" xfId="2" applyFont="1" applyBorder="1" applyAlignment="1" applyProtection="1">
      <alignment horizontal="center" vertical="center" wrapText="1"/>
    </xf>
    <xf numFmtId="0" fontId="2" fillId="4" borderId="42" xfId="2" applyFont="1" applyBorder="1" applyAlignment="1">
      <alignment horizontal="center" vertical="center"/>
    </xf>
    <xf numFmtId="0" fontId="27" fillId="4" borderId="0" xfId="2" applyFont="1" applyBorder="1" applyAlignment="1">
      <alignment horizontal="left" vertical="center"/>
    </xf>
    <xf numFmtId="0" fontId="0" fillId="0" borderId="0" xfId="0" applyNumberFormat="1" applyAlignment="1">
      <alignment wrapText="1"/>
    </xf>
    <xf numFmtId="3" fontId="8" fillId="6" borderId="4" xfId="0" applyNumberFormat="1" applyFont="1" applyFill="1" applyBorder="1"/>
    <xf numFmtId="3" fontId="0" fillId="0" borderId="0" xfId="0" applyNumberFormat="1" applyAlignment="1">
      <alignment wrapText="1"/>
    </xf>
    <xf numFmtId="3" fontId="5" fillId="0" borderId="3" xfId="0" applyNumberFormat="1" applyFont="1" applyFill="1" applyBorder="1"/>
    <xf numFmtId="3" fontId="5" fillId="5" borderId="18" xfId="0" applyNumberFormat="1" applyFont="1" applyFill="1" applyBorder="1"/>
    <xf numFmtId="3" fontId="5" fillId="0" borderId="0" xfId="0" applyNumberFormat="1" applyFont="1" applyFill="1" applyBorder="1"/>
    <xf numFmtId="3" fontId="5" fillId="5" borderId="19" xfId="0" applyNumberFormat="1" applyFont="1" applyFill="1" applyBorder="1"/>
    <xf numFmtId="3" fontId="5" fillId="0" borderId="2" xfId="0" applyNumberFormat="1" applyFont="1" applyFill="1" applyBorder="1"/>
    <xf numFmtId="3" fontId="5" fillId="5" borderId="20" xfId="0" applyNumberFormat="1" applyFont="1" applyFill="1" applyBorder="1"/>
    <xf numFmtId="3" fontId="6" fillId="0" borderId="4" xfId="0" applyNumberFormat="1" applyFont="1" applyFill="1" applyBorder="1"/>
    <xf numFmtId="3" fontId="5" fillId="0" borderId="44" xfId="0" applyNumberFormat="1" applyFont="1" applyFill="1" applyBorder="1"/>
    <xf numFmtId="3" fontId="5" fillId="0" borderId="45" xfId="0" applyNumberFormat="1" applyFont="1" applyFill="1" applyBorder="1"/>
    <xf numFmtId="3" fontId="6" fillId="0" borderId="2" xfId="0" applyNumberFormat="1" applyFont="1" applyFill="1" applyBorder="1"/>
    <xf numFmtId="3" fontId="5" fillId="0" borderId="1" xfId="0" applyNumberFormat="1" applyFont="1" applyFill="1" applyBorder="1"/>
    <xf numFmtId="3" fontId="5" fillId="5" borderId="24" xfId="0" applyNumberFormat="1" applyFont="1" applyFill="1" applyBorder="1"/>
    <xf numFmtId="3" fontId="6" fillId="0" borderId="4" xfId="0" applyNumberFormat="1" applyFont="1" applyFill="1" applyBorder="1" applyAlignment="1">
      <alignment wrapText="1"/>
    </xf>
    <xf numFmtId="3" fontId="6" fillId="0" borderId="7" xfId="0" applyNumberFormat="1" applyFont="1" applyFill="1" applyBorder="1" applyAlignment="1">
      <alignment wrapText="1"/>
    </xf>
    <xf numFmtId="0" fontId="3" fillId="0" borderId="31" xfId="0" applyFont="1" applyFill="1" applyBorder="1" applyAlignment="1" applyProtection="1"/>
    <xf numFmtId="0" fontId="2" fillId="4" borderId="27" xfId="2" applyFont="1" applyBorder="1" applyAlignment="1" applyProtection="1">
      <alignment horizontal="right"/>
    </xf>
    <xf numFmtId="3" fontId="8" fillId="0" borderId="16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166" fontId="33" fillId="0" borderId="0" xfId="0" applyNumberFormat="1" applyFont="1"/>
    <xf numFmtId="166" fontId="0" fillId="0" borderId="0" xfId="0" applyNumberFormat="1"/>
    <xf numFmtId="0" fontId="3" fillId="0" borderId="28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66" fontId="0" fillId="0" borderId="0" xfId="0" applyNumberFormat="1" applyAlignment="1">
      <alignment wrapText="1"/>
    </xf>
    <xf numFmtId="0" fontId="1" fillId="4" borderId="48" xfId="2" applyFont="1" applyBorder="1" applyAlignment="1" applyProtection="1">
      <alignment horizontal="center" vertical="center"/>
    </xf>
    <xf numFmtId="0" fontId="1" fillId="4" borderId="41" xfId="2" applyFont="1" applyBorder="1" applyAlignment="1" applyProtection="1">
      <alignment horizontal="center" vertical="center"/>
    </xf>
    <xf numFmtId="0" fontId="1" fillId="4" borderId="12" xfId="2" applyFont="1" applyBorder="1" applyAlignment="1" applyProtection="1">
      <alignment horizontal="center" vertical="center"/>
    </xf>
    <xf numFmtId="0" fontId="1" fillId="4" borderId="0" xfId="2" applyFont="1" applyBorder="1" applyAlignment="1" applyProtection="1">
      <alignment horizontal="center" vertical="center"/>
    </xf>
    <xf numFmtId="0" fontId="32" fillId="4" borderId="47" xfId="2" applyBorder="1" applyAlignment="1" applyProtection="1">
      <alignment horizontal="center"/>
    </xf>
    <xf numFmtId="0" fontId="32" fillId="4" borderId="46" xfId="2" applyBorder="1" applyAlignment="1" applyProtection="1">
      <alignment horizontal="center"/>
    </xf>
    <xf numFmtId="0" fontId="1" fillId="4" borderId="49" xfId="2" applyFont="1" applyBorder="1" applyAlignment="1">
      <alignment horizontal="center"/>
    </xf>
    <xf numFmtId="0" fontId="1" fillId="4" borderId="37" xfId="2" applyFont="1" applyBorder="1" applyAlignment="1">
      <alignment horizontal="center"/>
    </xf>
    <xf numFmtId="0" fontId="1" fillId="4" borderId="48" xfId="2" applyFont="1" applyBorder="1" applyAlignment="1">
      <alignment horizontal="center" vertical="center"/>
    </xf>
    <xf numFmtId="0" fontId="1" fillId="4" borderId="41" xfId="2" applyFont="1" applyBorder="1" applyAlignment="1">
      <alignment horizontal="center" vertical="center"/>
    </xf>
    <xf numFmtId="0" fontId="1" fillId="4" borderId="53" xfId="2" applyFont="1" applyBorder="1" applyAlignment="1">
      <alignment horizontal="center" vertical="center"/>
    </xf>
    <xf numFmtId="0" fontId="25" fillId="4" borderId="48" xfId="2" applyFont="1" applyBorder="1" applyAlignment="1">
      <alignment horizontal="center"/>
    </xf>
    <xf numFmtId="0" fontId="25" fillId="4" borderId="41" xfId="2" applyFont="1" applyBorder="1" applyAlignment="1">
      <alignment horizontal="center"/>
    </xf>
    <xf numFmtId="0" fontId="25" fillId="4" borderId="54" xfId="2" applyFont="1" applyBorder="1" applyAlignment="1">
      <alignment horizontal="center"/>
    </xf>
    <xf numFmtId="0" fontId="1" fillId="4" borderId="12" xfId="2" applyFont="1" applyBorder="1" applyAlignment="1">
      <alignment horizontal="center" vertical="center"/>
    </xf>
    <xf numFmtId="0" fontId="1" fillId="4" borderId="0" xfId="2" applyFont="1" applyBorder="1" applyAlignment="1">
      <alignment horizontal="center" vertical="center"/>
    </xf>
    <xf numFmtId="0" fontId="0" fillId="0" borderId="0" xfId="0" applyNumberFormat="1" applyAlignment="1">
      <alignment horizontal="left" wrapText="1"/>
    </xf>
    <xf numFmtId="0" fontId="10" fillId="3" borderId="21" xfId="2" applyFont="1" applyFill="1" applyBorder="1" applyAlignment="1">
      <alignment horizontal="left" vertical="center"/>
    </xf>
    <xf numFmtId="0" fontId="10" fillId="3" borderId="14" xfId="2" applyFont="1" applyFill="1" applyBorder="1" applyAlignment="1">
      <alignment horizontal="left" vertical="center"/>
    </xf>
    <xf numFmtId="0" fontId="10" fillId="3" borderId="7" xfId="2" applyFont="1" applyFill="1" applyBorder="1" applyAlignment="1">
      <alignment horizontal="left" vertical="center"/>
    </xf>
    <xf numFmtId="0" fontId="1" fillId="4" borderId="52" xfId="2" applyFont="1" applyBorder="1" applyAlignment="1">
      <alignment horizontal="center" vertical="center"/>
    </xf>
    <xf numFmtId="0" fontId="2" fillId="4" borderId="48" xfId="2" applyFont="1" applyBorder="1" applyAlignment="1">
      <alignment horizontal="center" wrapText="1"/>
    </xf>
    <xf numFmtId="0" fontId="2" fillId="4" borderId="41" xfId="2" applyFont="1" applyBorder="1" applyAlignment="1">
      <alignment horizontal="center" wrapText="1"/>
    </xf>
    <xf numFmtId="0" fontId="2" fillId="4" borderId="42" xfId="2" applyFont="1" applyBorder="1" applyAlignment="1">
      <alignment horizontal="center" vertical="center"/>
    </xf>
    <xf numFmtId="0" fontId="25" fillId="4" borderId="50" xfId="2" applyFont="1" applyBorder="1" applyAlignment="1">
      <alignment horizontal="center" wrapText="1"/>
    </xf>
    <xf numFmtId="0" fontId="25" fillId="4" borderId="51" xfId="2" applyFont="1" applyBorder="1" applyAlignment="1">
      <alignment horizont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5" fillId="4" borderId="47" xfId="2" applyFont="1" applyBorder="1" applyAlignment="1">
      <alignment horizontal="center" vertical="center" wrapText="1"/>
    </xf>
    <xf numFmtId="0" fontId="25" fillId="4" borderId="37" xfId="2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5" fillId="4" borderId="49" xfId="2" applyFont="1" applyBorder="1" applyAlignment="1" applyProtection="1">
      <alignment horizontal="center" vertical="center" wrapText="1"/>
    </xf>
    <xf numFmtId="0" fontId="25" fillId="4" borderId="47" xfId="2" applyFont="1" applyBorder="1" applyAlignment="1" applyProtection="1">
      <alignment horizontal="center" vertical="center" wrapText="1"/>
    </xf>
    <xf numFmtId="0" fontId="1" fillId="4" borderId="52" xfId="2" applyFont="1" applyBorder="1" applyAlignment="1" applyProtection="1">
      <alignment horizontal="center" vertical="center"/>
    </xf>
    <xf numFmtId="0" fontId="1" fillId="4" borderId="53" xfId="2" applyFont="1" applyBorder="1" applyAlignment="1" applyProtection="1">
      <alignment horizontal="center" vertical="center"/>
    </xf>
  </cellXfs>
  <cellStyles count="27">
    <cellStyle name="Comma_Distribution model DTEK v.01" xfId="1"/>
    <cellStyle name="Normal_PACK98R" xfId="26"/>
    <cellStyle name="Акцент1" xfId="2" builtinId="29"/>
    <cellStyle name="Обычный" xfId="0" builtinId="0"/>
    <cellStyle name="Обычный 10" xfId="3"/>
    <cellStyle name="Обычный 11" xfId="22"/>
    <cellStyle name="Обычный 12" xfId="24"/>
    <cellStyle name="Обычный 2" xfId="4"/>
    <cellStyle name="Обычный 2 2" xfId="5"/>
    <cellStyle name="Обычный 2 3" xfId="25"/>
    <cellStyle name="Обычный 3" xfId="6"/>
    <cellStyle name="Обычный 3 2" xfId="7"/>
    <cellStyle name="Обычный 4" xfId="8"/>
    <cellStyle name="Обычный 4 2" xfId="9"/>
    <cellStyle name="Обычный 5" xfId="10"/>
    <cellStyle name="Обычный 6" xfId="11"/>
    <cellStyle name="Обычный 7" xfId="12"/>
    <cellStyle name="Обычный 8" xfId="13"/>
    <cellStyle name="Обычный 9" xfId="14"/>
    <cellStyle name="Обычный_Лист1" xfId="15"/>
    <cellStyle name="Стиль 1" xfId="16"/>
    <cellStyle name="Финансовый 2" xfId="17"/>
    <cellStyle name="Финансовый 2 2" xfId="18"/>
    <cellStyle name="Финансовый 3" xfId="19"/>
    <cellStyle name="Финансовый 4" xfId="20"/>
    <cellStyle name="Финансовый 5" xfId="23"/>
    <cellStyle name="Формула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50"/>
  <sheetViews>
    <sheetView showGridLines="0" tabSelected="1" zoomScale="85" zoomScaleNormal="85" workbookViewId="0">
      <pane xSplit="1" topLeftCell="B1" activePane="topRight" state="frozen"/>
      <selection pane="topRight" activeCell="G53" sqref="G53"/>
    </sheetView>
  </sheetViews>
  <sheetFormatPr defaultRowHeight="15" x14ac:dyDescent="0.25"/>
  <cols>
    <col min="1" max="1" width="43.140625" customWidth="1"/>
    <col min="2" max="5" width="11.7109375" customWidth="1"/>
    <col min="6" max="6" width="12.7109375" customWidth="1"/>
    <col min="7" max="7" width="12.85546875" customWidth="1"/>
    <col min="8" max="8" width="12.7109375" customWidth="1"/>
    <col min="9" max="9" width="15" customWidth="1"/>
  </cols>
  <sheetData>
    <row r="1" spans="1:9" ht="21" x14ac:dyDescent="0.25">
      <c r="A1" s="178" t="s">
        <v>69</v>
      </c>
      <c r="B1" s="179"/>
      <c r="C1" s="179"/>
      <c r="D1" s="179"/>
      <c r="E1" s="179"/>
      <c r="F1" s="179"/>
      <c r="G1" s="179"/>
      <c r="H1" s="179"/>
      <c r="I1" s="179"/>
    </row>
    <row r="2" spans="1:9" ht="21" x14ac:dyDescent="0.25">
      <c r="A2" s="180"/>
      <c r="B2" s="176">
        <v>2017</v>
      </c>
      <c r="C2" s="177"/>
      <c r="D2" s="177"/>
      <c r="E2" s="177"/>
      <c r="F2" s="176">
        <v>2018</v>
      </c>
      <c r="G2" s="177"/>
      <c r="H2" s="177"/>
      <c r="I2" s="177"/>
    </row>
    <row r="3" spans="1:9" ht="15.75" x14ac:dyDescent="0.25">
      <c r="A3" s="181"/>
      <c r="B3" s="106" t="s">
        <v>14</v>
      </c>
      <c r="C3" s="105" t="s">
        <v>15</v>
      </c>
      <c r="D3" s="105" t="s">
        <v>16</v>
      </c>
      <c r="E3" s="104" t="s">
        <v>57</v>
      </c>
      <c r="F3" s="106" t="s">
        <v>14</v>
      </c>
      <c r="G3" s="105" t="s">
        <v>15</v>
      </c>
      <c r="H3" s="105" t="s">
        <v>16</v>
      </c>
      <c r="I3" s="104" t="s">
        <v>57</v>
      </c>
    </row>
    <row r="4" spans="1:9" ht="18.75" x14ac:dyDescent="0.25">
      <c r="A4" s="107" t="s">
        <v>0</v>
      </c>
      <c r="B4" s="140"/>
      <c r="C4" s="108"/>
      <c r="D4" s="108"/>
      <c r="E4" s="139"/>
      <c r="F4" s="140"/>
      <c r="G4" s="108"/>
      <c r="H4" s="108"/>
      <c r="I4" s="139"/>
    </row>
    <row r="5" spans="1:9" ht="15.75" x14ac:dyDescent="0.25">
      <c r="A5" s="109" t="s">
        <v>1</v>
      </c>
      <c r="B5" s="110">
        <v>7316.3310000000001</v>
      </c>
      <c r="C5" s="110">
        <v>52268.446000000004</v>
      </c>
      <c r="D5" s="111">
        <v>61167.067999999999</v>
      </c>
      <c r="E5" s="112">
        <f>B5+C5+D5</f>
        <v>120751.845</v>
      </c>
      <c r="F5" s="110">
        <v>68876.089000000007</v>
      </c>
      <c r="G5" s="110">
        <v>66659.047999999995</v>
      </c>
      <c r="H5" s="111">
        <v>40646.906999999999</v>
      </c>
      <c r="I5" s="112">
        <v>176182.04399999999</v>
      </c>
    </row>
    <row r="6" spans="1:9" ht="15.75" x14ac:dyDescent="0.25">
      <c r="A6" s="114" t="s">
        <v>61</v>
      </c>
      <c r="B6" s="115">
        <v>296721.30300000001</v>
      </c>
      <c r="C6" s="116">
        <v>266266.47600000002</v>
      </c>
      <c r="D6" s="116">
        <v>234721.41500000001</v>
      </c>
      <c r="E6" s="117">
        <f t="shared" ref="E6:E15" si="0">B6+C6+D6</f>
        <v>797709.19400000013</v>
      </c>
      <c r="F6" s="115">
        <v>233413.16099999999</v>
      </c>
      <c r="G6" s="116">
        <v>195071.821</v>
      </c>
      <c r="H6" s="116">
        <v>332316.47700000001</v>
      </c>
      <c r="I6" s="117">
        <v>760801.45900000003</v>
      </c>
    </row>
    <row r="7" spans="1:9" ht="15.75" x14ac:dyDescent="0.25">
      <c r="A7" s="114" t="s">
        <v>62</v>
      </c>
      <c r="B7" s="115">
        <v>94879.88</v>
      </c>
      <c r="C7" s="115">
        <v>78140.649000000005</v>
      </c>
      <c r="D7" s="116">
        <v>93285.683000000005</v>
      </c>
      <c r="E7" s="117">
        <f t="shared" si="0"/>
        <v>266306.212</v>
      </c>
      <c r="F7" s="115">
        <v>94903.517999999996</v>
      </c>
      <c r="G7" s="115">
        <v>78729.929999999993</v>
      </c>
      <c r="H7" s="116">
        <v>96952.183999999994</v>
      </c>
      <c r="I7" s="117">
        <v>270585.63199999998</v>
      </c>
    </row>
    <row r="8" spans="1:9" ht="15.75" x14ac:dyDescent="0.25">
      <c r="A8" s="114" t="s">
        <v>63</v>
      </c>
      <c r="B8" s="115">
        <v>112297.995</v>
      </c>
      <c r="C8" s="115">
        <v>105108.54</v>
      </c>
      <c r="D8" s="116">
        <v>116046.05</v>
      </c>
      <c r="E8" s="117">
        <f t="shared" si="0"/>
        <v>333452.58499999996</v>
      </c>
      <c r="F8" s="115">
        <v>237624.32199999999</v>
      </c>
      <c r="G8" s="115">
        <v>150938.72099999999</v>
      </c>
      <c r="H8" s="116">
        <v>197369.52100000001</v>
      </c>
      <c r="I8" s="117">
        <v>585932.56400000001</v>
      </c>
    </row>
    <row r="9" spans="1:9" ht="15.75" x14ac:dyDescent="0.25">
      <c r="A9" s="114" t="s">
        <v>64</v>
      </c>
      <c r="B9" s="115">
        <v>130623.264</v>
      </c>
      <c r="C9" s="115">
        <v>119813.599</v>
      </c>
      <c r="D9" s="116">
        <v>127609.228</v>
      </c>
      <c r="E9" s="117">
        <f t="shared" si="0"/>
        <v>378046.09100000001</v>
      </c>
      <c r="F9" s="115">
        <v>136403.68799999999</v>
      </c>
      <c r="G9" s="115">
        <v>156460.37299999999</v>
      </c>
      <c r="H9" s="116">
        <v>127659.965</v>
      </c>
      <c r="I9" s="117">
        <v>420524.02600000001</v>
      </c>
    </row>
    <row r="10" spans="1:9" ht="15.75" x14ac:dyDescent="0.25">
      <c r="A10" s="114" t="s">
        <v>65</v>
      </c>
      <c r="B10" s="115">
        <v>91674.928</v>
      </c>
      <c r="C10" s="115">
        <v>79298.755999999994</v>
      </c>
      <c r="D10" s="116">
        <v>77840.39</v>
      </c>
      <c r="E10" s="117">
        <f t="shared" si="0"/>
        <v>248814.07400000002</v>
      </c>
      <c r="F10" s="115">
        <v>97039.076000000001</v>
      </c>
      <c r="G10" s="115">
        <v>102980.825</v>
      </c>
      <c r="H10" s="116">
        <v>98819.274999999994</v>
      </c>
      <c r="I10" s="117">
        <v>298839.17599999998</v>
      </c>
    </row>
    <row r="11" spans="1:9" ht="15.75" x14ac:dyDescent="0.25">
      <c r="A11" s="114" t="s">
        <v>66</v>
      </c>
      <c r="B11" s="115">
        <v>242659.08</v>
      </c>
      <c r="C11" s="115">
        <v>225912.916</v>
      </c>
      <c r="D11" s="116">
        <v>204280.13399999999</v>
      </c>
      <c r="E11" s="117">
        <f t="shared" si="0"/>
        <v>672852.13</v>
      </c>
      <c r="F11" s="115">
        <v>247662.24</v>
      </c>
      <c r="G11" s="115">
        <v>244084.68799999999</v>
      </c>
      <c r="H11" s="116">
        <v>246654.408</v>
      </c>
      <c r="I11" s="117">
        <v>738401.33600000001</v>
      </c>
    </row>
    <row r="12" spans="1:9" ht="15.75" x14ac:dyDescent="0.25">
      <c r="A12" s="114" t="s">
        <v>67</v>
      </c>
      <c r="B12" s="115">
        <v>451448.28499999997</v>
      </c>
      <c r="C12" s="115">
        <v>392009.321</v>
      </c>
      <c r="D12" s="116">
        <v>317180.13500000001</v>
      </c>
      <c r="E12" s="117">
        <f t="shared" si="0"/>
        <v>1160637.7409999999</v>
      </c>
      <c r="F12" s="115">
        <v>479946.37199999997</v>
      </c>
      <c r="G12" s="115">
        <v>515062.04100000003</v>
      </c>
      <c r="H12" s="116">
        <v>556020.28099999996</v>
      </c>
      <c r="I12" s="117">
        <v>1551028.6939999999</v>
      </c>
    </row>
    <row r="13" spans="1:9" ht="15.75" x14ac:dyDescent="0.25">
      <c r="A13" s="114" t="s">
        <v>68</v>
      </c>
      <c r="B13" s="115">
        <v>52535.156999999999</v>
      </c>
      <c r="C13" s="115">
        <v>52928.616000000002</v>
      </c>
      <c r="D13" s="116">
        <v>60298.569000000003</v>
      </c>
      <c r="E13" s="117">
        <f t="shared" si="0"/>
        <v>165762.342</v>
      </c>
      <c r="F13" s="115">
        <v>83848.100999999995</v>
      </c>
      <c r="G13" s="115">
        <v>77680.312000000005</v>
      </c>
      <c r="H13" s="116">
        <v>77508.66</v>
      </c>
      <c r="I13" s="117">
        <v>239037.073</v>
      </c>
    </row>
    <row r="14" spans="1:9" ht="15.75" x14ac:dyDescent="0.25">
      <c r="A14" s="114" t="s">
        <v>2</v>
      </c>
      <c r="B14" s="115">
        <v>119972.628</v>
      </c>
      <c r="C14" s="115">
        <v>100690.31600000001</v>
      </c>
      <c r="D14" s="116">
        <v>105399.424</v>
      </c>
      <c r="E14" s="117">
        <f t="shared" si="0"/>
        <v>326062.36800000002</v>
      </c>
      <c r="F14" s="115">
        <v>132033.22099999999</v>
      </c>
      <c r="G14" s="115">
        <v>122800.148</v>
      </c>
      <c r="H14" s="116">
        <v>134011.29300000001</v>
      </c>
      <c r="I14" s="117">
        <v>388844.66200000001</v>
      </c>
    </row>
    <row r="15" spans="1:9" ht="16.5" thickBot="1" x14ac:dyDescent="0.3">
      <c r="A15" s="118" t="s">
        <v>17</v>
      </c>
      <c r="B15" s="119">
        <v>123270.03700000001</v>
      </c>
      <c r="C15" s="119">
        <v>114542.47100000001</v>
      </c>
      <c r="D15" s="120">
        <v>142066.804</v>
      </c>
      <c r="E15" s="117">
        <f t="shared" si="0"/>
        <v>379879.31200000003</v>
      </c>
      <c r="F15" s="119">
        <v>142313.46799999999</v>
      </c>
      <c r="G15" s="119">
        <v>132182.6</v>
      </c>
      <c r="H15" s="120">
        <v>157344.179</v>
      </c>
      <c r="I15" s="117">
        <v>431840.24699999997</v>
      </c>
    </row>
    <row r="16" spans="1:9" ht="16.5" thickBot="1" x14ac:dyDescent="0.3">
      <c r="A16" s="121" t="s">
        <v>3</v>
      </c>
      <c r="B16" s="122">
        <f t="shared" ref="B16:E16" si="1">SUM(B5:B15)</f>
        <v>1723398.8879999998</v>
      </c>
      <c r="C16" s="122">
        <f t="shared" si="1"/>
        <v>1586980.1059999999</v>
      </c>
      <c r="D16" s="122">
        <f t="shared" si="1"/>
        <v>1539894.9</v>
      </c>
      <c r="E16" s="123">
        <f t="shared" si="1"/>
        <v>4850273.8940000003</v>
      </c>
      <c r="F16" s="122">
        <f>SUM(F5:F15)</f>
        <v>1954063.2560000001</v>
      </c>
      <c r="G16" s="122">
        <f>SUM(G5:G15)</f>
        <v>1842650.507</v>
      </c>
      <c r="H16" s="122">
        <f>SUM(H5:H15)</f>
        <v>2065303.15</v>
      </c>
      <c r="I16" s="123">
        <f>SUM(I5:I15)</f>
        <v>5862016.9129999988</v>
      </c>
    </row>
    <row r="17" spans="1:9" ht="18.75" x14ac:dyDescent="0.25">
      <c r="A17" s="124" t="s">
        <v>4</v>
      </c>
      <c r="B17" s="82"/>
      <c r="C17" s="82"/>
      <c r="D17" s="82"/>
      <c r="E17" s="28"/>
      <c r="F17" s="82"/>
      <c r="G17" s="82"/>
      <c r="H17" s="82"/>
      <c r="I17" s="28"/>
    </row>
    <row r="18" spans="1:9" ht="15.75" x14ac:dyDescent="0.25">
      <c r="A18" s="109" t="s">
        <v>5</v>
      </c>
      <c r="B18" s="110">
        <v>149063.71400000001</v>
      </c>
      <c r="C18" s="113">
        <v>136709.42199999999</v>
      </c>
      <c r="D18" s="111">
        <v>123858.196</v>
      </c>
      <c r="E18" s="112">
        <f>B18+C18+D18</f>
        <v>409631.33199999999</v>
      </c>
      <c r="F18" s="110">
        <v>135053.69699999999</v>
      </c>
      <c r="G18" s="113">
        <v>139939.33600000001</v>
      </c>
      <c r="H18" s="111">
        <v>148025.266</v>
      </c>
      <c r="I18" s="112">
        <v>423018.299</v>
      </c>
    </row>
    <row r="19" spans="1:9" ht="15.75" x14ac:dyDescent="0.25">
      <c r="A19" s="114" t="s">
        <v>6</v>
      </c>
      <c r="B19" s="115">
        <v>75604.637000000002</v>
      </c>
      <c r="C19" s="115">
        <v>67533.97</v>
      </c>
      <c r="D19" s="116">
        <v>75344.748999999996</v>
      </c>
      <c r="E19" s="117">
        <f t="shared" ref="E19:E21" si="2">B19+C19+D19</f>
        <v>218483.35600000003</v>
      </c>
      <c r="F19" s="115">
        <v>86962.698999999993</v>
      </c>
      <c r="G19" s="115">
        <v>75670.150999999998</v>
      </c>
      <c r="H19" s="116">
        <v>98901.904999999999</v>
      </c>
      <c r="I19" s="117">
        <v>261534.755</v>
      </c>
    </row>
    <row r="20" spans="1:9" ht="15.75" x14ac:dyDescent="0.25">
      <c r="A20" s="114" t="s">
        <v>7</v>
      </c>
      <c r="B20" s="115">
        <v>82490.369000000006</v>
      </c>
      <c r="C20" s="115">
        <v>81040.744999999995</v>
      </c>
      <c r="D20" s="116">
        <v>66142.466</v>
      </c>
      <c r="E20" s="117">
        <f t="shared" si="2"/>
        <v>229673.58000000002</v>
      </c>
      <c r="F20" s="115">
        <v>110733.789</v>
      </c>
      <c r="G20" s="115">
        <v>98786.679000000004</v>
      </c>
      <c r="H20" s="116">
        <v>100454.514</v>
      </c>
      <c r="I20" s="117">
        <v>309974.98200000002</v>
      </c>
    </row>
    <row r="21" spans="1:9" s="28" customFormat="1" ht="16.5" thickBot="1" x14ac:dyDescent="0.3">
      <c r="A21" s="114" t="s">
        <v>60</v>
      </c>
      <c r="B21" s="115">
        <v>24885.048000000003</v>
      </c>
      <c r="C21" s="115">
        <v>19476.871999999999</v>
      </c>
      <c r="D21" s="116">
        <v>23732.072</v>
      </c>
      <c r="E21" s="117">
        <f t="shared" si="2"/>
        <v>68093.991999999998</v>
      </c>
      <c r="F21" s="115">
        <v>28126.45</v>
      </c>
      <c r="G21" s="115">
        <v>23462.098000000002</v>
      </c>
      <c r="H21" s="116">
        <v>23037.359</v>
      </c>
      <c r="I21" s="117">
        <v>74625.907000000007</v>
      </c>
    </row>
    <row r="22" spans="1:9" ht="16.5" thickBot="1" x14ac:dyDescent="0.3">
      <c r="A22" s="121" t="s">
        <v>8</v>
      </c>
      <c r="B22" s="122">
        <f t="shared" ref="B22:E22" si="3">SUM(B18:B21)</f>
        <v>332043.76800000004</v>
      </c>
      <c r="C22" s="122">
        <f t="shared" si="3"/>
        <v>304761.00899999996</v>
      </c>
      <c r="D22" s="122">
        <f t="shared" si="3"/>
        <v>289077.48300000001</v>
      </c>
      <c r="E22" s="123">
        <f t="shared" si="3"/>
        <v>925882.26000000013</v>
      </c>
      <c r="F22" s="122">
        <f>SUM(F18:F21)</f>
        <v>360876.63500000001</v>
      </c>
      <c r="G22" s="122">
        <f>SUM(G18:G21)</f>
        <v>337858.26400000002</v>
      </c>
      <c r="H22" s="122">
        <f>SUM(H18:H21)</f>
        <v>370419.04399999999</v>
      </c>
      <c r="I22" s="123">
        <f>SUM(I18:I21)</f>
        <v>1069153.943</v>
      </c>
    </row>
    <row r="23" spans="1:9" ht="18.75" x14ac:dyDescent="0.3">
      <c r="A23" s="125" t="s">
        <v>9</v>
      </c>
      <c r="B23" s="83"/>
      <c r="C23" s="83"/>
      <c r="D23" s="83"/>
      <c r="E23" s="83"/>
      <c r="F23" s="83"/>
      <c r="G23" s="164"/>
      <c r="H23" s="83"/>
      <c r="I23" s="83"/>
    </row>
    <row r="24" spans="1:9" ht="15.75" x14ac:dyDescent="0.25">
      <c r="A24" s="109" t="s">
        <v>10</v>
      </c>
      <c r="B24" s="110">
        <v>60048.927000000003</v>
      </c>
      <c r="C24" s="110">
        <v>45099.436999999998</v>
      </c>
      <c r="D24" s="111">
        <v>58642.250999999997</v>
      </c>
      <c r="E24" s="112">
        <f>B24+C24+D24</f>
        <v>163790.61499999999</v>
      </c>
      <c r="F24" s="110">
        <v>54018.135000000002</v>
      </c>
      <c r="G24" s="110">
        <v>50268.173000000003</v>
      </c>
      <c r="H24" s="110">
        <v>63383.360999999997</v>
      </c>
      <c r="I24" s="112">
        <v>167669.66899999999</v>
      </c>
    </row>
    <row r="25" spans="1:9" ht="15.75" x14ac:dyDescent="0.25">
      <c r="A25" s="114" t="s">
        <v>11</v>
      </c>
      <c r="B25" s="115">
        <v>223555.55</v>
      </c>
      <c r="C25" s="115">
        <v>213029.427</v>
      </c>
      <c r="D25" s="116">
        <v>274264.01699999999</v>
      </c>
      <c r="E25" s="117">
        <f t="shared" ref="E25:E28" si="4">B25+C25+D25</f>
        <v>710848.99399999995</v>
      </c>
      <c r="F25" s="115">
        <v>246407.8</v>
      </c>
      <c r="G25" s="115">
        <v>230588.91800000001</v>
      </c>
      <c r="H25" s="116">
        <v>264352.31</v>
      </c>
      <c r="I25" s="117">
        <v>741349.02800000005</v>
      </c>
    </row>
    <row r="26" spans="1:9" ht="15.75" x14ac:dyDescent="0.25">
      <c r="A26" s="114" t="s">
        <v>12</v>
      </c>
      <c r="B26" s="115">
        <v>99411.972999999998</v>
      </c>
      <c r="C26" s="115">
        <v>89316.629000000001</v>
      </c>
      <c r="D26" s="116">
        <v>98333.040999999997</v>
      </c>
      <c r="E26" s="117">
        <f t="shared" si="4"/>
        <v>287061.64300000004</v>
      </c>
      <c r="F26" s="115">
        <v>94346.679000000004</v>
      </c>
      <c r="G26" s="115">
        <v>87052.691000000006</v>
      </c>
      <c r="H26" s="116">
        <v>100225.985</v>
      </c>
      <c r="I26" s="117">
        <v>281625.35499999998</v>
      </c>
    </row>
    <row r="27" spans="1:9" s="28" customFormat="1" ht="16.5" thickBot="1" x14ac:dyDescent="0.3">
      <c r="A27" s="114" t="s">
        <v>59</v>
      </c>
      <c r="B27" s="115">
        <v>215375.80599999998</v>
      </c>
      <c r="C27" s="115">
        <v>195792.24099999998</v>
      </c>
      <c r="D27" s="116">
        <v>202253.38699999999</v>
      </c>
      <c r="E27" s="117">
        <f t="shared" si="4"/>
        <v>613421.43399999989</v>
      </c>
      <c r="F27" s="115">
        <v>240818.54300000001</v>
      </c>
      <c r="G27" s="115">
        <v>196779.86800000002</v>
      </c>
      <c r="H27" s="116">
        <v>251017.217</v>
      </c>
      <c r="I27" s="117">
        <v>688615.62800000003</v>
      </c>
    </row>
    <row r="28" spans="1:9" ht="16.5" thickBot="1" x14ac:dyDescent="0.3">
      <c r="A28" s="121" t="s">
        <v>13</v>
      </c>
      <c r="B28" s="122">
        <f>SUM(B24:B27)</f>
        <v>598392.25600000005</v>
      </c>
      <c r="C28" s="122">
        <f>SUM(C24:C27)</f>
        <v>543237.73399999994</v>
      </c>
      <c r="D28" s="122">
        <f>SUM(D24:D27)</f>
        <v>633492.696</v>
      </c>
      <c r="E28" s="123">
        <f t="shared" si="4"/>
        <v>1775122.686</v>
      </c>
      <c r="F28" s="122">
        <f>SUM(F24:F27)</f>
        <v>635591.15700000001</v>
      </c>
      <c r="G28" s="122">
        <f>SUM(G24:G27)</f>
        <v>564689.65</v>
      </c>
      <c r="H28" s="122">
        <f>SUM(H24:H27)</f>
        <v>678978.87299999991</v>
      </c>
      <c r="I28" s="123">
        <f>SUM(I24:I27)</f>
        <v>1879259.6800000002</v>
      </c>
    </row>
    <row r="29" spans="1:9" ht="15.75" thickBot="1" x14ac:dyDescent="0.3">
      <c r="A29" s="126"/>
      <c r="B29" s="84"/>
      <c r="C29" s="84"/>
      <c r="D29" s="84"/>
      <c r="E29" s="84"/>
      <c r="F29" s="84"/>
      <c r="G29" s="84"/>
      <c r="H29" s="84"/>
      <c r="I29" s="84"/>
    </row>
    <row r="30" spans="1:9" ht="16.5" thickBot="1" x14ac:dyDescent="0.3">
      <c r="A30" s="127" t="s">
        <v>18</v>
      </c>
      <c r="B30" s="128">
        <v>2345.7219999999998</v>
      </c>
      <c r="C30" s="129">
        <v>2109.172</v>
      </c>
      <c r="D30" s="128">
        <v>2387.2089999999998</v>
      </c>
      <c r="E30" s="130">
        <f>B30+C30+D30</f>
        <v>6842.1030000000001</v>
      </c>
      <c r="F30" s="128">
        <v>2578.5070000000001</v>
      </c>
      <c r="G30" s="129">
        <v>2289.1329999999998</v>
      </c>
      <c r="H30" s="128">
        <v>2525.3110000000001</v>
      </c>
      <c r="I30" s="130">
        <f>F30+G30+H30</f>
        <v>7392.9509999999991</v>
      </c>
    </row>
    <row r="31" spans="1:9" ht="15.75" thickBot="1" x14ac:dyDescent="0.3">
      <c r="A31" s="126"/>
      <c r="B31" s="84"/>
      <c r="C31" s="84"/>
      <c r="D31" s="84"/>
      <c r="E31" s="84"/>
      <c r="F31" s="84"/>
      <c r="G31" s="84"/>
      <c r="H31" s="84"/>
      <c r="I31" s="84"/>
    </row>
    <row r="32" spans="1:9" ht="32.25" thickBot="1" x14ac:dyDescent="0.3">
      <c r="A32" s="131" t="s">
        <v>74</v>
      </c>
      <c r="B32" s="79">
        <f>B16+B22+B28</f>
        <v>2653834.912</v>
      </c>
      <c r="C32" s="79">
        <f>C16+C22+C28</f>
        <v>2434978.8489999995</v>
      </c>
      <c r="D32" s="79">
        <f>D16+D22+D28</f>
        <v>2462465.0789999999</v>
      </c>
      <c r="E32" s="166">
        <f>B32+C32+D32</f>
        <v>7551278.8399999999</v>
      </c>
      <c r="F32" s="79">
        <f>F16+F22+F28</f>
        <v>2950531.048</v>
      </c>
      <c r="G32" s="79">
        <f>G16+G22+G28</f>
        <v>2745198.4210000001</v>
      </c>
      <c r="H32" s="79">
        <f>H16+H22+H28</f>
        <v>3114701.0669999998</v>
      </c>
      <c r="I32" s="80">
        <f>I16+I22+I28</f>
        <v>8810430.5359999985</v>
      </c>
    </row>
    <row r="33" spans="1:9" ht="30" customHeight="1" thickBot="1" x14ac:dyDescent="0.3">
      <c r="A33" s="131" t="s">
        <v>75</v>
      </c>
      <c r="B33" s="81">
        <f>B16+B22+B28+B30</f>
        <v>2656180.6340000001</v>
      </c>
      <c r="C33" s="81">
        <f t="shared" ref="C33:D33" si="5">C16+C22+C28+C30</f>
        <v>2437088.0209999993</v>
      </c>
      <c r="D33" s="81">
        <f t="shared" si="5"/>
        <v>2464852.2879999997</v>
      </c>
      <c r="E33" s="166">
        <f>B33+C33+D33</f>
        <v>7558120.942999999</v>
      </c>
      <c r="F33" s="81">
        <f>F32+F30</f>
        <v>2953109.5550000002</v>
      </c>
      <c r="G33" s="81">
        <f t="shared" ref="G33:I33" si="6">G32+G30</f>
        <v>2747487.554</v>
      </c>
      <c r="H33" s="81">
        <f t="shared" si="6"/>
        <v>3117226.378</v>
      </c>
      <c r="I33" s="80">
        <f t="shared" si="6"/>
        <v>8817823.4869999979</v>
      </c>
    </row>
    <row r="34" spans="1:9" ht="15.75" x14ac:dyDescent="0.25">
      <c r="A34" s="132"/>
      <c r="B34" s="85"/>
      <c r="C34" s="85"/>
      <c r="D34" s="85"/>
      <c r="E34" s="85"/>
      <c r="F34" s="85"/>
      <c r="G34" s="85"/>
      <c r="H34" s="85"/>
      <c r="I34" s="85"/>
    </row>
    <row r="35" spans="1:9" ht="15.75" x14ac:dyDescent="0.25">
      <c r="A35" s="133" t="s">
        <v>36</v>
      </c>
      <c r="B35" s="134">
        <f>B5+B6+B7+B8+B9+B10+B11+B12+B18+B24+B30</f>
        <v>1639079.4289999998</v>
      </c>
      <c r="C35" s="134">
        <f t="shared" ref="C35:I35" si="7">C5+C6+C7+C8+C9+C10+C11+C12+C18+C24+C30</f>
        <v>1502736.7339999999</v>
      </c>
      <c r="D35" s="134">
        <f t="shared" si="7"/>
        <v>1417017.7590000001</v>
      </c>
      <c r="E35" s="134">
        <f t="shared" si="7"/>
        <v>4558833.9220000003</v>
      </c>
      <c r="F35" s="134">
        <f t="shared" si="7"/>
        <v>1787518.8049999999</v>
      </c>
      <c r="G35" s="134">
        <f t="shared" si="7"/>
        <v>1702484.0889999997</v>
      </c>
      <c r="H35" s="134">
        <f t="shared" si="7"/>
        <v>1910372.956</v>
      </c>
      <c r="I35" s="134">
        <f t="shared" si="7"/>
        <v>5400375.8499999996</v>
      </c>
    </row>
    <row r="36" spans="1:9" ht="15.75" x14ac:dyDescent="0.25">
      <c r="A36" s="165" t="s">
        <v>21</v>
      </c>
      <c r="B36" s="135">
        <f>SUM(B13:B15,B19:B21,B25:B27)</f>
        <v>1017101.205</v>
      </c>
      <c r="C36" s="135">
        <f t="shared" ref="C36:I36" si="8">SUM(C13:C15,C19:C21,C25:C27)</f>
        <v>934351.28700000001</v>
      </c>
      <c r="D36" s="135">
        <f t="shared" si="8"/>
        <v>1047834.529</v>
      </c>
      <c r="E36" s="135">
        <f t="shared" si="8"/>
        <v>2999287.0210000002</v>
      </c>
      <c r="F36" s="135">
        <f t="shared" si="8"/>
        <v>1165590.75</v>
      </c>
      <c r="G36" s="135">
        <f t="shared" si="8"/>
        <v>1045003.4650000002</v>
      </c>
      <c r="H36" s="135">
        <f t="shared" si="8"/>
        <v>1206853.422</v>
      </c>
      <c r="I36" s="135">
        <f t="shared" si="8"/>
        <v>3417447.6369999996</v>
      </c>
    </row>
    <row r="37" spans="1:9" x14ac:dyDescent="0.25">
      <c r="A37" s="28"/>
      <c r="B37" s="28"/>
      <c r="C37" s="28"/>
      <c r="D37" s="28"/>
      <c r="E37" s="28"/>
    </row>
    <row r="38" spans="1:9" x14ac:dyDescent="0.25">
      <c r="D38" s="170"/>
      <c r="F38" s="170"/>
    </row>
    <row r="39" spans="1:9" x14ac:dyDescent="0.25">
      <c r="B39" s="28"/>
      <c r="C39" s="28"/>
      <c r="D39" s="170"/>
      <c r="E39" s="28"/>
      <c r="F39" s="170"/>
    </row>
    <row r="40" spans="1:9" x14ac:dyDescent="0.25">
      <c r="B40" s="28"/>
      <c r="C40" s="28"/>
      <c r="D40" s="170"/>
      <c r="E40" s="28"/>
      <c r="F40" s="170"/>
    </row>
    <row r="41" spans="1:9" x14ac:dyDescent="0.25">
      <c r="B41" s="28"/>
      <c r="C41" s="28"/>
      <c r="D41" s="170"/>
      <c r="E41" s="28"/>
      <c r="F41" s="170"/>
    </row>
    <row r="42" spans="1:9" x14ac:dyDescent="0.25">
      <c r="B42" s="28"/>
      <c r="C42" s="28"/>
      <c r="D42" s="170"/>
      <c r="E42" s="28"/>
      <c r="F42" s="170"/>
    </row>
    <row r="43" spans="1:9" x14ac:dyDescent="0.25">
      <c r="B43" s="28"/>
      <c r="C43" s="28"/>
      <c r="D43" s="170"/>
      <c r="E43" s="28"/>
      <c r="F43" s="170"/>
    </row>
    <row r="45" spans="1:9" x14ac:dyDescent="0.25">
      <c r="B45" s="28"/>
      <c r="C45" s="1"/>
      <c r="D45" s="170"/>
      <c r="E45" s="170"/>
    </row>
    <row r="46" spans="1:9" x14ac:dyDescent="0.25">
      <c r="C46" s="1"/>
      <c r="D46" s="170"/>
      <c r="E46" s="170"/>
    </row>
    <row r="47" spans="1:9" x14ac:dyDescent="0.25">
      <c r="C47" s="1"/>
      <c r="D47" s="170"/>
      <c r="E47" s="170"/>
    </row>
    <row r="48" spans="1:9" x14ac:dyDescent="0.25">
      <c r="C48" s="1"/>
      <c r="D48" s="170"/>
      <c r="E48" s="170"/>
    </row>
    <row r="49" spans="3:5" x14ac:dyDescent="0.25">
      <c r="C49" s="1"/>
      <c r="D49" s="170"/>
      <c r="E49" s="170"/>
    </row>
    <row r="50" spans="3:5" x14ac:dyDescent="0.25">
      <c r="C50" s="1"/>
      <c r="D50" s="170"/>
      <c r="E50" s="170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password="CA04" sqref="A35:I36 F2:I34 A1:E34" name="Диапазон1"/>
  </protectedRanges>
  <customSheetViews>
    <customSheetView guid="{BFC9BBAB-DC53-41DF-AE0D-DBF1C62867D0}" scale="90" showGridLines="0" fitToPage="1">
      <pane xSplit="1" ySplit="3" topLeftCell="B23" activePane="bottomRight" state="frozen"/>
      <selection pane="bottomRight" activeCell="B5" sqref="B5:N17 P5:AB17 P19:AB23 E19:N22 B25:N29 P25:AB29 F23:H23 J23:N23 B33:N34 P33:AB34 B31:N31 B36:N37 P31:AB31 P36:AB37 B19:D23"/>
      <pageMargins left="0.25" right="0.25" top="0.75" bottom="0.75" header="0.3" footer="0.3"/>
      <pageSetup paperSize="8" scale="56" orientation="landscape" r:id="rId1"/>
    </customSheetView>
  </customSheetViews>
  <mergeCells count="4">
    <mergeCell ref="F2:I2"/>
    <mergeCell ref="A1:I1"/>
    <mergeCell ref="A2:A3"/>
    <mergeCell ref="B2:E2"/>
  </mergeCells>
  <pageMargins left="0.25" right="0.25" top="0.75" bottom="0.75" header="0.3" footer="0.3"/>
  <pageSetup paperSize="8" scale="41" orientation="landscape" r:id="rId2"/>
  <ignoredErrors>
    <ignoredError sqref="F36:I36 B36:D36" formulaRange="1"/>
    <ignoredError sqref="E28 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35"/>
  <sheetViews>
    <sheetView showGridLines="0" topLeftCell="A13" zoomScale="85" zoomScaleNormal="85" workbookViewId="0">
      <pane xSplit="1" topLeftCell="B1" activePane="topRight" state="frozen"/>
      <selection pane="topRight" activeCell="S11" sqref="S11"/>
    </sheetView>
  </sheetViews>
  <sheetFormatPr defaultRowHeight="15" x14ac:dyDescent="0.25"/>
  <cols>
    <col min="1" max="1" width="44.7109375" customWidth="1"/>
    <col min="2" max="5" width="10.7109375" customWidth="1"/>
    <col min="6" max="9" width="10.7109375" style="28" customWidth="1"/>
  </cols>
  <sheetData>
    <row r="1" spans="1:9" ht="21" x14ac:dyDescent="0.25">
      <c r="A1" s="186" t="s">
        <v>70</v>
      </c>
      <c r="B1" s="186"/>
      <c r="C1" s="186"/>
      <c r="D1" s="186"/>
      <c r="E1" s="186"/>
      <c r="F1" s="186"/>
      <c r="G1" s="186"/>
      <c r="H1" s="186"/>
      <c r="I1" s="186"/>
    </row>
    <row r="2" spans="1:9" ht="21" x14ac:dyDescent="0.25">
      <c r="A2" s="182"/>
      <c r="B2" s="184">
        <v>2017</v>
      </c>
      <c r="C2" s="185"/>
      <c r="D2" s="185"/>
      <c r="E2" s="185"/>
      <c r="F2" s="184">
        <v>2018</v>
      </c>
      <c r="G2" s="185"/>
      <c r="H2" s="185"/>
      <c r="I2" s="185"/>
    </row>
    <row r="3" spans="1:9" ht="15.75" x14ac:dyDescent="0.25">
      <c r="A3" s="183"/>
      <c r="B3" s="138" t="s">
        <v>14</v>
      </c>
      <c r="C3" s="138" t="s">
        <v>15</v>
      </c>
      <c r="D3" s="138" t="s">
        <v>16</v>
      </c>
      <c r="E3" s="138" t="s">
        <v>57</v>
      </c>
      <c r="F3" s="145" t="s">
        <v>14</v>
      </c>
      <c r="G3" s="145" t="s">
        <v>15</v>
      </c>
      <c r="H3" s="145" t="s">
        <v>16</v>
      </c>
      <c r="I3" s="145" t="s">
        <v>57</v>
      </c>
    </row>
    <row r="4" spans="1:9" ht="18.75" x14ac:dyDescent="0.3">
      <c r="A4" s="60" t="s">
        <v>0</v>
      </c>
      <c r="B4" s="42"/>
      <c r="C4" s="42"/>
      <c r="D4" s="42"/>
      <c r="E4" s="42"/>
      <c r="F4" s="42"/>
      <c r="G4" s="42"/>
      <c r="H4" s="42"/>
      <c r="I4" s="42"/>
    </row>
    <row r="5" spans="1:9" ht="15.75" x14ac:dyDescent="0.25">
      <c r="A5" s="54" t="s">
        <v>1</v>
      </c>
      <c r="B5" s="150">
        <v>356185</v>
      </c>
      <c r="C5" s="150">
        <v>325064</v>
      </c>
      <c r="D5" s="150">
        <v>280313</v>
      </c>
      <c r="E5" s="151">
        <v>961562</v>
      </c>
      <c r="F5" s="5">
        <v>350576</v>
      </c>
      <c r="G5" s="5">
        <v>361236</v>
      </c>
      <c r="H5" s="5">
        <v>366989</v>
      </c>
      <c r="I5" s="37">
        <v>1078801</v>
      </c>
    </row>
    <row r="6" spans="1:9" ht="15.75" x14ac:dyDescent="0.25">
      <c r="A6" s="55" t="s">
        <v>61</v>
      </c>
      <c r="B6" s="152">
        <v>307572</v>
      </c>
      <c r="C6" s="152">
        <v>287197</v>
      </c>
      <c r="D6" s="152">
        <v>253937</v>
      </c>
      <c r="E6" s="153">
        <v>848706</v>
      </c>
      <c r="F6" s="4">
        <v>313269</v>
      </c>
      <c r="G6" s="4">
        <v>315887</v>
      </c>
      <c r="H6" s="4">
        <v>329716</v>
      </c>
      <c r="I6" s="38">
        <v>958872</v>
      </c>
    </row>
    <row r="7" spans="1:9" ht="15.75" x14ac:dyDescent="0.25">
      <c r="A7" s="55" t="s">
        <v>62</v>
      </c>
      <c r="B7" s="152">
        <v>261870</v>
      </c>
      <c r="C7" s="152">
        <v>236099</v>
      </c>
      <c r="D7" s="152">
        <v>208782</v>
      </c>
      <c r="E7" s="153">
        <v>706751</v>
      </c>
      <c r="F7" s="4">
        <v>256400</v>
      </c>
      <c r="G7" s="4">
        <v>260007</v>
      </c>
      <c r="H7" s="4">
        <v>272515</v>
      </c>
      <c r="I7" s="38">
        <v>788922</v>
      </c>
    </row>
    <row r="8" spans="1:9" ht="15.75" x14ac:dyDescent="0.25">
      <c r="A8" s="55" t="s">
        <v>63</v>
      </c>
      <c r="B8" s="152">
        <v>249764</v>
      </c>
      <c r="C8" s="152">
        <v>222997</v>
      </c>
      <c r="D8" s="152">
        <v>196888</v>
      </c>
      <c r="E8" s="153">
        <v>669649</v>
      </c>
      <c r="F8" s="4">
        <v>226219</v>
      </c>
      <c r="G8" s="4">
        <v>248923</v>
      </c>
      <c r="H8" s="4">
        <v>259562</v>
      </c>
      <c r="I8" s="38">
        <v>734704</v>
      </c>
    </row>
    <row r="9" spans="1:9" ht="15.75" x14ac:dyDescent="0.25">
      <c r="A9" s="55" t="s">
        <v>64</v>
      </c>
      <c r="B9" s="152">
        <v>436509</v>
      </c>
      <c r="C9" s="152">
        <v>393100</v>
      </c>
      <c r="D9" s="152">
        <v>348884</v>
      </c>
      <c r="E9" s="153">
        <v>1178493</v>
      </c>
      <c r="F9" s="4">
        <v>452413</v>
      </c>
      <c r="G9" s="4">
        <v>444125</v>
      </c>
      <c r="H9" s="4">
        <v>447699</v>
      </c>
      <c r="I9" s="38">
        <v>1344237</v>
      </c>
    </row>
    <row r="10" spans="1:9" ht="15.75" x14ac:dyDescent="0.25">
      <c r="A10" s="55" t="s">
        <v>65</v>
      </c>
      <c r="B10" s="152">
        <v>169545</v>
      </c>
      <c r="C10" s="152">
        <v>156971</v>
      </c>
      <c r="D10" s="152">
        <v>135244</v>
      </c>
      <c r="E10" s="153">
        <v>461760</v>
      </c>
      <c r="F10" s="4">
        <v>171422</v>
      </c>
      <c r="G10" s="4">
        <v>174790</v>
      </c>
      <c r="H10" s="4">
        <v>180204</v>
      </c>
      <c r="I10" s="38">
        <v>526416</v>
      </c>
    </row>
    <row r="11" spans="1:9" ht="15.75" x14ac:dyDescent="0.25">
      <c r="A11" s="55" t="s">
        <v>66</v>
      </c>
      <c r="B11" s="152">
        <v>402650</v>
      </c>
      <c r="C11" s="152">
        <v>387740</v>
      </c>
      <c r="D11" s="152">
        <v>354655</v>
      </c>
      <c r="E11" s="153">
        <v>1145045</v>
      </c>
      <c r="F11" s="4">
        <v>409180</v>
      </c>
      <c r="G11" s="4">
        <v>406925</v>
      </c>
      <c r="H11" s="4">
        <v>401409</v>
      </c>
      <c r="I11" s="38">
        <v>1217514</v>
      </c>
    </row>
    <row r="12" spans="1:9" ht="15.75" x14ac:dyDescent="0.25">
      <c r="A12" s="55" t="s">
        <v>67</v>
      </c>
      <c r="B12" s="152">
        <v>561222</v>
      </c>
      <c r="C12" s="152">
        <v>499749</v>
      </c>
      <c r="D12" s="152">
        <v>443840</v>
      </c>
      <c r="E12" s="153">
        <v>1504811</v>
      </c>
      <c r="F12" s="4">
        <v>543626</v>
      </c>
      <c r="G12" s="4">
        <v>548118</v>
      </c>
      <c r="H12" s="4">
        <v>559453</v>
      </c>
      <c r="I12" s="38">
        <v>1651197</v>
      </c>
    </row>
    <row r="13" spans="1:9" ht="16.5" thickBot="1" x14ac:dyDescent="0.3">
      <c r="A13" s="55" t="s">
        <v>22</v>
      </c>
      <c r="B13" s="154">
        <v>454</v>
      </c>
      <c r="C13" s="154">
        <v>431</v>
      </c>
      <c r="D13" s="154">
        <v>576</v>
      </c>
      <c r="E13" s="155">
        <v>1461</v>
      </c>
      <c r="F13" s="3">
        <v>505</v>
      </c>
      <c r="G13" s="3">
        <v>529</v>
      </c>
      <c r="H13" s="3">
        <v>492</v>
      </c>
      <c r="I13" s="48">
        <v>1526</v>
      </c>
    </row>
    <row r="14" spans="1:9" ht="16.5" thickBot="1" x14ac:dyDescent="0.3">
      <c r="A14" s="57" t="s">
        <v>3</v>
      </c>
      <c r="B14" s="156">
        <f>SUM(B5:B13)</f>
        <v>2745771</v>
      </c>
      <c r="C14" s="156">
        <f t="shared" ref="C14:E14" si="0">SUM(C5:C13)</f>
        <v>2509348</v>
      </c>
      <c r="D14" s="156">
        <f t="shared" si="0"/>
        <v>2223119</v>
      </c>
      <c r="E14" s="156">
        <f t="shared" si="0"/>
        <v>7478238</v>
      </c>
      <c r="F14" s="6">
        <f>SUM(F5:F13)</f>
        <v>2723610</v>
      </c>
      <c r="G14" s="6">
        <f>SUM(G5:G13)</f>
        <v>2760540</v>
      </c>
      <c r="H14" s="6">
        <f>SUM(H5:H13)</f>
        <v>2818039</v>
      </c>
      <c r="I14" s="39">
        <f>SUM(I5:I13)</f>
        <v>8302189</v>
      </c>
    </row>
    <row r="15" spans="1:9" ht="18.75" x14ac:dyDescent="0.3">
      <c r="A15" s="61" t="s">
        <v>4</v>
      </c>
      <c r="B15" s="36"/>
      <c r="C15" s="36"/>
      <c r="D15" s="36"/>
      <c r="E15" s="36"/>
      <c r="F15" s="36"/>
      <c r="G15" s="36"/>
      <c r="H15" s="36"/>
      <c r="I15" s="36"/>
    </row>
    <row r="16" spans="1:9" ht="15.75" x14ac:dyDescent="0.25">
      <c r="A16" s="54" t="s">
        <v>5</v>
      </c>
      <c r="B16" s="157">
        <v>243485</v>
      </c>
      <c r="C16" s="157">
        <v>224245</v>
      </c>
      <c r="D16" s="158">
        <v>191456</v>
      </c>
      <c r="E16" s="151">
        <v>659186</v>
      </c>
      <c r="F16" s="75">
        <v>235008</v>
      </c>
      <c r="G16" s="75">
        <v>251923</v>
      </c>
      <c r="H16" s="76">
        <v>255625</v>
      </c>
      <c r="I16" s="37">
        <v>742556</v>
      </c>
    </row>
    <row r="17" spans="1:9" s="28" customFormat="1" ht="15.75" x14ac:dyDescent="0.25">
      <c r="A17" s="55" t="s">
        <v>22</v>
      </c>
      <c r="B17" s="152">
        <v>5808.3540000000003</v>
      </c>
      <c r="C17" s="152">
        <v>5010.7759999999998</v>
      </c>
      <c r="D17" s="152">
        <v>4343</v>
      </c>
      <c r="E17" s="153">
        <v>15162.130000000001</v>
      </c>
      <c r="F17" s="4">
        <v>5425</v>
      </c>
      <c r="G17" s="4">
        <v>5717.6</v>
      </c>
      <c r="H17" s="4">
        <v>5598.2</v>
      </c>
      <c r="I17" s="38">
        <v>16740.8</v>
      </c>
    </row>
    <row r="18" spans="1:9" s="28" customFormat="1" ht="16.5" thickBot="1" x14ac:dyDescent="0.3">
      <c r="A18" s="146" t="s">
        <v>23</v>
      </c>
      <c r="B18" s="154">
        <v>91.897000000000006</v>
      </c>
      <c r="C18" s="154">
        <v>81.34</v>
      </c>
      <c r="D18" s="154">
        <v>71</v>
      </c>
      <c r="E18" s="155">
        <v>244.23700000000002</v>
      </c>
      <c r="F18" s="4">
        <v>95</v>
      </c>
      <c r="G18" s="4">
        <v>94</v>
      </c>
      <c r="H18" s="4">
        <v>97</v>
      </c>
      <c r="I18" s="38">
        <v>286</v>
      </c>
    </row>
    <row r="19" spans="1:9" ht="16.5" thickBot="1" x14ac:dyDescent="0.3">
      <c r="A19" s="57" t="s">
        <v>8</v>
      </c>
      <c r="B19" s="159">
        <f>SUM(B16:B18)</f>
        <v>249385.25099999999</v>
      </c>
      <c r="C19" s="159">
        <f t="shared" ref="C19:E19" si="1">SUM(C16:C18)</f>
        <v>229337.11600000001</v>
      </c>
      <c r="D19" s="159">
        <f t="shared" si="1"/>
        <v>195870</v>
      </c>
      <c r="E19" s="159">
        <f t="shared" si="1"/>
        <v>674592.36699999997</v>
      </c>
      <c r="F19" s="6">
        <f>SUM(F16:F18)</f>
        <v>240528</v>
      </c>
      <c r="G19" s="6">
        <v>257734.6</v>
      </c>
      <c r="H19" s="148">
        <f>SUM(H16:H18)</f>
        <v>261320.2</v>
      </c>
      <c r="I19" s="39">
        <f>SUM(I16:I18)</f>
        <v>759582.8</v>
      </c>
    </row>
    <row r="20" spans="1:9" ht="18.75" x14ac:dyDescent="0.3">
      <c r="A20" s="61" t="s">
        <v>9</v>
      </c>
      <c r="B20" s="36"/>
      <c r="C20" s="36"/>
      <c r="D20" s="36"/>
      <c r="E20" s="36"/>
      <c r="F20" s="36"/>
      <c r="G20" s="36"/>
      <c r="H20" s="36"/>
      <c r="I20" s="36"/>
    </row>
    <row r="21" spans="1:9" ht="15.75" x14ac:dyDescent="0.25">
      <c r="A21" s="54" t="s">
        <v>10</v>
      </c>
      <c r="B21" s="150">
        <v>196384</v>
      </c>
      <c r="C21" s="150">
        <v>171900</v>
      </c>
      <c r="D21" s="150">
        <v>165400</v>
      </c>
      <c r="E21" s="151">
        <v>533684</v>
      </c>
      <c r="F21" s="5">
        <v>189588</v>
      </c>
      <c r="G21" s="5">
        <v>180528</v>
      </c>
      <c r="H21" s="5">
        <v>187913</v>
      </c>
      <c r="I21" s="37">
        <v>558029</v>
      </c>
    </row>
    <row r="22" spans="1:9" ht="16.5" thickBot="1" x14ac:dyDescent="0.3">
      <c r="A22" s="56" t="s">
        <v>23</v>
      </c>
      <c r="B22" s="154">
        <v>287.8</v>
      </c>
      <c r="C22" s="154">
        <v>256.89999999999998</v>
      </c>
      <c r="D22" s="154">
        <v>263</v>
      </c>
      <c r="E22" s="155">
        <v>807.7</v>
      </c>
      <c r="F22" s="3">
        <v>446.48</v>
      </c>
      <c r="G22" s="3">
        <v>266.27</v>
      </c>
      <c r="H22" s="3">
        <v>346.9</v>
      </c>
      <c r="I22" s="48">
        <v>1059.6500000000001</v>
      </c>
    </row>
    <row r="23" spans="1:9" ht="16.5" thickBot="1" x14ac:dyDescent="0.3">
      <c r="A23" s="57" t="s">
        <v>13</v>
      </c>
      <c r="B23" s="156">
        <f>SUM(B21:B22)</f>
        <v>196671.8</v>
      </c>
      <c r="C23" s="156">
        <f t="shared" ref="C23:E23" si="2">SUM(C21:C22)</f>
        <v>172156.9</v>
      </c>
      <c r="D23" s="156">
        <f t="shared" si="2"/>
        <v>165663</v>
      </c>
      <c r="E23" s="156">
        <f t="shared" si="2"/>
        <v>534491.69999999995</v>
      </c>
      <c r="F23" s="6">
        <f>SUM(F21:F22)</f>
        <v>190034.48</v>
      </c>
      <c r="G23" s="6">
        <f>G21+G22</f>
        <v>180794.27</v>
      </c>
      <c r="H23" s="6">
        <f>SUM(H21:H22)</f>
        <v>188259.9</v>
      </c>
      <c r="I23" s="39">
        <f>I21+I22</f>
        <v>559088.65</v>
      </c>
    </row>
    <row r="24" spans="1:9" x14ac:dyDescent="0.25">
      <c r="A24" s="43"/>
      <c r="B24" s="44"/>
      <c r="C24" s="44"/>
      <c r="D24" s="44"/>
      <c r="E24" s="44"/>
      <c r="F24" s="44"/>
      <c r="G24" s="44"/>
      <c r="H24" s="44"/>
      <c r="I24" s="44"/>
    </row>
    <row r="25" spans="1:9" ht="15.75" x14ac:dyDescent="0.25">
      <c r="A25" s="58" t="s">
        <v>18</v>
      </c>
      <c r="B25" s="160">
        <v>284383</v>
      </c>
      <c r="C25" s="160">
        <v>258024.99999999997</v>
      </c>
      <c r="D25" s="160">
        <v>255339</v>
      </c>
      <c r="E25" s="161">
        <f>SUM(B25:D25)</f>
        <v>797747</v>
      </c>
      <c r="F25" s="2">
        <v>283294</v>
      </c>
      <c r="G25" s="2">
        <v>268996</v>
      </c>
      <c r="H25" s="2">
        <v>278733</v>
      </c>
      <c r="I25" s="47">
        <f>SUM(F25:H25)</f>
        <v>831023</v>
      </c>
    </row>
    <row r="26" spans="1:9" ht="15.75" thickBot="1" x14ac:dyDescent="0.3">
      <c r="A26" s="45"/>
      <c r="B26" s="46"/>
      <c r="C26" s="46"/>
      <c r="D26" s="46"/>
      <c r="E26" s="46"/>
      <c r="F26" s="46"/>
      <c r="G26" s="46"/>
      <c r="H26" s="46"/>
      <c r="I26" s="46"/>
    </row>
    <row r="27" spans="1:9" ht="16.5" thickBot="1" x14ac:dyDescent="0.3">
      <c r="A27" s="35" t="s">
        <v>19</v>
      </c>
      <c r="B27" s="162">
        <f>B14+B19+B23</f>
        <v>3191828.051</v>
      </c>
      <c r="C27" s="162">
        <f t="shared" ref="C27:E27" si="3">C14+C19+C23</f>
        <v>2910842.0159999998</v>
      </c>
      <c r="D27" s="162">
        <f t="shared" si="3"/>
        <v>2584652</v>
      </c>
      <c r="E27" s="162">
        <f t="shared" si="3"/>
        <v>8687322.0669999998</v>
      </c>
      <c r="F27" s="7">
        <f>F14+F19+F23</f>
        <v>3154172.48</v>
      </c>
      <c r="G27" s="7">
        <f>G14+G19+G23</f>
        <v>3199068.87</v>
      </c>
      <c r="H27" s="7">
        <f>H14+H19+H23</f>
        <v>3267619.1</v>
      </c>
      <c r="I27" s="40">
        <f>I14+I19+I23</f>
        <v>9620860.4500000011</v>
      </c>
    </row>
    <row r="28" spans="1:9" ht="15.75" x14ac:dyDescent="0.25">
      <c r="A28" s="62" t="s">
        <v>20</v>
      </c>
      <c r="B28" s="163">
        <f>B27+B25</f>
        <v>3476211.051</v>
      </c>
      <c r="C28" s="163">
        <f t="shared" ref="C28:E28" si="4">C27+C25</f>
        <v>3168867.0159999998</v>
      </c>
      <c r="D28" s="163">
        <f t="shared" si="4"/>
        <v>2839991</v>
      </c>
      <c r="E28" s="163">
        <f t="shared" si="4"/>
        <v>9485069.0669999998</v>
      </c>
      <c r="F28" s="41">
        <f>F27+F25</f>
        <v>3437466.48</v>
      </c>
      <c r="G28" s="41">
        <f t="shared" ref="G28:I28" si="5">G27+G25</f>
        <v>3468064.87</v>
      </c>
      <c r="H28" s="41">
        <f t="shared" si="5"/>
        <v>3546352.1</v>
      </c>
      <c r="I28" s="41">
        <f t="shared" si="5"/>
        <v>10451883.450000001</v>
      </c>
    </row>
    <row r="29" spans="1:9" x14ac:dyDescent="0.25">
      <c r="C29" s="1"/>
      <c r="D29" s="1"/>
      <c r="E29" s="1"/>
      <c r="G29" s="1"/>
      <c r="H29" s="1"/>
      <c r="I29" s="1"/>
    </row>
    <row r="30" spans="1:9" ht="15" customHeight="1" x14ac:dyDescent="0.25">
      <c r="A30" s="147"/>
      <c r="B30" s="149"/>
      <c r="C30" s="147"/>
      <c r="D30" s="175"/>
      <c r="E30" s="149"/>
      <c r="F30" s="149"/>
      <c r="G30" s="147"/>
      <c r="H30" s="175"/>
      <c r="I30" s="149"/>
    </row>
    <row r="31" spans="1:9" x14ac:dyDescent="0.25">
      <c r="B31" s="1"/>
      <c r="C31" s="147"/>
      <c r="D31" s="175"/>
      <c r="E31" s="1"/>
      <c r="F31" s="1"/>
      <c r="G31" s="147"/>
      <c r="H31" s="175"/>
      <c r="I31" s="1"/>
    </row>
    <row r="32" spans="1:9" x14ac:dyDescent="0.25">
      <c r="B32" s="1"/>
      <c r="C32" s="147"/>
      <c r="D32" s="175"/>
      <c r="F32" s="1"/>
      <c r="G32" s="147"/>
      <c r="H32" s="175"/>
    </row>
    <row r="33" spans="2:8" x14ac:dyDescent="0.25">
      <c r="B33" s="1"/>
      <c r="C33" s="147"/>
      <c r="D33" s="175"/>
      <c r="F33" s="1"/>
      <c r="G33" s="147"/>
      <c r="H33" s="175"/>
    </row>
    <row r="34" spans="2:8" x14ac:dyDescent="0.25">
      <c r="B34" s="1"/>
      <c r="C34" s="147"/>
      <c r="D34" s="175"/>
      <c r="F34" s="1"/>
      <c r="G34" s="147"/>
      <c r="H34" s="175"/>
    </row>
    <row r="35" spans="2:8" x14ac:dyDescent="0.25">
      <c r="B35" s="1"/>
      <c r="C35" s="147"/>
      <c r="D35" s="175"/>
      <c r="F35" s="1"/>
      <c r="G35" s="147"/>
      <c r="H35" s="175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3" topLeftCell="K4" activePane="bottomRight" state="frozen"/>
      <selection pane="bottomRight" activeCell="Y22" sqref="Y22:AA22"/>
      <pageMargins left="0.25" right="0.25" top="0.75" bottom="0.75" header="0.3" footer="0.3"/>
      <pageSetup paperSize="8" orientation="landscape" r:id="rId1"/>
    </customSheetView>
  </customSheetViews>
  <mergeCells count="4">
    <mergeCell ref="A2:A3"/>
    <mergeCell ref="B2:E2"/>
    <mergeCell ref="F2:I2"/>
    <mergeCell ref="A1:I1"/>
  </mergeCells>
  <pageMargins left="0.25" right="0.25" top="0.75" bottom="0.75" header="0.3" footer="0.3"/>
  <pageSetup paperSize="8" scale="45" orientation="landscape" r:id="rId2"/>
  <ignoredErrors>
    <ignoredError sqref="G23:H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25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9" sqref="M19"/>
    </sheetView>
  </sheetViews>
  <sheetFormatPr defaultRowHeight="15" x14ac:dyDescent="0.25"/>
  <cols>
    <col min="1" max="1" width="65.42578125" customWidth="1"/>
    <col min="2" max="2" width="14" style="28" bestFit="1" customWidth="1"/>
    <col min="3" max="3" width="9.5703125" style="28" bestFit="1" customWidth="1"/>
    <col min="4" max="4" width="14" style="28" bestFit="1" customWidth="1"/>
    <col min="5" max="5" width="9.5703125" style="28" bestFit="1" customWidth="1"/>
  </cols>
  <sheetData>
    <row r="1" spans="1:5" ht="25.15" customHeight="1" x14ac:dyDescent="0.25">
      <c r="A1" s="190" t="s">
        <v>55</v>
      </c>
      <c r="B1" s="191"/>
      <c r="C1" s="191"/>
      <c r="D1" s="191"/>
      <c r="E1" s="191"/>
    </row>
    <row r="2" spans="1:5" s="28" customFormat="1" ht="18.75" customHeight="1" x14ac:dyDescent="0.3">
      <c r="A2" s="33"/>
      <c r="B2" s="187">
        <v>2017</v>
      </c>
      <c r="C2" s="188"/>
      <c r="D2" s="187">
        <v>2018</v>
      </c>
      <c r="E2" s="188"/>
    </row>
    <row r="3" spans="1:5" ht="18.75" x14ac:dyDescent="0.3">
      <c r="A3" s="33"/>
      <c r="B3" s="187" t="s">
        <v>57</v>
      </c>
      <c r="C3" s="189"/>
      <c r="D3" s="187" t="s">
        <v>57</v>
      </c>
      <c r="E3" s="189"/>
    </row>
    <row r="4" spans="1:5" ht="30" customHeight="1" x14ac:dyDescent="0.25">
      <c r="A4" s="33"/>
      <c r="B4" s="32" t="s">
        <v>77</v>
      </c>
      <c r="C4" s="32" t="s">
        <v>25</v>
      </c>
      <c r="D4" s="32" t="s">
        <v>24</v>
      </c>
      <c r="E4" s="32" t="s">
        <v>25</v>
      </c>
    </row>
    <row r="5" spans="1:5" ht="18.75" x14ac:dyDescent="0.25">
      <c r="A5" s="195" t="s">
        <v>0</v>
      </c>
      <c r="B5" s="195"/>
      <c r="C5" s="195"/>
      <c r="D5"/>
      <c r="E5"/>
    </row>
    <row r="6" spans="1:5" ht="15.75" x14ac:dyDescent="0.25">
      <c r="A6" s="54" t="s">
        <v>1</v>
      </c>
      <c r="B6" s="9">
        <v>161.36500000000001</v>
      </c>
      <c r="C6" s="24">
        <v>160.63300000000001</v>
      </c>
      <c r="D6" s="9">
        <v>165.57499999999999</v>
      </c>
      <c r="E6" s="24">
        <v>160.464</v>
      </c>
    </row>
    <row r="7" spans="1:5" ht="15.75" x14ac:dyDescent="0.25">
      <c r="A7" s="55" t="s">
        <v>61</v>
      </c>
      <c r="B7" s="10">
        <v>171.547</v>
      </c>
      <c r="C7" s="25">
        <v>158.63999999999999</v>
      </c>
      <c r="D7" s="10">
        <v>190.08699999999999</v>
      </c>
      <c r="E7" s="25">
        <v>161.74199999999999</v>
      </c>
    </row>
    <row r="8" spans="1:5" ht="15.75" x14ac:dyDescent="0.25">
      <c r="A8" s="55" t="s">
        <v>62</v>
      </c>
      <c r="B8" s="10">
        <v>191.583</v>
      </c>
      <c r="C8" s="25">
        <v>175.916</v>
      </c>
      <c r="D8" s="10">
        <v>189.63800000000001</v>
      </c>
      <c r="E8" s="25">
        <v>170.346</v>
      </c>
    </row>
    <row r="9" spans="1:5" ht="15.75" x14ac:dyDescent="0.25">
      <c r="A9" s="55" t="s">
        <v>63</v>
      </c>
      <c r="B9" s="10">
        <v>206.364</v>
      </c>
      <c r="C9" s="25">
        <v>172.773</v>
      </c>
      <c r="D9" s="10">
        <v>188.95699999999999</v>
      </c>
      <c r="E9" s="25">
        <v>158.69200000000001</v>
      </c>
    </row>
    <row r="10" spans="1:5" ht="15.75" x14ac:dyDescent="0.25">
      <c r="A10" s="55" t="s">
        <v>64</v>
      </c>
      <c r="B10" s="10">
        <v>188.107</v>
      </c>
      <c r="C10" s="25">
        <v>171.17500000000001</v>
      </c>
      <c r="D10" s="10">
        <v>200.34</v>
      </c>
      <c r="E10" s="25">
        <v>166.958</v>
      </c>
    </row>
    <row r="11" spans="1:5" ht="15.75" x14ac:dyDescent="0.25">
      <c r="A11" s="55" t="s">
        <v>65</v>
      </c>
      <c r="B11" s="10">
        <v>185.804</v>
      </c>
      <c r="C11" s="25">
        <v>171.16300000000001</v>
      </c>
      <c r="D11" s="10">
        <v>208.578</v>
      </c>
      <c r="E11" s="25">
        <v>171.74100000000001</v>
      </c>
    </row>
    <row r="12" spans="1:5" ht="15.75" x14ac:dyDescent="0.25">
      <c r="A12" s="55" t="s">
        <v>66</v>
      </c>
      <c r="B12" s="10">
        <v>167.99299999999999</v>
      </c>
      <c r="C12" s="25">
        <v>166.02</v>
      </c>
      <c r="D12" s="10">
        <v>192.399</v>
      </c>
      <c r="E12" s="25">
        <v>168.79599999999999</v>
      </c>
    </row>
    <row r="13" spans="1:5" ht="16.5" thickBot="1" x14ac:dyDescent="0.3">
      <c r="A13" s="56" t="s">
        <v>67</v>
      </c>
      <c r="B13" s="11">
        <v>208.30600000000001</v>
      </c>
      <c r="C13" s="26">
        <v>164.244</v>
      </c>
      <c r="D13" s="11">
        <v>194.66900000000001</v>
      </c>
      <c r="E13" s="26">
        <v>165.012</v>
      </c>
    </row>
    <row r="14" spans="1:5" ht="16.5" thickBot="1" x14ac:dyDescent="0.3">
      <c r="A14" s="57" t="s">
        <v>26</v>
      </c>
      <c r="B14" s="91">
        <v>188.06100000000001</v>
      </c>
      <c r="C14" s="90">
        <v>166.80199999999999</v>
      </c>
      <c r="D14" s="91">
        <v>192.81299999999999</v>
      </c>
      <c r="E14" s="90">
        <v>165.28800000000001</v>
      </c>
    </row>
    <row r="15" spans="1:5" ht="18.75" x14ac:dyDescent="0.25">
      <c r="A15" s="193" t="s">
        <v>4</v>
      </c>
      <c r="B15" s="194"/>
      <c r="C15" s="194"/>
      <c r="D15"/>
      <c r="E15"/>
    </row>
    <row r="16" spans="1:5" ht="15.75" x14ac:dyDescent="0.25">
      <c r="A16" s="54" t="s">
        <v>5</v>
      </c>
      <c r="B16" s="12">
        <v>195.27500000000001</v>
      </c>
      <c r="C16" s="13">
        <v>163.59</v>
      </c>
      <c r="D16" s="12">
        <v>194.124</v>
      </c>
      <c r="E16" s="13">
        <v>164.518</v>
      </c>
    </row>
    <row r="17" spans="1:7" s="28" customFormat="1" ht="16.5" thickBot="1" x14ac:dyDescent="0.3">
      <c r="A17" s="55" t="s">
        <v>22</v>
      </c>
      <c r="B17" s="167" t="s">
        <v>46</v>
      </c>
      <c r="C17" s="168">
        <v>345.87799999999999</v>
      </c>
      <c r="D17" s="167" t="s">
        <v>46</v>
      </c>
      <c r="E17" s="73">
        <v>361.06400000000002</v>
      </c>
    </row>
    <row r="18" spans="1:7" ht="16.5" thickBot="1" x14ac:dyDescent="0.3">
      <c r="A18" s="72" t="s">
        <v>27</v>
      </c>
      <c r="B18" s="89">
        <v>195.27500000000001</v>
      </c>
      <c r="C18" s="88">
        <v>167.68199999999999</v>
      </c>
      <c r="D18" s="89">
        <v>194.124</v>
      </c>
      <c r="E18" s="88">
        <v>168.852</v>
      </c>
    </row>
    <row r="19" spans="1:7" ht="18.75" x14ac:dyDescent="0.25">
      <c r="A19" s="193" t="s">
        <v>9</v>
      </c>
      <c r="B19" s="194"/>
      <c r="C19" s="194"/>
      <c r="D19"/>
      <c r="E19"/>
    </row>
    <row r="20" spans="1:7" ht="16.5" thickBot="1" x14ac:dyDescent="0.3">
      <c r="A20" s="58" t="s">
        <v>10</v>
      </c>
      <c r="B20" s="8">
        <v>194.23699999999999</v>
      </c>
      <c r="C20" s="27">
        <v>176.541</v>
      </c>
      <c r="D20" s="8">
        <v>189.69200000000001</v>
      </c>
      <c r="E20" s="27">
        <v>175.88499999999999</v>
      </c>
    </row>
    <row r="21" spans="1:7" ht="16.5" thickBot="1" x14ac:dyDescent="0.3">
      <c r="A21" s="57" t="s">
        <v>28</v>
      </c>
      <c r="B21" s="86">
        <v>194.23699999999999</v>
      </c>
      <c r="C21" s="87">
        <v>176.541</v>
      </c>
      <c r="D21" s="86">
        <v>189.69200000000001</v>
      </c>
      <c r="E21" s="87">
        <v>175.88499999999999</v>
      </c>
      <c r="F21" s="169"/>
    </row>
    <row r="22" spans="1:7" ht="16.5" thickBot="1" x14ac:dyDescent="0.3">
      <c r="A22" s="35" t="s">
        <v>71</v>
      </c>
      <c r="B22" s="77">
        <v>188.905</v>
      </c>
      <c r="C22" s="78">
        <v>167.46899999999999</v>
      </c>
      <c r="D22" s="77">
        <v>192.828</v>
      </c>
      <c r="E22" s="78">
        <v>166.184</v>
      </c>
      <c r="F22" s="169"/>
      <c r="G22" s="170"/>
    </row>
    <row r="23" spans="1:7" ht="15.75" x14ac:dyDescent="0.25">
      <c r="A23" s="59" t="s">
        <v>76</v>
      </c>
      <c r="B23" s="34" t="s">
        <v>46</v>
      </c>
      <c r="C23" s="74">
        <v>174.44</v>
      </c>
      <c r="D23" s="34" t="s">
        <v>46</v>
      </c>
      <c r="E23" s="74">
        <v>174.4</v>
      </c>
    </row>
    <row r="24" spans="1:7" x14ac:dyDescent="0.25">
      <c r="A24" s="28"/>
    </row>
    <row r="25" spans="1:7" ht="64.5" customHeight="1" x14ac:dyDescent="0.25">
      <c r="A25" s="192"/>
      <c r="B25" s="192"/>
      <c r="C25" s="192"/>
      <c r="D25"/>
      <c r="E25"/>
    </row>
  </sheetData>
  <customSheetViews>
    <customSheetView guid="{BFC9BBAB-DC53-41DF-AE0D-DBF1C62867D0}" scale="90" showGridLines="0" fitToPage="1">
      <pane xSplit="1" ySplit="3" topLeftCell="F4" activePane="bottomRight" state="frozen"/>
      <selection pane="bottomRight" activeCell="P30" sqref="P30"/>
      <pageMargins left="0.25" right="0.25" top="0.75" bottom="0.75" header="0.3" footer="0.3"/>
      <pageSetup paperSize="8" scale="74" orientation="landscape" r:id="rId1"/>
    </customSheetView>
  </customSheetViews>
  <mergeCells count="9">
    <mergeCell ref="D2:E2"/>
    <mergeCell ref="D3:E3"/>
    <mergeCell ref="A1:E1"/>
    <mergeCell ref="A25:C25"/>
    <mergeCell ref="A19:C19"/>
    <mergeCell ref="A15:C15"/>
    <mergeCell ref="A5:C5"/>
    <mergeCell ref="B2:C2"/>
    <mergeCell ref="B3:C3"/>
  </mergeCells>
  <pageMargins left="0.25" right="0.25" top="0.75" bottom="0.75" header="0.3" footer="0.3"/>
  <pageSetup paperSize="8" scale="5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2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6" sqref="D6"/>
    </sheetView>
  </sheetViews>
  <sheetFormatPr defaultRowHeight="15" x14ac:dyDescent="0.25"/>
  <cols>
    <col min="1" max="1" width="58.7109375" customWidth="1"/>
    <col min="2" max="3" width="7.7109375" style="28" customWidth="1"/>
    <col min="4" max="4" width="9.140625" style="28" customWidth="1"/>
    <col min="5" max="6" width="7.7109375" style="28" customWidth="1"/>
    <col min="7" max="7" width="9.140625" style="28" customWidth="1"/>
  </cols>
  <sheetData>
    <row r="1" spans="1:7" ht="18.75" customHeight="1" x14ac:dyDescent="0.25">
      <c r="A1" s="196" t="s">
        <v>39</v>
      </c>
      <c r="B1" s="186"/>
      <c r="C1" s="186"/>
      <c r="D1" s="186"/>
      <c r="E1" s="186"/>
      <c r="F1" s="186"/>
      <c r="G1" s="186"/>
    </row>
    <row r="2" spans="1:7" s="28" customFormat="1" ht="15.75" x14ac:dyDescent="0.25">
      <c r="A2" s="200"/>
      <c r="B2" s="197">
        <v>2017</v>
      </c>
      <c r="C2" s="198"/>
      <c r="D2" s="198"/>
      <c r="E2" s="197">
        <v>2018</v>
      </c>
      <c r="F2" s="198"/>
      <c r="G2" s="198"/>
    </row>
    <row r="3" spans="1:7" ht="15.75" x14ac:dyDescent="0.25">
      <c r="A3" s="201"/>
      <c r="B3" s="199" t="s">
        <v>57</v>
      </c>
      <c r="C3" s="199"/>
      <c r="D3" s="199"/>
      <c r="E3" s="199" t="s">
        <v>57</v>
      </c>
      <c r="F3" s="199"/>
      <c r="G3" s="199"/>
    </row>
    <row r="4" spans="1:7" x14ac:dyDescent="0.25">
      <c r="A4" s="51"/>
      <c r="B4" s="52" t="s">
        <v>40</v>
      </c>
      <c r="C4" s="52" t="s">
        <v>41</v>
      </c>
      <c r="D4" s="53" t="s">
        <v>42</v>
      </c>
      <c r="E4" s="52" t="s">
        <v>40</v>
      </c>
      <c r="F4" s="52" t="s">
        <v>41</v>
      </c>
      <c r="G4" s="53" t="s">
        <v>42</v>
      </c>
    </row>
    <row r="5" spans="1:7" ht="15.75" x14ac:dyDescent="0.25">
      <c r="A5" s="66" t="s">
        <v>43</v>
      </c>
      <c r="B5" s="17">
        <v>51.573022435847584</v>
      </c>
      <c r="C5" s="17">
        <v>56.856392906713424</v>
      </c>
      <c r="D5" s="18">
        <v>52.448956465282706</v>
      </c>
      <c r="E5" s="17">
        <v>62.285605554777355</v>
      </c>
      <c r="F5" s="17">
        <v>69.119756086743266</v>
      </c>
      <c r="G5" s="18">
        <v>63.41917414019774</v>
      </c>
    </row>
    <row r="6" spans="1:7" ht="15.75" x14ac:dyDescent="0.25">
      <c r="A6" s="55" t="s">
        <v>44</v>
      </c>
      <c r="B6" s="17">
        <v>67.73004828042329</v>
      </c>
      <c r="C6" s="17">
        <v>43.652876775095486</v>
      </c>
      <c r="D6" s="18">
        <v>51.739248397371831</v>
      </c>
      <c r="E6" s="17">
        <v>69.943501818783076</v>
      </c>
      <c r="F6" s="17">
        <v>54.025080769771037</v>
      </c>
      <c r="G6" s="18">
        <v>59.371317897902699</v>
      </c>
    </row>
    <row r="7" spans="1:7" ht="15.75" x14ac:dyDescent="0.25">
      <c r="A7" s="55" t="s">
        <v>45</v>
      </c>
      <c r="B7" s="16">
        <v>32.969125402576488</v>
      </c>
      <c r="C7" s="16">
        <v>46.782081393917437</v>
      </c>
      <c r="D7" s="19">
        <v>45.040888870620044</v>
      </c>
      <c r="E7" s="16">
        <v>33.749933373590977</v>
      </c>
      <c r="F7" s="16">
        <v>49.692887424455684</v>
      </c>
      <c r="G7" s="19">
        <v>47.683197940898268</v>
      </c>
    </row>
    <row r="8" spans="1:7" ht="15.75" x14ac:dyDescent="0.25">
      <c r="A8" s="70" t="s">
        <v>72</v>
      </c>
      <c r="B8" s="49">
        <v>51.633066762401249</v>
      </c>
      <c r="C8" s="49">
        <v>48.677783333786891</v>
      </c>
      <c r="D8" s="50">
        <v>50.415922320744286</v>
      </c>
      <c r="E8" s="49">
        <v>61.202386128928289</v>
      </c>
      <c r="F8" s="49">
        <v>55.356764416790746</v>
      </c>
      <c r="G8" s="50">
        <v>58.794151088646295</v>
      </c>
    </row>
    <row r="9" spans="1:7" ht="15.75" x14ac:dyDescent="0.25">
      <c r="A9" s="69" t="s">
        <v>18</v>
      </c>
      <c r="B9" s="20">
        <v>26.4</v>
      </c>
      <c r="C9" s="71" t="s">
        <v>46</v>
      </c>
      <c r="D9" s="21" t="s">
        <v>46</v>
      </c>
      <c r="E9" s="20">
        <v>28.522187499999998</v>
      </c>
      <c r="F9" s="71" t="s">
        <v>46</v>
      </c>
      <c r="G9" s="21" t="s">
        <v>46</v>
      </c>
    </row>
    <row r="11" spans="1:7" x14ac:dyDescent="0.25">
      <c r="A11" s="28"/>
    </row>
    <row r="12" spans="1:7" x14ac:dyDescent="0.25">
      <c r="A12" s="28"/>
    </row>
    <row r="13" spans="1:7" x14ac:dyDescent="0.25">
      <c r="A13" s="28"/>
    </row>
    <row r="14" spans="1:7" x14ac:dyDescent="0.25">
      <c r="A14" s="28"/>
    </row>
    <row r="15" spans="1:7" x14ac:dyDescent="0.25">
      <c r="A15" s="28"/>
    </row>
    <row r="16" spans="1:7" x14ac:dyDescent="0.25">
      <c r="A16" s="28"/>
    </row>
    <row r="17" spans="1:1" x14ac:dyDescent="0.25">
      <c r="A17" s="28"/>
    </row>
    <row r="18" spans="1:1" x14ac:dyDescent="0.25">
      <c r="A18" s="28"/>
    </row>
    <row r="19" spans="1:1" x14ac:dyDescent="0.25">
      <c r="A19" s="28"/>
    </row>
    <row r="20" spans="1:1" x14ac:dyDescent="0.25">
      <c r="A20" s="28"/>
    </row>
    <row r="21" spans="1:1" x14ac:dyDescent="0.25">
      <c r="A21" s="28"/>
    </row>
    <row r="22" spans="1:1" x14ac:dyDescent="0.25">
      <c r="A22" s="28"/>
    </row>
    <row r="23" spans="1:1" x14ac:dyDescent="0.25">
      <c r="A23" s="28"/>
    </row>
    <row r="24" spans="1:1" x14ac:dyDescent="0.25">
      <c r="A24" s="28"/>
    </row>
    <row r="25" spans="1:1" x14ac:dyDescent="0.25">
      <c r="A25" s="28"/>
    </row>
    <row r="26" spans="1:1" x14ac:dyDescent="0.25">
      <c r="A26" s="28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S22" sqref="S22"/>
      <pageMargins left="0.25" right="0.25" top="0.75" bottom="0.75" header="0.3" footer="0.3"/>
      <pageSetup paperSize="8" scale="69" orientation="landscape" r:id="rId1"/>
    </customSheetView>
  </customSheetViews>
  <mergeCells count="6">
    <mergeCell ref="A1:G1"/>
    <mergeCell ref="B2:D2"/>
    <mergeCell ref="E2:G2"/>
    <mergeCell ref="E3:G3"/>
    <mergeCell ref="A2:A3"/>
    <mergeCell ref="B3:D3"/>
  </mergeCells>
  <pageMargins left="0.25" right="0.25" top="0.75" bottom="0.75" header="0.3" footer="0.3"/>
  <pageSetup paperSize="9" scale="3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C19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1" sqref="H11"/>
    </sheetView>
  </sheetViews>
  <sheetFormatPr defaultRowHeight="15" x14ac:dyDescent="0.25"/>
  <cols>
    <col min="1" max="1" width="44.5703125" customWidth="1"/>
    <col min="2" max="3" width="15.7109375" style="28" customWidth="1"/>
  </cols>
  <sheetData>
    <row r="1" spans="1:3" ht="18.75" customHeight="1" x14ac:dyDescent="0.25">
      <c r="A1" s="190" t="s">
        <v>53</v>
      </c>
      <c r="B1" s="191"/>
      <c r="C1" s="191"/>
    </row>
    <row r="2" spans="1:3" s="28" customFormat="1" ht="18.75" customHeight="1" x14ac:dyDescent="0.25">
      <c r="A2" s="204"/>
      <c r="B2" s="143">
        <v>2017</v>
      </c>
      <c r="C2" s="143">
        <v>2018</v>
      </c>
    </row>
    <row r="3" spans="1:3" ht="18.75" customHeight="1" x14ac:dyDescent="0.25">
      <c r="A3" s="205"/>
      <c r="B3" s="141" t="s">
        <v>57</v>
      </c>
      <c r="C3" s="142" t="s">
        <v>57</v>
      </c>
    </row>
    <row r="4" spans="1:3" ht="15.75" x14ac:dyDescent="0.25">
      <c r="A4" s="206" t="s">
        <v>56</v>
      </c>
      <c r="B4" s="207"/>
      <c r="C4"/>
    </row>
    <row r="5" spans="1:3" ht="15.75" x14ac:dyDescent="0.25">
      <c r="A5" s="65" t="s">
        <v>29</v>
      </c>
      <c r="B5" s="30">
        <v>1473059.08</v>
      </c>
      <c r="C5" s="30">
        <v>1479845.3459999999</v>
      </c>
    </row>
    <row r="6" spans="1:3" ht="15.75" x14ac:dyDescent="0.25">
      <c r="A6" s="66" t="s">
        <v>30</v>
      </c>
      <c r="B6" s="14">
        <v>6119739.5800000001</v>
      </c>
      <c r="C6" s="14">
        <v>7530156.9810000006</v>
      </c>
    </row>
    <row r="7" spans="1:3" ht="15.75" x14ac:dyDescent="0.25">
      <c r="A7" s="66" t="s">
        <v>31</v>
      </c>
      <c r="B7" s="14">
        <v>424896.29</v>
      </c>
      <c r="C7" s="14">
        <v>283396.67200000002</v>
      </c>
    </row>
    <row r="8" spans="1:3" ht="15.75" x14ac:dyDescent="0.25">
      <c r="A8" s="66" t="s">
        <v>32</v>
      </c>
      <c r="B8" s="14">
        <v>281072.38</v>
      </c>
      <c r="C8" s="14">
        <v>215823.60599999997</v>
      </c>
    </row>
    <row r="9" spans="1:3" ht="15.75" x14ac:dyDescent="0.25">
      <c r="A9" s="66" t="s">
        <v>33</v>
      </c>
      <c r="B9" s="31">
        <v>18218.509999999998</v>
      </c>
      <c r="C9" s="31">
        <v>42022.86</v>
      </c>
    </row>
    <row r="10" spans="1:3" ht="15.75" x14ac:dyDescent="0.25">
      <c r="A10" s="64" t="s">
        <v>34</v>
      </c>
      <c r="B10" s="63">
        <f>SUM(B5:B9)</f>
        <v>8316985.8399999999</v>
      </c>
      <c r="C10" s="63">
        <f>SUM(C5:C9)</f>
        <v>9551245.4649999999</v>
      </c>
    </row>
    <row r="11" spans="1:3" ht="15.75" customHeight="1" x14ac:dyDescent="0.25">
      <c r="A11" s="202" t="s">
        <v>35</v>
      </c>
      <c r="B11" s="203"/>
      <c r="C11"/>
    </row>
    <row r="12" spans="1:3" ht="15.75" x14ac:dyDescent="0.25">
      <c r="A12" s="65" t="s">
        <v>52</v>
      </c>
      <c r="B12" s="136">
        <v>1494.36</v>
      </c>
      <c r="C12" s="136">
        <v>1427.5440000000001</v>
      </c>
    </row>
    <row r="13" spans="1:3" ht="15.75" x14ac:dyDescent="0.25">
      <c r="A13" s="66" t="s">
        <v>47</v>
      </c>
      <c r="B13" s="23">
        <v>1209.97</v>
      </c>
      <c r="C13" s="23">
        <v>1293.7819999999981</v>
      </c>
    </row>
    <row r="14" spans="1:3" s="28" customFormat="1" ht="15.75" x14ac:dyDescent="0.25">
      <c r="A14" s="66" t="s">
        <v>73</v>
      </c>
      <c r="B14" s="23">
        <v>379.54300000000001</v>
      </c>
      <c r="C14" s="23">
        <v>832.84400000000005</v>
      </c>
    </row>
    <row r="15" spans="1:3" ht="15.75" x14ac:dyDescent="0.25">
      <c r="A15" s="66" t="s">
        <v>48</v>
      </c>
      <c r="B15" s="23">
        <v>902.52</v>
      </c>
      <c r="C15" s="23">
        <v>862.64133333333371</v>
      </c>
    </row>
    <row r="16" spans="1:3" ht="15.75" x14ac:dyDescent="0.25">
      <c r="A16" s="66" t="s">
        <v>49</v>
      </c>
      <c r="B16" s="22">
        <v>1561.67</v>
      </c>
      <c r="C16" s="22">
        <v>1267.4393333333333</v>
      </c>
    </row>
    <row r="17" spans="1:3" ht="15.75" x14ac:dyDescent="0.25">
      <c r="A17" s="64" t="s">
        <v>34</v>
      </c>
      <c r="B17" s="68">
        <f t="shared" ref="B17" si="0">SUM(B12:B16)</f>
        <v>5548.0630000000001</v>
      </c>
      <c r="C17" s="68">
        <f>SUM(C12:C16)</f>
        <v>5684.250666666665</v>
      </c>
    </row>
    <row r="19" spans="1:3" x14ac:dyDescent="0.25">
      <c r="A19" s="15"/>
      <c r="B19" s="29"/>
      <c r="C19" s="29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F22" sqref="F22"/>
      <pageMargins left="0.7" right="0.7" top="0.75" bottom="0.75" header="0.3" footer="0.3"/>
      <pageSetup paperSize="9" scale="91" orientation="landscape" r:id="rId1"/>
    </customSheetView>
  </customSheetViews>
  <mergeCells count="4">
    <mergeCell ref="A11:B11"/>
    <mergeCell ref="A2:A3"/>
    <mergeCell ref="A4:B4"/>
    <mergeCell ref="A1:C1"/>
  </mergeCells>
  <pageMargins left="0.7" right="0.7" top="0.75" bottom="0.75" header="0.3" footer="0.3"/>
  <pageSetup paperSize="9" scale="52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15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1" sqref="I11"/>
    </sheetView>
  </sheetViews>
  <sheetFormatPr defaultRowHeight="15" x14ac:dyDescent="0.25"/>
  <cols>
    <col min="1" max="1" width="26" customWidth="1"/>
    <col min="2" max="3" width="15.7109375" style="28" customWidth="1"/>
  </cols>
  <sheetData>
    <row r="1" spans="1:3" ht="18.75" customHeight="1" x14ac:dyDescent="0.25">
      <c r="A1" s="210" t="s">
        <v>54</v>
      </c>
      <c r="B1" s="211"/>
      <c r="C1" s="211"/>
    </row>
    <row r="2" spans="1:3" s="28" customFormat="1" ht="15.75" x14ac:dyDescent="0.25">
      <c r="A2" s="208"/>
      <c r="B2" s="144">
        <v>2017</v>
      </c>
      <c r="C2" s="144">
        <v>2018</v>
      </c>
    </row>
    <row r="3" spans="1:3" ht="15.75" x14ac:dyDescent="0.25">
      <c r="A3" s="209"/>
      <c r="B3" s="92" t="s">
        <v>57</v>
      </c>
      <c r="C3" s="92" t="s">
        <v>57</v>
      </c>
    </row>
    <row r="4" spans="1:3" ht="15.75" x14ac:dyDescent="0.25">
      <c r="A4" s="173" t="s">
        <v>37</v>
      </c>
      <c r="B4" s="174"/>
      <c r="C4"/>
    </row>
    <row r="5" spans="1:3" ht="15.75" x14ac:dyDescent="0.25">
      <c r="A5" s="93" t="s">
        <v>30</v>
      </c>
      <c r="B5" s="94">
        <v>1068145.93</v>
      </c>
      <c r="C5" s="94">
        <v>1021869.5930000001</v>
      </c>
    </row>
    <row r="6" spans="1:3" ht="15.75" x14ac:dyDescent="0.25">
      <c r="A6" s="93" t="s">
        <v>31</v>
      </c>
      <c r="B6" s="95">
        <v>295612.32</v>
      </c>
      <c r="C6" s="95">
        <v>354403.09700000001</v>
      </c>
    </row>
    <row r="7" spans="1:3" ht="15.75" x14ac:dyDescent="0.25">
      <c r="A7" s="96" t="s">
        <v>34</v>
      </c>
      <c r="B7" s="97">
        <f t="shared" ref="B7" si="0">SUM(B5:B6)</f>
        <v>1363758.25</v>
      </c>
      <c r="C7" s="97">
        <f>SUM(C5:C6)</f>
        <v>1376272.6900000002</v>
      </c>
    </row>
    <row r="8" spans="1:3" ht="15.75" x14ac:dyDescent="0.25">
      <c r="A8" s="171" t="s">
        <v>38</v>
      </c>
      <c r="B8" s="172"/>
    </row>
    <row r="9" spans="1:3" ht="15.75" x14ac:dyDescent="0.25">
      <c r="A9" s="98" t="s">
        <v>47</v>
      </c>
      <c r="B9" s="99">
        <v>27.74</v>
      </c>
      <c r="C9" s="99">
        <v>31.326666666666664</v>
      </c>
    </row>
    <row r="10" spans="1:3" s="28" customFormat="1" ht="15.75" x14ac:dyDescent="0.25">
      <c r="A10" s="98" t="s">
        <v>58</v>
      </c>
      <c r="B10" s="137">
        <v>0.09</v>
      </c>
      <c r="C10" s="137">
        <v>0.33066666666666672</v>
      </c>
    </row>
    <row r="11" spans="1:3" ht="15.75" x14ac:dyDescent="0.25">
      <c r="A11" s="98" t="s">
        <v>50</v>
      </c>
      <c r="B11" s="101">
        <v>1.0900000000000001</v>
      </c>
      <c r="C11" s="101">
        <v>2.9930000000000003</v>
      </c>
    </row>
    <row r="12" spans="1:3" ht="15.75" x14ac:dyDescent="0.25">
      <c r="A12" s="98" t="s">
        <v>49</v>
      </c>
      <c r="B12" s="100">
        <v>49.58</v>
      </c>
      <c r="C12" s="100">
        <v>108.03266666666667</v>
      </c>
    </row>
    <row r="13" spans="1:3" ht="15.75" x14ac:dyDescent="0.25">
      <c r="A13" s="98" t="s">
        <v>51</v>
      </c>
      <c r="B13" s="100">
        <v>6.36</v>
      </c>
      <c r="C13" s="100">
        <v>7.6976666666666667</v>
      </c>
    </row>
    <row r="14" spans="1:3" ht="15.75" x14ac:dyDescent="0.25">
      <c r="A14" s="102" t="s">
        <v>34</v>
      </c>
      <c r="B14" s="103">
        <f t="shared" ref="B14" si="1">SUM(B9:B13)</f>
        <v>84.86</v>
      </c>
      <c r="C14" s="103">
        <f>SUM(C9:C13)</f>
        <v>150.38066666666666</v>
      </c>
    </row>
    <row r="15" spans="1:3" x14ac:dyDescent="0.25">
      <c r="A15" s="67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A1:C14" name="Диапазон2"/>
  </protectedRanges>
  <customSheetViews>
    <customSheetView guid="{BFC9BBAB-DC53-41DF-AE0D-DBF1C62867D0}" scale="90" showGridLines="0" fitToPage="1">
      <pane xSplit="1" ySplit="4" topLeftCell="B5" activePane="bottomRight" state="frozen"/>
      <selection pane="bottomRight" activeCell="G12" sqref="G12:H12 J12"/>
      <pageMargins left="0.25" right="0.25" top="0.75" bottom="0.75" header="0.3" footer="0.3"/>
      <pageSetup paperSize="9" scale="93" orientation="landscape" r:id="rId1"/>
    </customSheetView>
  </customSheetViews>
  <mergeCells count="2">
    <mergeCell ref="A2:A3"/>
    <mergeCell ref="A1:C1"/>
  </mergeCells>
  <pageMargins left="0.25" right="0.25" top="0.75" bottom="0.75" header="0.3" footer="0.3"/>
  <pageSetup paperSize="9" scale="5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'2. Отпуск теплоэнергии'!Область_печати</vt:lpstr>
      <vt:lpstr>'3. УРУТ'!Область_печати</vt:lpstr>
      <vt:lpstr>'4. КИУМ'!Область_печати</vt:lpstr>
      <vt:lpstr>'5. Реализация э.э. и мощности'!Область_печати</vt:lpstr>
      <vt:lpstr>'6. Покупка э.э. и мощности'!Область_печати</vt:lpstr>
    </vt:vector>
  </TitlesOfParts>
  <Company>TGK-1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 Николай Викторович</dc:creator>
  <cp:lastModifiedBy>Вареева Екатерина Сергеевна</cp:lastModifiedBy>
  <cp:lastPrinted>2018-01-25T08:52:43Z</cp:lastPrinted>
  <dcterms:created xsi:type="dcterms:W3CDTF">2010-04-06T12:01:25Z</dcterms:created>
  <dcterms:modified xsi:type="dcterms:W3CDTF">2018-04-24T11:32:23Z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-451588308</vt:i4>
  </property>
  <property fmtid="{D5CDD505-2E9C-101B-9397-08002B2CF9AE}" pid="3" name="_NewReviewCycle">
    <vt:lpwstr/>
  </property>
  <property fmtid="{D5CDD505-2E9C-101B-9397-08002B2CF9AE}" pid="4" name="_EmailSubject">
    <vt:lpwstr>TGC-1_Производственные показатели 1Q2015.xls</vt:lpwstr>
  </property>
  <property fmtid="{D5CDD505-2E9C-101B-9397-08002B2CF9AE}" pid="5" name="_AuthorEmail">
    <vt:lpwstr>Moseev.RS@tgc1.ru</vt:lpwstr>
  </property>
  <property fmtid="{D5CDD505-2E9C-101B-9397-08002B2CF9AE}" pid="6" name="_AuthorEmailDisplayName">
    <vt:lpwstr>Мосеев Роман Сергеевич</vt:lpwstr>
  </property>
  <property fmtid="{D5CDD505-2E9C-101B-9397-08002B2CF9AE}" pid="7" name="_ReviewingToolsShownOnce">
    <vt:lpwstr/>
  </property>
</Properties>
</file>