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8\4 кв\Производство\Релиз 01.02.2019\"/>
    </mc:Choice>
  </mc:AlternateContent>
  <bookViews>
    <workbookView xWindow="0" yWindow="0" windowWidth="28800" windowHeight="11100"/>
  </bookViews>
  <sheets>
    <sheet name="1. Electricity" sheetId="1" r:id="rId1"/>
    <sheet name="2. Heat" sheetId="3" r:id="rId2"/>
    <sheet name="3. Fuel rates" sheetId="4" r:id="rId3"/>
    <sheet name="4. Operational efficiency" sheetId="5" r:id="rId4"/>
    <sheet name="5. Electricity&amp;Capacity sales" sheetId="6" r:id="rId5"/>
    <sheet name="6. Power purchases" sheetId="7" r:id="rId6"/>
  </sheets>
  <definedNames>
    <definedName name="_xlnm.Print_Area" localSheetId="0">'1. Electricity'!$A$1:$AM$36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14" i="7"/>
  <c r="G14" i="7"/>
  <c r="B14" i="7"/>
  <c r="H13" i="7"/>
  <c r="H12" i="7"/>
  <c r="H11" i="7"/>
  <c r="H10" i="7"/>
  <c r="H14" i="7" s="1"/>
  <c r="H9" i="7"/>
  <c r="I7" i="7"/>
  <c r="G7" i="7"/>
  <c r="C7" i="7"/>
  <c r="B7" i="7"/>
  <c r="H6" i="7"/>
  <c r="H5" i="7"/>
  <c r="H7" i="7" s="1"/>
  <c r="I17" i="6"/>
  <c r="G17" i="6"/>
  <c r="H17" i="6" s="1"/>
  <c r="B17" i="6"/>
  <c r="H16" i="6"/>
  <c r="H15" i="6"/>
  <c r="H14" i="6"/>
  <c r="H13" i="6"/>
  <c r="H12" i="6"/>
  <c r="I10" i="6"/>
  <c r="H10" i="6"/>
  <c r="G10" i="6"/>
  <c r="B10" i="6"/>
  <c r="H9" i="6"/>
  <c r="H8" i="6"/>
  <c r="H7" i="6"/>
  <c r="H6" i="6"/>
  <c r="H5" i="6"/>
  <c r="AM28" i="3" l="1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U27" i="3"/>
  <c r="U28" i="3" s="1"/>
  <c r="X25" i="3"/>
  <c r="N25" i="3"/>
  <c r="O25" i="3" s="1"/>
  <c r="E25" i="3"/>
  <c r="AK23" i="3"/>
  <c r="AJ23" i="3"/>
  <c r="AI23" i="3"/>
  <c r="X23" i="3"/>
  <c r="W23" i="3"/>
  <c r="V23" i="3"/>
  <c r="U23" i="3"/>
  <c r="N23" i="3"/>
  <c r="O23" i="3" s="1"/>
  <c r="M23" i="3"/>
  <c r="L23" i="3"/>
  <c r="K23" i="3"/>
  <c r="E23" i="3"/>
  <c r="D23" i="3"/>
  <c r="C23" i="3"/>
  <c r="B23" i="3"/>
  <c r="AM22" i="3"/>
  <c r="AL22" i="3"/>
  <c r="N22" i="3"/>
  <c r="O22" i="3" s="1"/>
  <c r="AM21" i="3"/>
  <c r="AL21" i="3"/>
  <c r="N21" i="3"/>
  <c r="O21" i="3" s="1"/>
  <c r="X19" i="3"/>
  <c r="X27" i="3" s="1"/>
  <c r="X28" i="3" s="1"/>
  <c r="W19" i="3"/>
  <c r="U19" i="3"/>
  <c r="E19" i="3"/>
  <c r="D19" i="3"/>
  <c r="C19" i="3"/>
  <c r="B19" i="3"/>
  <c r="AK14" i="3"/>
  <c r="AJ14" i="3"/>
  <c r="AI14" i="3"/>
  <c r="X14" i="3"/>
  <c r="W14" i="3"/>
  <c r="W27" i="3" s="1"/>
  <c r="W28" i="3" s="1"/>
  <c r="V14" i="3"/>
  <c r="V27" i="3" s="1"/>
  <c r="V28" i="3" s="1"/>
  <c r="U14" i="3"/>
  <c r="N14" i="3"/>
  <c r="O14" i="3" s="1"/>
  <c r="M14" i="3"/>
  <c r="L14" i="3"/>
  <c r="K14" i="3"/>
  <c r="E14" i="3"/>
  <c r="E27" i="3" s="1"/>
  <c r="E28" i="3" s="1"/>
  <c r="D14" i="3"/>
  <c r="D27" i="3" s="1"/>
  <c r="D28" i="3" s="1"/>
  <c r="C14" i="3"/>
  <c r="C27" i="3" s="1"/>
  <c r="C28" i="3" s="1"/>
  <c r="B14" i="3"/>
  <c r="B27" i="3" s="1"/>
  <c r="B28" i="3" s="1"/>
  <c r="AM13" i="3"/>
  <c r="AL13" i="3"/>
  <c r="N13" i="3"/>
  <c r="O13" i="3" s="1"/>
  <c r="AL12" i="3"/>
  <c r="O12" i="3"/>
  <c r="N12" i="3"/>
  <c r="AL11" i="3"/>
  <c r="O11" i="3"/>
  <c r="N11" i="3"/>
  <c r="AL10" i="3"/>
  <c r="N10" i="3"/>
  <c r="O10" i="3" s="1"/>
  <c r="AL9" i="3"/>
  <c r="N9" i="3"/>
  <c r="O9" i="3" s="1"/>
  <c r="AL8" i="3"/>
  <c r="O8" i="3"/>
  <c r="N8" i="3"/>
  <c r="AL7" i="3"/>
  <c r="AL14" i="3" s="1"/>
  <c r="O7" i="3"/>
  <c r="N7" i="3"/>
  <c r="AL6" i="3"/>
  <c r="N6" i="3"/>
  <c r="O6" i="3" s="1"/>
  <c r="AL5" i="3"/>
  <c r="N5" i="3"/>
  <c r="O5" i="3" s="1"/>
  <c r="AK36" i="1" l="1"/>
  <c r="AJ36" i="1"/>
  <c r="AI36" i="1"/>
  <c r="AF36" i="1"/>
  <c r="AE36" i="1"/>
  <c r="AD36" i="1"/>
  <c r="AB36" i="1"/>
  <c r="AA36" i="1"/>
  <c r="Z36" i="1"/>
  <c r="Y36" i="1"/>
  <c r="X36" i="1"/>
  <c r="W36" i="1"/>
  <c r="V36" i="1"/>
  <c r="U36" i="1"/>
  <c r="R36" i="1"/>
  <c r="Q36" i="1"/>
  <c r="P36" i="1"/>
  <c r="M36" i="1"/>
  <c r="L36" i="1"/>
  <c r="N36" i="1" s="1"/>
  <c r="K36" i="1"/>
  <c r="H36" i="1"/>
  <c r="G36" i="1"/>
  <c r="F36" i="1"/>
  <c r="D36" i="1"/>
  <c r="C36" i="1"/>
  <c r="B36" i="1"/>
  <c r="AK35" i="1"/>
  <c r="AJ35" i="1"/>
  <c r="AI35" i="1"/>
  <c r="AF35" i="1"/>
  <c r="AE35" i="1"/>
  <c r="AD35" i="1"/>
  <c r="AB35" i="1"/>
  <c r="AA35" i="1"/>
  <c r="Z35" i="1"/>
  <c r="Y35" i="1"/>
  <c r="W35" i="1"/>
  <c r="V35" i="1"/>
  <c r="U35" i="1"/>
  <c r="R35" i="1"/>
  <c r="Q35" i="1"/>
  <c r="P35" i="1"/>
  <c r="S35" i="1" s="1"/>
  <c r="M35" i="1"/>
  <c r="L35" i="1"/>
  <c r="K35" i="1"/>
  <c r="H35" i="1"/>
  <c r="G35" i="1"/>
  <c r="F35" i="1"/>
  <c r="D35" i="1"/>
  <c r="C35" i="1"/>
  <c r="B35" i="1"/>
  <c r="AM33" i="1"/>
  <c r="AL33" i="1"/>
  <c r="AK33" i="1"/>
  <c r="AJ33" i="1"/>
  <c r="AI33" i="1"/>
  <c r="AH33" i="1"/>
  <c r="AG33" i="1"/>
  <c r="AF33" i="1"/>
  <c r="AE33" i="1"/>
  <c r="AD33" i="1"/>
  <c r="AB33" i="1"/>
  <c r="AA33" i="1"/>
  <c r="Z33" i="1"/>
  <c r="Y33" i="1"/>
  <c r="X30" i="1"/>
  <c r="X35" i="1" s="1"/>
  <c r="S30" i="1"/>
  <c r="N30" i="1"/>
  <c r="I30" i="1"/>
  <c r="E30" i="1"/>
  <c r="X28" i="1"/>
  <c r="AC28" i="1" s="1"/>
  <c r="W28" i="1"/>
  <c r="V28" i="1"/>
  <c r="U28" i="1"/>
  <c r="R28" i="1"/>
  <c r="Q28" i="1"/>
  <c r="P28" i="1"/>
  <c r="M28" i="1"/>
  <c r="L28" i="1"/>
  <c r="K28" i="1"/>
  <c r="H28" i="1"/>
  <c r="G28" i="1"/>
  <c r="F28" i="1"/>
  <c r="D28" i="1"/>
  <c r="C28" i="1"/>
  <c r="B28" i="1"/>
  <c r="AC27" i="1"/>
  <c r="N27" i="1"/>
  <c r="I27" i="1"/>
  <c r="E27" i="1"/>
  <c r="AC26" i="1"/>
  <c r="N26" i="1"/>
  <c r="I26" i="1"/>
  <c r="E26" i="1"/>
  <c r="J26" i="1" s="1"/>
  <c r="O26" i="1" s="1"/>
  <c r="AC25" i="1"/>
  <c r="N25" i="1"/>
  <c r="I25" i="1"/>
  <c r="E25" i="1"/>
  <c r="AC24" i="1"/>
  <c r="N24" i="1"/>
  <c r="I24" i="1"/>
  <c r="E24" i="1"/>
  <c r="AK22" i="1"/>
  <c r="AJ22" i="1"/>
  <c r="AI22" i="1"/>
  <c r="X22" i="1"/>
  <c r="W22" i="1"/>
  <c r="V22" i="1"/>
  <c r="U22" i="1"/>
  <c r="T22" i="1"/>
  <c r="R22" i="1"/>
  <c r="Q22" i="1"/>
  <c r="P22" i="1"/>
  <c r="M22" i="1"/>
  <c r="L22" i="1"/>
  <c r="K22" i="1"/>
  <c r="H22" i="1"/>
  <c r="G22" i="1"/>
  <c r="F22" i="1"/>
  <c r="D22" i="1"/>
  <c r="C22" i="1"/>
  <c r="B22" i="1"/>
  <c r="AC21" i="1"/>
  <c r="N21" i="1"/>
  <c r="I21" i="1"/>
  <c r="E21" i="1"/>
  <c r="AL20" i="1"/>
  <c r="AM20" i="1" s="1"/>
  <c r="AC20" i="1"/>
  <c r="N20" i="1"/>
  <c r="I20" i="1"/>
  <c r="E20" i="1"/>
  <c r="J20" i="1" s="1"/>
  <c r="AL19" i="1"/>
  <c r="AM19" i="1" s="1"/>
  <c r="AC19" i="1"/>
  <c r="N19" i="1"/>
  <c r="I19" i="1"/>
  <c r="E19" i="1"/>
  <c r="AL18" i="1"/>
  <c r="AM18" i="1" s="1"/>
  <c r="AC18" i="1"/>
  <c r="N18" i="1"/>
  <c r="I18" i="1"/>
  <c r="E18" i="1"/>
  <c r="J18" i="1" s="1"/>
  <c r="O18" i="1" s="1"/>
  <c r="AK16" i="1"/>
  <c r="AJ16" i="1"/>
  <c r="AI16" i="1"/>
  <c r="AF16" i="1"/>
  <c r="AG16" i="1" s="1"/>
  <c r="AH16" i="1" s="1"/>
  <c r="AE16" i="1"/>
  <c r="AD16" i="1"/>
  <c r="X16" i="1"/>
  <c r="AC16" i="1" s="1"/>
  <c r="W16" i="1"/>
  <c r="V16" i="1"/>
  <c r="U16" i="1"/>
  <c r="R16" i="1"/>
  <c r="Q16" i="1"/>
  <c r="P16" i="1"/>
  <c r="M16" i="1"/>
  <c r="L16" i="1"/>
  <c r="K16" i="1"/>
  <c r="H16" i="1"/>
  <c r="G16" i="1"/>
  <c r="F16" i="1"/>
  <c r="D16" i="1"/>
  <c r="C16" i="1"/>
  <c r="B16" i="1"/>
  <c r="AL15" i="1"/>
  <c r="AG15" i="1"/>
  <c r="AC15" i="1"/>
  <c r="N15" i="1"/>
  <c r="I15" i="1"/>
  <c r="E15" i="1"/>
  <c r="AL14" i="1"/>
  <c r="AG14" i="1"/>
  <c r="AH14" i="1" s="1"/>
  <c r="AC14" i="1"/>
  <c r="N14" i="1"/>
  <c r="I14" i="1"/>
  <c r="E14" i="1"/>
  <c r="AL13" i="1"/>
  <c r="AG13" i="1"/>
  <c r="AC13" i="1"/>
  <c r="N13" i="1"/>
  <c r="I13" i="1"/>
  <c r="E13" i="1"/>
  <c r="AL12" i="1"/>
  <c r="AG12" i="1"/>
  <c r="AC12" i="1"/>
  <c r="N12" i="1"/>
  <c r="I12" i="1"/>
  <c r="E12" i="1"/>
  <c r="J12" i="1" s="1"/>
  <c r="AL11" i="1"/>
  <c r="AG11" i="1"/>
  <c r="AC11" i="1"/>
  <c r="N11" i="1"/>
  <c r="I11" i="1"/>
  <c r="E11" i="1"/>
  <c r="AL10" i="1"/>
  <c r="AG10" i="1"/>
  <c r="AC10" i="1"/>
  <c r="N10" i="1"/>
  <c r="I10" i="1"/>
  <c r="E10" i="1"/>
  <c r="J10" i="1" s="1"/>
  <c r="O10" i="1" s="1"/>
  <c r="AL9" i="1"/>
  <c r="AG9" i="1"/>
  <c r="AC9" i="1"/>
  <c r="N9" i="1"/>
  <c r="I9" i="1"/>
  <c r="E9" i="1"/>
  <c r="AL8" i="1"/>
  <c r="AG8" i="1"/>
  <c r="AC8" i="1"/>
  <c r="N8" i="1"/>
  <c r="I8" i="1"/>
  <c r="E8" i="1"/>
  <c r="J8" i="1" s="1"/>
  <c r="O8" i="1" s="1"/>
  <c r="AL7" i="1"/>
  <c r="AG7" i="1"/>
  <c r="AC7" i="1"/>
  <c r="N7" i="1"/>
  <c r="I7" i="1"/>
  <c r="E7" i="1"/>
  <c r="AL6" i="1"/>
  <c r="AG6" i="1"/>
  <c r="AH6" i="1" s="1"/>
  <c r="AC6" i="1"/>
  <c r="N6" i="1"/>
  <c r="I6" i="1"/>
  <c r="E6" i="1"/>
  <c r="AL5" i="1"/>
  <c r="AG5" i="1"/>
  <c r="AC5" i="1"/>
  <c r="N5" i="1"/>
  <c r="E5" i="1"/>
  <c r="AC35" i="1" l="1"/>
  <c r="AH8" i="1"/>
  <c r="AH10" i="1"/>
  <c r="AM10" i="1" s="1"/>
  <c r="AH12" i="1"/>
  <c r="AM12" i="1" s="1"/>
  <c r="AC36" i="1"/>
  <c r="G32" i="1"/>
  <c r="G33" i="1" s="1"/>
  <c r="N16" i="1"/>
  <c r="U32" i="1"/>
  <c r="U33" i="1" s="1"/>
  <c r="J19" i="1"/>
  <c r="O19" i="1" s="1"/>
  <c r="O20" i="1"/>
  <c r="I28" i="1"/>
  <c r="J30" i="1"/>
  <c r="O30" i="1" s="1"/>
  <c r="T30" i="1" s="1"/>
  <c r="N35" i="1"/>
  <c r="H32" i="1"/>
  <c r="H33" i="1" s="1"/>
  <c r="P32" i="1"/>
  <c r="AL16" i="1"/>
  <c r="N22" i="1"/>
  <c r="J24" i="1"/>
  <c r="O24" i="1" s="1"/>
  <c r="J25" i="1"/>
  <c r="O25" i="1" s="1"/>
  <c r="AM16" i="1"/>
  <c r="X32" i="1"/>
  <c r="AC32" i="1" s="1"/>
  <c r="AC33" i="1" s="1"/>
  <c r="C33" i="1"/>
  <c r="AC22" i="1"/>
  <c r="E22" i="1"/>
  <c r="I22" i="1"/>
  <c r="O5" i="1"/>
  <c r="O12" i="1"/>
  <c r="J13" i="1"/>
  <c r="O13" i="1" s="1"/>
  <c r="K32" i="1"/>
  <c r="V32" i="1"/>
  <c r="V33" i="1" s="1"/>
  <c r="N28" i="1"/>
  <c r="I35" i="1"/>
  <c r="I36" i="1"/>
  <c r="S36" i="1"/>
  <c r="J6" i="1"/>
  <c r="O6" i="1" s="1"/>
  <c r="F32" i="1"/>
  <c r="F33" i="1" s="1"/>
  <c r="I33" i="1" s="1"/>
  <c r="S16" i="1"/>
  <c r="W32" i="1"/>
  <c r="W33" i="1" s="1"/>
  <c r="J21" i="1"/>
  <c r="O21" i="1" s="1"/>
  <c r="J7" i="1"/>
  <c r="O7" i="1" s="1"/>
  <c r="J15" i="1"/>
  <c r="O15" i="1" s="1"/>
  <c r="J9" i="1"/>
  <c r="O9" i="1" s="1"/>
  <c r="E35" i="1"/>
  <c r="J11" i="1"/>
  <c r="O11" i="1" s="1"/>
  <c r="D33" i="1"/>
  <c r="J14" i="1"/>
  <c r="O14" i="1" s="1"/>
  <c r="E36" i="1"/>
  <c r="B33" i="1"/>
  <c r="B32" i="1"/>
  <c r="O22" i="1"/>
  <c r="M32" i="1"/>
  <c r="M33" i="1" s="1"/>
  <c r="AG35" i="1"/>
  <c r="AH5" i="1"/>
  <c r="AH7" i="1"/>
  <c r="AM7" i="1" s="1"/>
  <c r="AH9" i="1"/>
  <c r="AM9" i="1" s="1"/>
  <c r="AH11" i="1"/>
  <c r="AM11" i="1" s="1"/>
  <c r="AH13" i="1"/>
  <c r="AG36" i="1"/>
  <c r="AH15" i="1"/>
  <c r="AM15" i="1" s="1"/>
  <c r="K33" i="1"/>
  <c r="P33" i="1"/>
  <c r="X33" i="1"/>
  <c r="AL22" i="1"/>
  <c r="AM22" i="1" s="1"/>
  <c r="Q32" i="1"/>
  <c r="Q33" i="1" s="1"/>
  <c r="AM6" i="1"/>
  <c r="AM8" i="1"/>
  <c r="AL36" i="1"/>
  <c r="AM14" i="1"/>
  <c r="E16" i="1"/>
  <c r="I16" i="1"/>
  <c r="R32" i="1"/>
  <c r="R33" i="1" s="1"/>
  <c r="S22" i="1"/>
  <c r="J27" i="1"/>
  <c r="O27" i="1" s="1"/>
  <c r="E28" i="1"/>
  <c r="J28" i="1" s="1"/>
  <c r="S28" i="1"/>
  <c r="D32" i="1"/>
  <c r="L32" i="1"/>
  <c r="L33" i="1" s="1"/>
  <c r="AL35" i="1"/>
  <c r="C32" i="1"/>
  <c r="J35" i="1" l="1"/>
  <c r="O35" i="1" s="1"/>
  <c r="T35" i="1" s="1"/>
  <c r="I32" i="1"/>
  <c r="J22" i="1"/>
  <c r="N32" i="1"/>
  <c r="N33" i="1"/>
  <c r="E33" i="1"/>
  <c r="J33" i="1" s="1"/>
  <c r="O28" i="1"/>
  <c r="T28" i="1" s="1"/>
  <c r="J36" i="1"/>
  <c r="O36" i="1" s="1"/>
  <c r="T36" i="1" s="1"/>
  <c r="AH36" i="1"/>
  <c r="AM13" i="1"/>
  <c r="AM36" i="1" s="1"/>
  <c r="AH35" i="1"/>
  <c r="AM5" i="1"/>
  <c r="AM35" i="1" s="1"/>
  <c r="E32" i="1"/>
  <c r="J32" i="1" s="1"/>
  <c r="S33" i="1"/>
  <c r="J16" i="1"/>
  <c r="O16" i="1" s="1"/>
  <c r="T16" i="1" s="1"/>
  <c r="S32" i="1"/>
  <c r="O33" i="1" l="1"/>
  <c r="O32" i="1"/>
  <c r="T32" i="1" s="1"/>
  <c r="T33" i="1"/>
</calcChain>
</file>

<file path=xl/sharedStrings.xml><?xml version="1.0" encoding="utf-8"?>
<sst xmlns="http://schemas.openxmlformats.org/spreadsheetml/2006/main" count="354" uniqueCount="84">
  <si>
    <t>-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</si>
  <si>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</si>
  <si>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</si>
  <si>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</si>
  <si>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</si>
  <si>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</si>
  <si>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</si>
  <si>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</si>
  <si>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</si>
  <si>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</si>
  <si>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</si>
  <si>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</si>
  <si>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</si>
  <si>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Nevsky branch</t>
  </si>
  <si>
    <t>Karelsky branch</t>
  </si>
  <si>
    <t>Kolsky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</si>
  <si>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</si>
  <si>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</si>
  <si>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</si>
  <si>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</si>
  <si>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</si>
  <si>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</si>
  <si>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</si>
  <si>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</si>
  <si>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</si>
  <si>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</si>
  <si>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PJSC Murmanskaya CHPP</t>
  </si>
  <si>
    <t>Jan</t>
  </si>
  <si>
    <t>Feb</t>
  </si>
  <si>
    <t>Mar</t>
  </si>
  <si>
    <t>1Q</t>
  </si>
  <si>
    <t>Apr</t>
  </si>
  <si>
    <t>May</t>
  </si>
  <si>
    <t>Jun</t>
  </si>
  <si>
    <t>2Q</t>
  </si>
  <si>
    <t>1H</t>
  </si>
  <si>
    <t>Jul</t>
  </si>
  <si>
    <t>Aug</t>
  </si>
  <si>
    <t>Sept</t>
  </si>
  <si>
    <t>3Q</t>
  </si>
  <si>
    <t>9M</t>
  </si>
  <si>
    <t>Oct</t>
  </si>
  <si>
    <t>Nov</t>
  </si>
  <si>
    <t>Dec</t>
  </si>
  <si>
    <t>4Q</t>
  </si>
  <si>
    <t>Heat generation, Gcal</t>
  </si>
  <si>
    <t>Boiler facilities</t>
  </si>
  <si>
    <t>Electric boilers</t>
  </si>
  <si>
    <t>TOTAL - TGC-1 excl. PJSC Murmanskaya CHPP</t>
  </si>
  <si>
    <t>TOTAL - TGC-1 incl. PJSC Murmanskaya CHPP</t>
  </si>
  <si>
    <t>Total CHPPs</t>
  </si>
  <si>
    <t>Total HPPs</t>
  </si>
  <si>
    <t>Purchases of electricity and capacity</t>
  </si>
  <si>
    <t>Purchases of electricity (thousand kWh)</t>
  </si>
  <si>
    <t>Electricity generation, thousand kWh</t>
  </si>
  <si>
    <t>Specific consumption of fuel on electricity and heat production</t>
  </si>
  <si>
    <t>on electricity, g/kWh</t>
  </si>
  <si>
    <t>on heat, kg/Gcal</t>
  </si>
  <si>
    <t>Day-ahead market</t>
  </si>
  <si>
    <t>Balancing market</t>
  </si>
  <si>
    <t>TOTAL</t>
  </si>
  <si>
    <t>Purchases of capacity (MW, monthly average)</t>
  </si>
  <si>
    <t>Capacity Delivery Agreements</t>
  </si>
  <si>
    <t>Renewable energy</t>
  </si>
  <si>
    <t>Forced mode</t>
  </si>
  <si>
    <t>Competitive Capacity Outtake</t>
  </si>
  <si>
    <t>HPPs/NPPs</t>
  </si>
  <si>
    <t>Electricity and capacity sales</t>
  </si>
  <si>
    <t>Electricity sales, thousand kWh</t>
  </si>
  <si>
    <t>Regulated contracts</t>
  </si>
  <si>
    <t>Export</t>
  </si>
  <si>
    <t>Retail</t>
  </si>
  <si>
    <t>Capacity sales, MW (monthly average)</t>
  </si>
  <si>
    <t>Non-regulated Electricity and Capacity Contract (off-exchange)</t>
  </si>
  <si>
    <t>TGC-1 average</t>
  </si>
  <si>
    <t>CHPP</t>
  </si>
  <si>
    <t>HPP</t>
  </si>
  <si>
    <t>CHPP+HPP</t>
  </si>
  <si>
    <t>Electric capacity utilization factor, %</t>
  </si>
  <si>
    <t>Average for Nevsky branch</t>
  </si>
  <si>
    <t>Average for Karelsky branch</t>
  </si>
  <si>
    <t>Average for Kolsky branch</t>
  </si>
  <si>
    <t>Average for TGC-1</t>
  </si>
  <si>
    <t>PJSC Murmanskaya CHPP incl. boiler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</si>
</sst>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/>
  </cellStyleXfs>
  <cellXfs count="288">
    <xf numFmtId="0" fontId="0" fillId="0" borderId="0" xfId="0"/>
    <xf numFmtId="164" fontId="0" fillId="0" borderId="0" xfId="0" applyNumberFormat="1"/>
    <xf numFmtId="3" fontId="9" fillId="0" borderId="15" xfId="2" applyNumberFormat="1" applyFont="1" applyFill="1" applyBorder="1" applyProtection="1"/>
    <xf numFmtId="3" fontId="9" fillId="0" borderId="15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23" xfId="0" applyNumberFormat="1" applyFont="1" applyFill="1" applyBorder="1" applyProtection="1"/>
    <xf numFmtId="0" fontId="0" fillId="0" borderId="0" xfId="0" applyBorder="1"/>
    <xf numFmtId="3" fontId="9" fillId="3" borderId="23" xfId="0" applyNumberFormat="1" applyFont="1" applyFill="1" applyBorder="1" applyProtection="1"/>
    <xf numFmtId="3" fontId="0" fillId="0" borderId="0" xfId="0" applyNumberFormat="1"/>
    <xf numFmtId="0" fontId="4" fillId="4" borderId="8" xfId="1" applyFont="1" applyFill="1" applyBorder="1" applyAlignment="1" applyProtection="1">
      <alignment horizontal="center" vertical="center"/>
    </xf>
    <xf numFmtId="0" fontId="4" fillId="4" borderId="7" xfId="1" applyFont="1" applyFill="1" applyBorder="1" applyAlignment="1" applyProtection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9" xfId="1" applyFont="1" applyFill="1" applyBorder="1" applyAlignment="1" applyProtection="1">
      <alignment horizontal="center" vertical="center"/>
    </xf>
    <xf numFmtId="0" fontId="7" fillId="4" borderId="14" xfId="1" applyFont="1" applyFill="1" applyBorder="1" applyAlignment="1" applyProtection="1">
      <alignment horizontal="left" vertical="center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20" xfId="1" applyFont="1" applyFill="1" applyBorder="1" applyAlignment="1" applyProtection="1">
      <alignment horizontal="left" vertical="center"/>
    </xf>
    <xf numFmtId="0" fontId="10" fillId="4" borderId="22" xfId="1" applyFont="1" applyFill="1" applyBorder="1" applyAlignment="1" applyProtection="1">
      <alignment horizontal="left" vertical="center"/>
    </xf>
    <xf numFmtId="0" fontId="7" fillId="4" borderId="22" xfId="1" applyFont="1" applyFill="1" applyBorder="1" applyAlignment="1" applyProtection="1">
      <alignment horizontal="left" vertical="center"/>
    </xf>
    <xf numFmtId="0" fontId="4" fillId="4" borderId="22" xfId="1" applyFont="1" applyFill="1" applyBorder="1" applyAlignment="1" applyProtection="1">
      <alignment horizontal="left" vertical="center" wrapText="1"/>
    </xf>
    <xf numFmtId="0" fontId="4" fillId="4" borderId="34" xfId="1" applyFont="1" applyFill="1" applyBorder="1" applyAlignment="1" applyProtection="1">
      <alignment horizontal="right"/>
    </xf>
    <xf numFmtId="3" fontId="4" fillId="4" borderId="15" xfId="1" applyNumberFormat="1" applyFont="1" applyFill="1" applyBorder="1" applyProtection="1"/>
    <xf numFmtId="3" fontId="9" fillId="3" borderId="15" xfId="2" applyNumberFormat="1" applyFont="1" applyFill="1" applyBorder="1" applyProtection="1"/>
    <xf numFmtId="3" fontId="9" fillId="3" borderId="15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21" xfId="2" applyNumberFormat="1" applyFont="1" applyFill="1" applyBorder="1" applyProtection="1"/>
    <xf numFmtId="3" fontId="9" fillId="3" borderId="21" xfId="0" applyNumberFormat="1" applyFont="1" applyFill="1" applyBorder="1" applyProtection="1"/>
    <xf numFmtId="3" fontId="11" fillId="3" borderId="23" xfId="0" applyNumberFormat="1" applyFont="1" applyFill="1" applyBorder="1" applyProtection="1"/>
    <xf numFmtId="3" fontId="9" fillId="5" borderId="16" xfId="0" applyNumberFormat="1" applyFont="1" applyFill="1" applyBorder="1" applyProtection="1"/>
    <xf numFmtId="3" fontId="9" fillId="5" borderId="18" xfId="0" applyNumberFormat="1" applyFont="1" applyFill="1" applyBorder="1" applyProtection="1"/>
    <xf numFmtId="3" fontId="11" fillId="5" borderId="24" xfId="0" applyNumberFormat="1" applyFont="1" applyFill="1" applyBorder="1" applyProtection="1"/>
    <xf numFmtId="3" fontId="9" fillId="5" borderId="24" xfId="0" applyNumberFormat="1" applyFont="1" applyFill="1" applyBorder="1" applyProtection="1"/>
    <xf numFmtId="3" fontId="11" fillId="5" borderId="24" xfId="0" applyNumberFormat="1" applyFont="1" applyFill="1" applyBorder="1" applyAlignment="1" applyProtection="1">
      <alignment vertical="center" wrapText="1"/>
    </xf>
    <xf numFmtId="3" fontId="9" fillId="5" borderId="17" xfId="0" applyNumberFormat="1" applyFont="1" applyFill="1" applyBorder="1" applyProtection="1"/>
    <xf numFmtId="3" fontId="9" fillId="5" borderId="19" xfId="0" applyNumberFormat="1" applyFont="1" applyFill="1" applyBorder="1" applyProtection="1"/>
    <xf numFmtId="3" fontId="11" fillId="5" borderId="25" xfId="0" applyNumberFormat="1" applyFont="1" applyFill="1" applyBorder="1" applyProtection="1"/>
    <xf numFmtId="3" fontId="9" fillId="5" borderId="30" xfId="0" applyNumberFormat="1" applyFont="1" applyFill="1" applyBorder="1" applyProtection="1"/>
    <xf numFmtId="3" fontId="11" fillId="5" borderId="25" xfId="0" applyNumberFormat="1" applyFont="1" applyFill="1" applyBorder="1" applyAlignment="1" applyProtection="1">
      <alignment vertical="center" wrapText="1"/>
    </xf>
    <xf numFmtId="3" fontId="11" fillId="5" borderId="32" xfId="0" applyNumberFormat="1" applyFont="1" applyFill="1" applyBorder="1" applyAlignment="1" applyProtection="1">
      <alignment vertical="center" wrapText="1"/>
    </xf>
    <xf numFmtId="3" fontId="11" fillId="5" borderId="31" xfId="0" applyNumberFormat="1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3" fontId="6" fillId="3" borderId="13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7" xfId="0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/>
    <xf numFmtId="0" fontId="0" fillId="3" borderId="23" xfId="0" applyFill="1" applyBorder="1" applyAlignment="1" applyProtection="1"/>
    <xf numFmtId="3" fontId="11" fillId="3" borderId="23" xfId="0" applyNumberFormat="1" applyFont="1" applyFill="1" applyBorder="1" applyAlignment="1" applyProtection="1">
      <alignment vertical="center" wrapText="1"/>
    </xf>
    <xf numFmtId="3" fontId="11" fillId="3" borderId="21" xfId="0" applyNumberFormat="1" applyFont="1" applyFill="1" applyBorder="1" applyAlignment="1" applyProtection="1">
      <alignment vertical="center" wrapText="1"/>
    </xf>
    <xf numFmtId="0" fontId="4" fillId="3" borderId="29" xfId="1" applyFont="1" applyFill="1" applyBorder="1" applyAlignment="1" applyProtection="1"/>
    <xf numFmtId="3" fontId="9" fillId="3" borderId="17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9" fillId="3" borderId="19" xfId="2" applyNumberFormat="1" applyFont="1" applyFill="1" applyBorder="1" applyProtection="1"/>
    <xf numFmtId="3" fontId="11" fillId="3" borderId="25" xfId="0" applyNumberFormat="1" applyFont="1" applyFill="1" applyBorder="1" applyProtection="1"/>
    <xf numFmtId="3" fontId="0" fillId="3" borderId="23" xfId="0" applyNumberFormat="1" applyFill="1" applyBorder="1" applyAlignment="1" applyProtection="1"/>
    <xf numFmtId="3" fontId="11" fillId="3" borderId="25" xfId="0" applyNumberFormat="1" applyFont="1" applyFill="1" applyBorder="1" applyAlignment="1" applyProtection="1">
      <alignment vertical="center" wrapText="1"/>
    </xf>
    <xf numFmtId="3" fontId="11" fillId="3" borderId="31" xfId="0" applyNumberFormat="1" applyFont="1" applyFill="1" applyBorder="1" applyAlignment="1" applyProtection="1">
      <alignment vertical="center" wrapText="1"/>
    </xf>
    <xf numFmtId="0" fontId="6" fillId="3" borderId="29" xfId="0" applyFont="1" applyFill="1" applyBorder="1" applyAlignment="1" applyProtection="1"/>
    <xf numFmtId="0" fontId="5" fillId="3" borderId="26" xfId="0" applyFont="1" applyFill="1" applyBorder="1" applyAlignment="1" applyProtection="1">
      <alignment vertical="center"/>
    </xf>
    <xf numFmtId="0" fontId="6" fillId="3" borderId="28" xfId="0" applyFont="1" applyFill="1" applyBorder="1" applyAlignment="1" applyProtection="1">
      <alignment vertical="center"/>
    </xf>
    <xf numFmtId="164" fontId="0" fillId="3" borderId="0" xfId="0" applyNumberFormat="1" applyFill="1" applyBorder="1"/>
    <xf numFmtId="164" fontId="0" fillId="3" borderId="0" xfId="0" applyNumberFormat="1" applyFill="1"/>
    <xf numFmtId="0" fontId="0" fillId="3" borderId="0" xfId="0" applyFill="1"/>
    <xf numFmtId="0" fontId="5" fillId="3" borderId="26" xfId="0" applyFont="1" applyFill="1" applyBorder="1" applyAlignment="1" applyProtection="1"/>
    <xf numFmtId="0" fontId="6" fillId="3" borderId="28" xfId="0" applyFont="1" applyFill="1" applyBorder="1" applyAlignment="1" applyProtection="1"/>
    <xf numFmtId="0" fontId="0" fillId="3" borderId="22" xfId="0" applyFill="1" applyBorder="1" applyAlignment="1" applyProtection="1"/>
    <xf numFmtId="0" fontId="0" fillId="3" borderId="25" xfId="0" applyFill="1" applyBorder="1" applyAlignment="1" applyProtection="1"/>
    <xf numFmtId="3" fontId="0" fillId="3" borderId="25" xfId="0" applyNumberFormat="1" applyFill="1" applyBorder="1" applyAlignment="1" applyProtection="1"/>
    <xf numFmtId="0" fontId="4" fillId="3" borderId="33" xfId="1" applyFont="1" applyFill="1" applyBorder="1" applyAlignment="1" applyProtection="1"/>
    <xf numFmtId="3" fontId="0" fillId="3" borderId="0" xfId="0" applyNumberFormat="1" applyFill="1"/>
    <xf numFmtId="0" fontId="4" fillId="4" borderId="10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3" fontId="4" fillId="4" borderId="36" xfId="1" applyNumberFormat="1" applyFont="1" applyFill="1" applyBorder="1" applyProtection="1"/>
    <xf numFmtId="0" fontId="0" fillId="3" borderId="37" xfId="0" applyFill="1" applyBorder="1"/>
    <xf numFmtId="3" fontId="4" fillId="4" borderId="34" xfId="1" applyNumberFormat="1" applyFont="1" applyFill="1" applyBorder="1" applyProtection="1"/>
    <xf numFmtId="0" fontId="4" fillId="4" borderId="39" xfId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vertical="center"/>
    </xf>
    <xf numFmtId="0" fontId="4" fillId="3" borderId="41" xfId="1" applyFont="1" applyFill="1" applyBorder="1" applyAlignment="1" applyProtection="1"/>
    <xf numFmtId="3" fontId="4" fillId="4" borderId="42" xfId="1" applyNumberFormat="1" applyFont="1" applyFill="1" applyBorder="1" applyProtection="1"/>
    <xf numFmtId="0" fontId="4" fillId="4" borderId="45" xfId="1" applyFont="1" applyFill="1" applyBorder="1" applyAlignment="1" applyProtection="1">
      <alignment horizontal="right"/>
    </xf>
    <xf numFmtId="3" fontId="4" fillId="4" borderId="46" xfId="1" applyNumberFormat="1" applyFont="1" applyFill="1" applyBorder="1" applyProtection="1"/>
    <xf numFmtId="3" fontId="4" fillId="4" borderId="47" xfId="1" applyNumberFormat="1" applyFont="1" applyFill="1" applyBorder="1" applyProtection="1"/>
    <xf numFmtId="3" fontId="4" fillId="4" borderId="45" xfId="1" applyNumberFormat="1" applyFont="1" applyFill="1" applyBorder="1" applyProtection="1"/>
    <xf numFmtId="3" fontId="4" fillId="4" borderId="44" xfId="1" applyNumberFormat="1" applyFont="1" applyFill="1" applyBorder="1" applyProtection="1"/>
    <xf numFmtId="0" fontId="5" fillId="0" borderId="52" xfId="0" applyFont="1" applyFill="1" applyBorder="1" applyAlignment="1"/>
    <xf numFmtId="0" fontId="6" fillId="0" borderId="53" xfId="0" applyFont="1" applyFill="1" applyBorder="1" applyAlignment="1"/>
    <xf numFmtId="0" fontId="6" fillId="0" borderId="54" xfId="0" applyFont="1" applyFill="1" applyBorder="1" applyAlignment="1"/>
    <xf numFmtId="3" fontId="9" fillId="0" borderId="15" xfId="0" applyNumberFormat="1" applyFont="1" applyFill="1" applyBorder="1"/>
    <xf numFmtId="3" fontId="9" fillId="0" borderId="0" xfId="0" applyNumberFormat="1" applyFont="1" applyFill="1" applyBorder="1"/>
    <xf numFmtId="3" fontId="11" fillId="0" borderId="23" xfId="0" applyNumberFormat="1" applyFont="1" applyFill="1" applyBorder="1"/>
    <xf numFmtId="0" fontId="6" fillId="0" borderId="0" xfId="0" applyFont="1" applyFill="1" applyBorder="1" applyAlignment="1"/>
    <xf numFmtId="0" fontId="6" fillId="0" borderId="19" xfId="0" applyFont="1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3" fontId="9" fillId="0" borderId="53" xfId="0" applyNumberFormat="1" applyFont="1" applyFill="1" applyBorder="1"/>
    <xf numFmtId="3" fontId="11" fillId="0" borderId="23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/>
    <xf numFmtId="0" fontId="7" fillId="4" borderId="16" xfId="1" applyFont="1" applyFill="1" applyBorder="1" applyAlignment="1">
      <alignment horizontal="left" vertical="center"/>
    </xf>
    <xf numFmtId="0" fontId="7" fillId="4" borderId="18" xfId="1" applyFont="1" applyFill="1" applyBorder="1" applyAlignment="1">
      <alignment horizontal="left" vertical="center"/>
    </xf>
    <xf numFmtId="3" fontId="9" fillId="0" borderId="21" xfId="0" applyNumberFormat="1" applyFont="1" applyFill="1" applyBorder="1"/>
    <xf numFmtId="0" fontId="5" fillId="0" borderId="61" xfId="0" applyFont="1" applyFill="1" applyBorder="1" applyAlignment="1"/>
    <xf numFmtId="0" fontId="6" fillId="0" borderId="27" xfId="0" applyFont="1" applyFill="1" applyBorder="1" applyAlignment="1"/>
    <xf numFmtId="3" fontId="9" fillId="0" borderId="62" xfId="0" applyNumberFormat="1" applyFont="1" applyFill="1" applyBorder="1"/>
    <xf numFmtId="3" fontId="9" fillId="0" borderId="63" xfId="0" applyNumberFormat="1" applyFont="1" applyFill="1" applyBorder="1"/>
    <xf numFmtId="3" fontId="11" fillId="0" borderId="21" xfId="0" applyNumberFormat="1" applyFont="1" applyFill="1" applyBorder="1"/>
    <xf numFmtId="3" fontId="11" fillId="3" borderId="23" xfId="0" applyNumberFormat="1" applyFont="1" applyFill="1" applyBorder="1"/>
    <xf numFmtId="0" fontId="0" fillId="0" borderId="61" xfId="0" applyFill="1" applyBorder="1" applyAlignment="1"/>
    <xf numFmtId="0" fontId="0" fillId="0" borderId="27" xfId="0" applyFill="1" applyBorder="1" applyAlignment="1"/>
    <xf numFmtId="0" fontId="0" fillId="0" borderId="28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0" fontId="0" fillId="0" borderId="66" xfId="0" applyFill="1" applyBorder="1" applyAlignment="1"/>
    <xf numFmtId="0" fontId="4" fillId="4" borderId="60" xfId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57" xfId="1" applyFont="1" applyFill="1" applyBorder="1" applyAlignment="1">
      <alignment horizontal="left" vertical="center"/>
    </xf>
    <xf numFmtId="0" fontId="4" fillId="4" borderId="30" xfId="1" applyFont="1" applyFill="1" applyBorder="1" applyAlignment="1" applyProtection="1">
      <alignment horizontal="left" vertical="center" wrapText="1"/>
    </xf>
    <xf numFmtId="3" fontId="9" fillId="5" borderId="16" xfId="0" applyNumberFormat="1" applyFont="1" applyFill="1" applyBorder="1"/>
    <xf numFmtId="3" fontId="9" fillId="5" borderId="18" xfId="0" applyNumberFormat="1" applyFont="1" applyFill="1" applyBorder="1"/>
    <xf numFmtId="3" fontId="9" fillId="5" borderId="32" xfId="0" applyNumberFormat="1" applyFont="1" applyFill="1" applyBorder="1"/>
    <xf numFmtId="3" fontId="11" fillId="5" borderId="24" xfId="0" applyNumberFormat="1" applyFont="1" applyFill="1" applyBorder="1"/>
    <xf numFmtId="3" fontId="11" fillId="5" borderId="32" xfId="0" applyNumberFormat="1" applyFont="1" applyFill="1" applyBorder="1"/>
    <xf numFmtId="3" fontId="9" fillId="5" borderId="57" xfId="0" applyNumberFormat="1" applyFont="1" applyFill="1" applyBorder="1"/>
    <xf numFmtId="3" fontId="11" fillId="5" borderId="24" xfId="0" applyNumberFormat="1" applyFont="1" applyFill="1" applyBorder="1" applyAlignment="1">
      <alignment wrapText="1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69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" borderId="61" xfId="0" applyNumberFormat="1" applyFont="1" applyFill="1" applyBorder="1" applyAlignment="1">
      <alignment horizontal="center"/>
    </xf>
    <xf numFmtId="4" fontId="0" fillId="3" borderId="28" xfId="0" applyNumberFormat="1" applyFont="1" applyFill="1" applyBorder="1" applyAlignment="1">
      <alignment horizontal="center"/>
    </xf>
    <xf numFmtId="4" fontId="0" fillId="0" borderId="0" xfId="0" applyNumberFormat="1"/>
    <xf numFmtId="0" fontId="16" fillId="0" borderId="72" xfId="0" applyFont="1" applyBorder="1" applyAlignment="1">
      <alignment horizontal="justify" wrapText="1"/>
    </xf>
    <xf numFmtId="0" fontId="11" fillId="0" borderId="46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9" xfId="0" applyNumberFormat="1" applyFont="1" applyBorder="1" applyAlignment="1">
      <alignment horizontal="center" wrapText="1"/>
    </xf>
    <xf numFmtId="165" fontId="9" fillId="0" borderId="46" xfId="0" applyNumberFormat="1" applyFont="1" applyBorder="1" applyAlignment="1">
      <alignment horizontal="center" wrapText="1"/>
    </xf>
    <xf numFmtId="0" fontId="11" fillId="0" borderId="54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37" xfId="0" applyBorder="1"/>
    <xf numFmtId="0" fontId="6" fillId="0" borderId="52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7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0" fillId="0" borderId="35" xfId="0" applyBorder="1"/>
    <xf numFmtId="0" fontId="15" fillId="6" borderId="0" xfId="1" applyFont="1" applyFill="1" applyBorder="1" applyAlignment="1">
      <alignment horizontal="left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56" xfId="0" applyNumberFormat="1" applyFont="1" applyFill="1" applyBorder="1" applyAlignment="1">
      <alignment horizontal="center"/>
    </xf>
    <xf numFmtId="4" fontId="19" fillId="0" borderId="28" xfId="0" applyNumberFormat="1" applyFont="1" applyFill="1" applyBorder="1" applyAlignment="1">
      <alignment horizontal="center"/>
    </xf>
    <xf numFmtId="4" fontId="1" fillId="5" borderId="23" xfId="0" applyNumberFormat="1" applyFont="1" applyFill="1" applyBorder="1" applyAlignment="1">
      <alignment horizontal="center" vertical="center"/>
    </xf>
    <xf numFmtId="4" fontId="1" fillId="5" borderId="25" xfId="0" applyNumberFormat="1" applyFont="1" applyFill="1" applyBorder="1" applyAlignment="1">
      <alignment horizontal="center" vertical="center"/>
    </xf>
    <xf numFmtId="4" fontId="1" fillId="5" borderId="30" xfId="0" applyNumberFormat="1" applyFont="1" applyFill="1" applyBorder="1" applyAlignment="1">
      <alignment horizontal="center" vertical="center"/>
    </xf>
    <xf numFmtId="4" fontId="11" fillId="5" borderId="23" xfId="0" applyNumberFormat="1" applyFont="1" applyFill="1" applyBorder="1" applyAlignment="1">
      <alignment horizontal="center" vertical="center"/>
    </xf>
    <xf numFmtId="4" fontId="11" fillId="5" borderId="25" xfId="0" applyNumberFormat="1" applyFont="1" applyFill="1" applyBorder="1" applyAlignment="1">
      <alignment horizontal="center" vertical="center"/>
    </xf>
    <xf numFmtId="4" fontId="1" fillId="5" borderId="23" xfId="0" applyNumberFormat="1" applyFont="1" applyFill="1" applyBorder="1" applyAlignment="1">
      <alignment horizontal="center"/>
    </xf>
    <xf numFmtId="4" fontId="1" fillId="5" borderId="25" xfId="0" applyNumberFormat="1" applyFont="1" applyFill="1" applyBorder="1" applyAlignment="1">
      <alignment horizontal="center"/>
    </xf>
    <xf numFmtId="4" fontId="1" fillId="5" borderId="30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4" fontId="11" fillId="5" borderId="25" xfId="0" applyNumberFormat="1" applyFont="1" applyFill="1" applyBorder="1" applyAlignment="1">
      <alignment horizontal="center"/>
    </xf>
    <xf numFmtId="4" fontId="11" fillId="5" borderId="30" xfId="0" applyNumberFormat="1" applyFont="1" applyFill="1" applyBorder="1" applyAlignment="1">
      <alignment horizontal="center"/>
    </xf>
    <xf numFmtId="0" fontId="14" fillId="4" borderId="51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left" vertical="center"/>
    </xf>
    <xf numFmtId="0" fontId="4" fillId="4" borderId="24" xfId="1" applyFont="1" applyFill="1" applyBorder="1" applyAlignment="1">
      <alignment horizontal="left" vertical="center" wrapText="1"/>
    </xf>
    <xf numFmtId="0" fontId="12" fillId="4" borderId="58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8" xfId="1" applyFont="1" applyFill="1" applyBorder="1" applyAlignment="1" applyProtection="1">
      <alignment horizontal="center" vertical="center"/>
    </xf>
    <xf numFmtId="0" fontId="2" fillId="4" borderId="3" xfId="1" applyFill="1" applyBorder="1" applyAlignment="1" applyProtection="1">
      <alignment horizontal="center"/>
    </xf>
    <xf numFmtId="0" fontId="2" fillId="4" borderId="7" xfId="1" applyFill="1" applyBorder="1" applyAlignment="1" applyProtection="1">
      <alignment horizontal="center"/>
    </xf>
    <xf numFmtId="0" fontId="3" fillId="4" borderId="4" xfId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/>
    </xf>
    <xf numFmtId="0" fontId="3" fillId="4" borderId="43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/>
    </xf>
    <xf numFmtId="0" fontId="3" fillId="4" borderId="59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4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5" fillId="6" borderId="46" xfId="1" applyFont="1" applyFill="1" applyBorder="1" applyAlignment="1">
      <alignment horizontal="left" vertical="center"/>
    </xf>
    <xf numFmtId="0" fontId="15" fillId="6" borderId="61" xfId="1" applyFont="1" applyFill="1" applyBorder="1" applyAlignment="1">
      <alignment horizontal="left" vertical="center"/>
    </xf>
    <xf numFmtId="0" fontId="15" fillId="6" borderId="27" xfId="1" applyFont="1" applyFill="1" applyBorder="1" applyAlignment="1">
      <alignment horizontal="left" vertical="center"/>
    </xf>
    <xf numFmtId="0" fontId="13" fillId="4" borderId="50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3" fillId="4" borderId="56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3" fillId="4" borderId="48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13" fillId="4" borderId="70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13" fillId="4" borderId="71" xfId="1" applyFont="1" applyFill="1" applyBorder="1" applyAlignment="1">
      <alignment horizontal="center" wrapText="1"/>
    </xf>
    <xf numFmtId="0" fontId="4" fillId="4" borderId="6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76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vertical="center"/>
    </xf>
    <xf numFmtId="0" fontId="4" fillId="4" borderId="77" xfId="1" applyFont="1" applyFill="1" applyBorder="1" applyAlignment="1">
      <alignment horizontal="left" vertical="center" wrapText="1"/>
    </xf>
    <xf numFmtId="0" fontId="17" fillId="4" borderId="67" xfId="1" applyFont="1" applyFill="1" applyBorder="1"/>
    <xf numFmtId="165" fontId="11" fillId="5" borderId="53" xfId="0" applyNumberFormat="1" applyFont="1" applyFill="1" applyBorder="1" applyAlignment="1">
      <alignment horizontal="center" wrapText="1"/>
    </xf>
    <xf numFmtId="165" fontId="11" fillId="5" borderId="5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7" xfId="0" applyNumberFormat="1" applyFont="1" applyBorder="1" applyAlignment="1" applyProtection="1">
      <alignment vertical="center"/>
    </xf>
    <xf numFmtId="3" fontId="9" fillId="0" borderId="19" xfId="0" applyNumberFormat="1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164" fontId="9" fillId="0" borderId="17" xfId="0" applyNumberFormat="1" applyFont="1" applyBorder="1" applyAlignment="1" applyProtection="1">
      <alignment vertical="center"/>
    </xf>
    <xf numFmtId="4" fontId="9" fillId="0" borderId="19" xfId="0" applyNumberFormat="1" applyFont="1" applyBorder="1" applyAlignment="1" applyProtection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</xf>
    <xf numFmtId="164" fontId="9" fillId="0" borderId="19" xfId="0" applyNumberFormat="1" applyFont="1" applyBorder="1" applyAlignment="1" applyProtection="1">
      <alignment vertical="center"/>
    </xf>
    <xf numFmtId="3" fontId="18" fillId="5" borderId="57" xfId="0" applyNumberFormat="1" applyFont="1" applyFill="1" applyBorder="1" applyAlignment="1" applyProtection="1">
      <alignment vertical="center"/>
    </xf>
    <xf numFmtId="3" fontId="18" fillId="5" borderId="54" xfId="0" applyNumberFormat="1" applyFont="1" applyFill="1" applyBorder="1" applyAlignment="1" applyProtection="1">
      <alignment vertical="center"/>
    </xf>
    <xf numFmtId="164" fontId="18" fillId="5" borderId="57" xfId="0" applyNumberFormat="1" applyFont="1" applyFill="1" applyBorder="1" applyAlignment="1" applyProtection="1">
      <alignment vertical="center"/>
    </xf>
    <xf numFmtId="4" fontId="18" fillId="5" borderId="54" xfId="0" applyNumberFormat="1" applyFont="1" applyFill="1" applyBorder="1" applyAlignment="1" applyProtection="1">
      <alignment vertical="center"/>
    </xf>
    <xf numFmtId="0" fontId="17" fillId="4" borderId="18" xfId="1" applyFont="1" applyFill="1" applyBorder="1" applyAlignment="1" applyProtection="1">
      <alignment horizontal="left" vertical="center"/>
    </xf>
    <xf numFmtId="0" fontId="4" fillId="4" borderId="74" xfId="1" applyFont="1" applyFill="1" applyBorder="1" applyAlignment="1" applyProtection="1">
      <alignment horizontal="left" vertical="center"/>
    </xf>
    <xf numFmtId="0" fontId="17" fillId="4" borderId="18" xfId="1" applyFont="1" applyFill="1" applyBorder="1" applyAlignment="1" applyProtection="1">
      <alignment vertical="center"/>
    </xf>
    <xf numFmtId="0" fontId="4" fillId="4" borderId="74" xfId="1" applyFont="1" applyFill="1" applyBorder="1" applyAlignment="1" applyProtection="1">
      <alignment vertical="center"/>
    </xf>
    <xf numFmtId="0" fontId="3" fillId="4" borderId="56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13" fillId="4" borderId="49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3" fillId="4" borderId="50" xfId="1" applyFont="1" applyFill="1" applyBorder="1" applyAlignment="1" applyProtection="1">
      <alignment horizontal="center" vertical="center" wrapText="1"/>
    </xf>
    <xf numFmtId="0" fontId="4" fillId="4" borderId="51" xfId="1" applyFont="1" applyFill="1" applyBorder="1" applyAlignment="1" applyProtection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13" fillId="4" borderId="59" xfId="1" applyFont="1" applyFill="1" applyBorder="1" applyAlignment="1">
      <alignment horizontal="center" vertical="center" wrapText="1"/>
    </xf>
    <xf numFmtId="0" fontId="17" fillId="4" borderId="16" xfId="1" applyFont="1" applyFill="1" applyBorder="1" applyAlignment="1">
      <alignment vertical="center"/>
    </xf>
    <xf numFmtId="0" fontId="4" fillId="4" borderId="74" xfId="1" applyFont="1" applyFill="1" applyBorder="1" applyAlignment="1">
      <alignment vertical="center"/>
    </xf>
    <xf numFmtId="3" fontId="18" fillId="5" borderId="54" xfId="0" applyNumberFormat="1" applyFont="1" applyFill="1" applyBorder="1" applyAlignment="1">
      <alignment vertical="center"/>
    </xf>
    <xf numFmtId="164" fontId="18" fillId="5" borderId="54" xfId="0" applyNumberFormat="1" applyFont="1" applyFill="1" applyBorder="1" applyAlignment="1">
      <alignment vertical="center"/>
    </xf>
    <xf numFmtId="0" fontId="15" fillId="6" borderId="19" xfId="1" applyFont="1" applyFill="1" applyBorder="1" applyAlignment="1">
      <alignment horizontal="left" vertical="center"/>
    </xf>
    <xf numFmtId="0" fontId="15" fillId="6" borderId="41" xfId="1" applyFont="1" applyFill="1" applyBorder="1" applyAlignment="1">
      <alignment horizontal="left" vertical="center"/>
    </xf>
    <xf numFmtId="4" fontId="9" fillId="0" borderId="66" xfId="0" applyNumberFormat="1" applyFont="1" applyBorder="1" applyAlignment="1">
      <alignment horizontal="center"/>
    </xf>
    <xf numFmtId="0" fontId="6" fillId="0" borderId="19" xfId="0" applyFont="1" applyBorder="1" applyAlignment="1" applyProtection="1">
      <alignment vertical="center"/>
    </xf>
    <xf numFmtId="0" fontId="6" fillId="0" borderId="54" xfId="0" applyFont="1" applyBorder="1" applyAlignment="1" applyProtection="1">
      <alignment vertical="center"/>
    </xf>
    <xf numFmtId="0" fontId="4" fillId="4" borderId="75" xfId="1" applyFont="1" applyFill="1" applyBorder="1" applyAlignment="1" applyProtection="1">
      <alignment horizontal="center" vertical="center"/>
    </xf>
    <xf numFmtId="0" fontId="3" fillId="4" borderId="19" xfId="1" applyFont="1" applyFill="1" applyBorder="1" applyAlignment="1" applyProtection="1">
      <alignment horizontal="center" vertical="center"/>
    </xf>
    <xf numFmtId="0" fontId="4" fillId="4" borderId="43" xfId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4" borderId="43" xfId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left" vertical="center" wrapText="1"/>
    </xf>
  </cellXfs>
  <cellStyles count="3">
    <cellStyle name="Акцент1" xfId="1" builtinId="29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4F81BD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5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" sqref="P1:T1048576"/>
    </sheetView>
  </sheetViews>
  <sheetFormatPr defaultRowHeight="15" x14ac:dyDescent="0.25"/>
  <cols>
    <col min="1" max="1" width="50.85546875" style="64" bestFit="1" customWidth="1"/>
    <col min="2" max="14" width="11.7109375" style="64" customWidth="1"/>
    <col min="15" max="15" width="12.42578125" style="64" bestFit="1" customWidth="1"/>
    <col min="16" max="20" width="11.7109375" style="64" customWidth="1"/>
    <col min="21" max="21" width="12.5703125" style="64" customWidth="1"/>
    <col min="22" max="22" width="12.85546875" style="64" customWidth="1"/>
    <col min="23" max="23" width="12.7109375" style="64" customWidth="1"/>
    <col min="24" max="24" width="13" style="64" customWidth="1"/>
    <col min="25" max="25" width="12.85546875" style="64" customWidth="1"/>
    <col min="26" max="26" width="10.42578125" style="64" customWidth="1"/>
    <col min="27" max="27" width="12.7109375" style="64" customWidth="1"/>
    <col min="28" max="28" width="12.140625" style="64" customWidth="1"/>
    <col min="29" max="29" width="12.7109375" style="64" customWidth="1"/>
    <col min="30" max="30" width="13.5703125" style="64" customWidth="1"/>
    <col min="31" max="31" width="10.5703125" style="64" customWidth="1"/>
    <col min="32" max="32" width="11.42578125" style="64" customWidth="1"/>
    <col min="33" max="33" width="11.7109375" style="64" customWidth="1"/>
    <col min="34" max="34" width="12.85546875" style="64" customWidth="1"/>
    <col min="35" max="35" width="11.7109375" style="64" customWidth="1"/>
    <col min="36" max="36" width="12" style="64" customWidth="1"/>
    <col min="37" max="37" width="14.7109375" style="64" customWidth="1"/>
    <col min="38" max="38" width="13.140625" style="64" customWidth="1"/>
    <col min="39" max="39" width="15.28515625" style="64" customWidth="1"/>
    <col min="40" max="40" width="13" style="63" customWidth="1"/>
    <col min="41" max="16384" width="9.140625" style="64"/>
  </cols>
  <sheetData>
    <row r="1" spans="1:39" ht="21" x14ac:dyDescent="0.25">
      <c r="A1" s="192" t="s">
        <v>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4"/>
    </row>
    <row r="2" spans="1:39" ht="21" x14ac:dyDescent="0.25">
      <c r="A2" s="195"/>
      <c r="B2" s="197">
        <v>2017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9"/>
      <c r="U2" s="197">
        <v>2018</v>
      </c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200"/>
    </row>
    <row r="3" spans="1:39" ht="15.75" x14ac:dyDescent="0.25">
      <c r="A3" s="196"/>
      <c r="B3" s="10" t="s">
        <v>27</v>
      </c>
      <c r="C3" s="11" t="s">
        <v>28</v>
      </c>
      <c r="D3" s="11" t="s">
        <v>29</v>
      </c>
      <c r="E3" s="11" t="s">
        <v>30</v>
      </c>
      <c r="F3" s="12" t="s">
        <v>31</v>
      </c>
      <c r="G3" s="12" t="s">
        <v>32</v>
      </c>
      <c r="H3" s="12" t="s">
        <v>33</v>
      </c>
      <c r="I3" s="11" t="s">
        <v>34</v>
      </c>
      <c r="J3" s="11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3">
        <v>2017</v>
      </c>
      <c r="U3" s="72" t="s">
        <v>27</v>
      </c>
      <c r="V3" s="72" t="s">
        <v>28</v>
      </c>
      <c r="W3" s="72" t="s">
        <v>29</v>
      </c>
      <c r="X3" s="72" t="s">
        <v>30</v>
      </c>
      <c r="Y3" s="72" t="s">
        <v>31</v>
      </c>
      <c r="Z3" s="73" t="s">
        <v>32</v>
      </c>
      <c r="AA3" s="73" t="s">
        <v>33</v>
      </c>
      <c r="AB3" s="72" t="s">
        <v>34</v>
      </c>
      <c r="AC3" s="72" t="s">
        <v>35</v>
      </c>
      <c r="AD3" s="72" t="s">
        <v>36</v>
      </c>
      <c r="AE3" s="72" t="s">
        <v>37</v>
      </c>
      <c r="AF3" s="72" t="s">
        <v>38</v>
      </c>
      <c r="AG3" s="72" t="s">
        <v>39</v>
      </c>
      <c r="AH3" s="72" t="s">
        <v>40</v>
      </c>
      <c r="AI3" s="13" t="s">
        <v>41</v>
      </c>
      <c r="AJ3" s="13" t="s">
        <v>42</v>
      </c>
      <c r="AK3" s="13" t="s">
        <v>43</v>
      </c>
      <c r="AL3" s="13" t="s">
        <v>44</v>
      </c>
      <c r="AM3" s="77">
        <v>2018</v>
      </c>
    </row>
    <row r="4" spans="1:39" ht="18.75" x14ac:dyDescent="0.25">
      <c r="A4" s="41" t="s">
        <v>13</v>
      </c>
      <c r="B4" s="43"/>
      <c r="C4" s="43"/>
      <c r="D4" s="43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78"/>
    </row>
    <row r="5" spans="1:39" ht="15.75" x14ac:dyDescent="0.25">
      <c r="A5" s="14" t="s">
        <v>1</v>
      </c>
      <c r="B5" s="22">
        <v>7316.3310000000001</v>
      </c>
      <c r="C5" s="22">
        <v>52268.446000000004</v>
      </c>
      <c r="D5" s="23">
        <v>61167.067999999999</v>
      </c>
      <c r="E5" s="29">
        <f t="shared" ref="E5:E15" si="0">B5+C5+D5</f>
        <v>120751.845</v>
      </c>
      <c r="F5" s="22">
        <v>50761.790999999997</v>
      </c>
      <c r="G5" s="22">
        <v>30584.050999999999</v>
      </c>
      <c r="H5" s="23">
        <v>19101.544999999998</v>
      </c>
      <c r="I5" s="29">
        <f>SUM(F5:H5)</f>
        <v>100447.387</v>
      </c>
      <c r="J5" s="29">
        <f>E5+I5</f>
        <v>221199.23200000002</v>
      </c>
      <c r="K5" s="22">
        <v>13282.589</v>
      </c>
      <c r="L5" s="22">
        <v>17201.292000000001</v>
      </c>
      <c r="M5" s="23">
        <v>17402.057000000001</v>
      </c>
      <c r="N5" s="29">
        <f t="shared" ref="N5:N16" si="1">SUM(K5:M5)</f>
        <v>47885.938000000002</v>
      </c>
      <c r="O5" s="29">
        <f t="shared" ref="O5:O16" si="2">J5+N5</f>
        <v>269085.17000000004</v>
      </c>
      <c r="P5" s="22">
        <v>64976.144999999997</v>
      </c>
      <c r="Q5" s="22">
        <v>64305.714999999997</v>
      </c>
      <c r="R5" s="52">
        <v>64667.341999999997</v>
      </c>
      <c r="S5" s="29">
        <v>193949.20199999999</v>
      </c>
      <c r="T5" s="34">
        <v>463034.37200000003</v>
      </c>
      <c r="U5" s="22">
        <v>68876.089000000007</v>
      </c>
      <c r="V5" s="22">
        <v>66659.047999999995</v>
      </c>
      <c r="W5" s="23">
        <v>40646.906999999999</v>
      </c>
      <c r="X5" s="29">
        <v>176182.04399999999</v>
      </c>
      <c r="Y5" s="22">
        <v>63745.61</v>
      </c>
      <c r="Z5" s="22">
        <v>31809.267</v>
      </c>
      <c r="AA5" s="22">
        <v>1808.7059999999999</v>
      </c>
      <c r="AB5" s="29">
        <v>97363.582999999999</v>
      </c>
      <c r="AC5" s="29">
        <f>X5+AB5</f>
        <v>273545.62699999998</v>
      </c>
      <c r="AD5" s="22">
        <v>8122.0389999999998</v>
      </c>
      <c r="AE5" s="22">
        <v>19679.507000000001</v>
      </c>
      <c r="AF5" s="22">
        <v>30692.751</v>
      </c>
      <c r="AG5" s="29">
        <f>SUM(AD5:AF5)</f>
        <v>58494.297000000006</v>
      </c>
      <c r="AH5" s="29">
        <f>SUM(AG5,AC5)</f>
        <v>332039.924</v>
      </c>
      <c r="AI5" s="22">
        <v>57395.146000000001</v>
      </c>
      <c r="AJ5" s="22">
        <v>70003.758000000002</v>
      </c>
      <c r="AK5" s="22">
        <v>73657.009000000005</v>
      </c>
      <c r="AL5" s="29">
        <f>SUM(AI5:AK5)</f>
        <v>201055.913</v>
      </c>
      <c r="AM5" s="29">
        <f t="shared" ref="AM5:AM16" si="3">SUM(AL5,AH5)</f>
        <v>533095.83700000006</v>
      </c>
    </row>
    <row r="6" spans="1:39" ht="15.75" x14ac:dyDescent="0.25">
      <c r="A6" s="15" t="s">
        <v>2</v>
      </c>
      <c r="B6" s="24">
        <v>296721.30300000001</v>
      </c>
      <c r="C6" s="25">
        <v>266266.47600000002</v>
      </c>
      <c r="D6" s="25">
        <v>234721.41500000001</v>
      </c>
      <c r="E6" s="30">
        <f t="shared" si="0"/>
        <v>797709.19400000013</v>
      </c>
      <c r="F6" s="24">
        <v>208045.59099999999</v>
      </c>
      <c r="G6" s="25">
        <v>252334.62400000001</v>
      </c>
      <c r="H6" s="25">
        <v>267623.57500000001</v>
      </c>
      <c r="I6" s="30">
        <f>SUM(F6:H6)</f>
        <v>728003.79</v>
      </c>
      <c r="J6" s="30">
        <f t="shared" ref="J5:J16" si="4">E6+I6</f>
        <v>1525712.9840000002</v>
      </c>
      <c r="K6" s="24">
        <v>258338.011</v>
      </c>
      <c r="L6" s="25">
        <v>216336.76800000001</v>
      </c>
      <c r="M6" s="25">
        <v>42756.714</v>
      </c>
      <c r="N6" s="30">
        <f t="shared" si="1"/>
        <v>517431.49299999996</v>
      </c>
      <c r="O6" s="30">
        <f t="shared" si="2"/>
        <v>2043144.4770000002</v>
      </c>
      <c r="P6" s="24">
        <v>273510.41499999998</v>
      </c>
      <c r="Q6" s="25">
        <v>333622.68800000002</v>
      </c>
      <c r="R6" s="53">
        <v>332047.728</v>
      </c>
      <c r="S6" s="30">
        <v>939180.83100000001</v>
      </c>
      <c r="T6" s="35">
        <v>2982325.3080000002</v>
      </c>
      <c r="U6" s="24">
        <v>233413.16099999999</v>
      </c>
      <c r="V6" s="25">
        <v>195071.821</v>
      </c>
      <c r="W6" s="25">
        <v>332316.47700000001</v>
      </c>
      <c r="X6" s="30">
        <v>760801.45900000003</v>
      </c>
      <c r="Y6" s="24">
        <v>206058.52</v>
      </c>
      <c r="Z6" s="25">
        <v>264230.505</v>
      </c>
      <c r="AA6" s="24">
        <v>246446.58199999999</v>
      </c>
      <c r="AB6" s="30">
        <v>716735.60699999996</v>
      </c>
      <c r="AC6" s="30">
        <f t="shared" ref="AC6:AC16" si="5">X6+AB6</f>
        <v>1477537.0660000001</v>
      </c>
      <c r="AD6" s="24">
        <v>230679.965</v>
      </c>
      <c r="AE6" s="25">
        <v>154928.97</v>
      </c>
      <c r="AF6" s="24">
        <v>214735.42199999999</v>
      </c>
      <c r="AG6" s="30">
        <f t="shared" ref="AG6:AG16" si="6">SUM(AD6:AF6)</f>
        <v>600344.35699999996</v>
      </c>
      <c r="AH6" s="30">
        <f t="shared" ref="AH6:AH16" si="7">SUM(AG6,AC6)</f>
        <v>2077881.423</v>
      </c>
      <c r="AI6" s="24">
        <v>272130.277</v>
      </c>
      <c r="AJ6" s="25">
        <v>270348.65999999997</v>
      </c>
      <c r="AK6" s="24">
        <v>381097.78</v>
      </c>
      <c r="AL6" s="30">
        <f t="shared" ref="AL6:AL16" si="8">SUM(AI6:AK6)</f>
        <v>923576.71699999995</v>
      </c>
      <c r="AM6" s="30">
        <f t="shared" si="3"/>
        <v>3001458.1399999997</v>
      </c>
    </row>
    <row r="7" spans="1:39" ht="15.75" x14ac:dyDescent="0.25">
      <c r="A7" s="15" t="s">
        <v>3</v>
      </c>
      <c r="B7" s="24">
        <v>94879.88</v>
      </c>
      <c r="C7" s="24">
        <v>78140.649000000005</v>
      </c>
      <c r="D7" s="25">
        <v>93285.683000000005</v>
      </c>
      <c r="E7" s="30">
        <f t="shared" si="0"/>
        <v>266306.212</v>
      </c>
      <c r="F7" s="24">
        <v>89447.691999999995</v>
      </c>
      <c r="G7" s="24">
        <v>63091.372000000003</v>
      </c>
      <c r="H7" s="25">
        <v>22661.482</v>
      </c>
      <c r="I7" s="30">
        <f t="shared" ref="I7:I15" si="9">SUM(F7:H7)</f>
        <v>175200.546</v>
      </c>
      <c r="J7" s="30">
        <f t="shared" si="4"/>
        <v>441506.75800000003</v>
      </c>
      <c r="K7" s="24">
        <v>17668.914000000001</v>
      </c>
      <c r="L7" s="24">
        <v>19744.456999999999</v>
      </c>
      <c r="M7" s="25">
        <v>26527.813999999998</v>
      </c>
      <c r="N7" s="30">
        <f t="shared" si="1"/>
        <v>63941.184999999998</v>
      </c>
      <c r="O7" s="30">
        <f t="shared" si="2"/>
        <v>505447.94300000003</v>
      </c>
      <c r="P7" s="24">
        <v>82248.754000000001</v>
      </c>
      <c r="Q7" s="24">
        <v>89911.945999999996</v>
      </c>
      <c r="R7" s="53">
        <v>93256.745999999999</v>
      </c>
      <c r="S7" s="30">
        <v>265417.446</v>
      </c>
      <c r="T7" s="35">
        <v>770865.38899999997</v>
      </c>
      <c r="U7" s="24">
        <v>94903.517999999996</v>
      </c>
      <c r="V7" s="24">
        <v>78729.929999999993</v>
      </c>
      <c r="W7" s="25">
        <v>96952.183999999994</v>
      </c>
      <c r="X7" s="30">
        <v>270585.63199999998</v>
      </c>
      <c r="Y7" s="24">
        <v>81884.842999999993</v>
      </c>
      <c r="Z7" s="24">
        <v>44299.870999999999</v>
      </c>
      <c r="AA7" s="24">
        <v>25456.294000000002</v>
      </c>
      <c r="AB7" s="30">
        <v>151641.008</v>
      </c>
      <c r="AC7" s="30">
        <f t="shared" si="5"/>
        <v>422226.64</v>
      </c>
      <c r="AD7" s="24">
        <v>13777.021000000001</v>
      </c>
      <c r="AE7" s="24">
        <v>24291.348000000002</v>
      </c>
      <c r="AF7" s="24">
        <v>38416.633999999998</v>
      </c>
      <c r="AG7" s="30">
        <f t="shared" si="6"/>
        <v>76485.002999999997</v>
      </c>
      <c r="AH7" s="30">
        <f t="shared" si="7"/>
        <v>498711.64300000004</v>
      </c>
      <c r="AI7" s="24">
        <v>74666.928</v>
      </c>
      <c r="AJ7" s="24">
        <v>92833.099000000002</v>
      </c>
      <c r="AK7" s="24">
        <v>90236.425000000003</v>
      </c>
      <c r="AL7" s="30">
        <f t="shared" si="8"/>
        <v>257736.45199999999</v>
      </c>
      <c r="AM7" s="30">
        <f t="shared" si="3"/>
        <v>756448.09499999997</v>
      </c>
    </row>
    <row r="8" spans="1:39" ht="15.75" x14ac:dyDescent="0.25">
      <c r="A8" s="15" t="s">
        <v>4</v>
      </c>
      <c r="B8" s="24">
        <v>112297.995</v>
      </c>
      <c r="C8" s="24">
        <v>105108.54</v>
      </c>
      <c r="D8" s="25">
        <v>116046.05</v>
      </c>
      <c r="E8" s="30">
        <f t="shared" si="0"/>
        <v>333452.58499999996</v>
      </c>
      <c r="F8" s="24">
        <v>117377.65</v>
      </c>
      <c r="G8" s="24">
        <v>107311.194</v>
      </c>
      <c r="H8" s="25">
        <v>111169.83500000001</v>
      </c>
      <c r="I8" s="30">
        <f t="shared" si="9"/>
        <v>335858.679</v>
      </c>
      <c r="J8" s="30">
        <f t="shared" si="4"/>
        <v>669311.26399999997</v>
      </c>
      <c r="K8" s="24">
        <v>114061.518</v>
      </c>
      <c r="L8" s="24">
        <v>125413.36900000001</v>
      </c>
      <c r="M8" s="25">
        <v>139758.12100000001</v>
      </c>
      <c r="N8" s="30">
        <f t="shared" si="1"/>
        <v>379233.00800000003</v>
      </c>
      <c r="O8" s="30">
        <f t="shared" si="2"/>
        <v>1048544.272</v>
      </c>
      <c r="P8" s="24">
        <v>152278.53899999999</v>
      </c>
      <c r="Q8" s="24">
        <v>212432.26300000001</v>
      </c>
      <c r="R8" s="53">
        <v>212614.34599999999</v>
      </c>
      <c r="S8" s="30">
        <v>577325.14800000004</v>
      </c>
      <c r="T8" s="35">
        <v>1625869.42</v>
      </c>
      <c r="U8" s="24">
        <v>237624.32199999999</v>
      </c>
      <c r="V8" s="24">
        <v>150938.72099999999</v>
      </c>
      <c r="W8" s="25">
        <v>197369.52100000001</v>
      </c>
      <c r="X8" s="30">
        <v>585932.56400000001</v>
      </c>
      <c r="Y8" s="24">
        <v>203371.74400000001</v>
      </c>
      <c r="Z8" s="24">
        <v>120960.683</v>
      </c>
      <c r="AA8" s="24">
        <v>133675.59700000001</v>
      </c>
      <c r="AB8" s="30">
        <v>458008.02399999998</v>
      </c>
      <c r="AC8" s="30">
        <f t="shared" si="5"/>
        <v>1043940.588</v>
      </c>
      <c r="AD8" s="24">
        <v>128802.27099999999</v>
      </c>
      <c r="AE8" s="24">
        <v>104662.71799999999</v>
      </c>
      <c r="AF8" s="24">
        <v>183233.86</v>
      </c>
      <c r="AG8" s="30">
        <f t="shared" si="6"/>
        <v>416698.84899999999</v>
      </c>
      <c r="AH8" s="30">
        <f t="shared" si="7"/>
        <v>1460639.4369999999</v>
      </c>
      <c r="AI8" s="24">
        <v>177012.435</v>
      </c>
      <c r="AJ8" s="24">
        <v>118219.158</v>
      </c>
      <c r="AK8" s="24">
        <v>166431.97200000001</v>
      </c>
      <c r="AL8" s="30">
        <f t="shared" si="8"/>
        <v>461663.565</v>
      </c>
      <c r="AM8" s="30">
        <f t="shared" si="3"/>
        <v>1922303.0019999999</v>
      </c>
    </row>
    <row r="9" spans="1:39" ht="15.75" x14ac:dyDescent="0.25">
      <c r="A9" s="15" t="s">
        <v>5</v>
      </c>
      <c r="B9" s="24">
        <v>130623.264</v>
      </c>
      <c r="C9" s="24">
        <v>119813.599</v>
      </c>
      <c r="D9" s="25">
        <v>127609.228</v>
      </c>
      <c r="E9" s="30">
        <f t="shared" si="0"/>
        <v>378046.09100000001</v>
      </c>
      <c r="F9" s="24">
        <v>123271.912</v>
      </c>
      <c r="G9" s="24">
        <v>90872.826000000001</v>
      </c>
      <c r="H9" s="25">
        <v>30921.75</v>
      </c>
      <c r="I9" s="30">
        <f t="shared" si="9"/>
        <v>245066.48800000001</v>
      </c>
      <c r="J9" s="30">
        <f t="shared" si="4"/>
        <v>623112.57900000003</v>
      </c>
      <c r="K9" s="24">
        <v>31059.269</v>
      </c>
      <c r="L9" s="24">
        <v>29229.817999999999</v>
      </c>
      <c r="M9" s="24">
        <v>52508.485999999997</v>
      </c>
      <c r="N9" s="30">
        <f t="shared" si="1"/>
        <v>112797.573</v>
      </c>
      <c r="O9" s="30">
        <f t="shared" si="2"/>
        <v>735910.152</v>
      </c>
      <c r="P9" s="24">
        <v>108370.10799999999</v>
      </c>
      <c r="Q9" s="24">
        <v>123769.004</v>
      </c>
      <c r="R9" s="54">
        <v>138418.74299999999</v>
      </c>
      <c r="S9" s="30">
        <v>370557.85499999998</v>
      </c>
      <c r="T9" s="35">
        <v>1106468.007</v>
      </c>
      <c r="U9" s="24">
        <v>136403.68799999999</v>
      </c>
      <c r="V9" s="24">
        <v>156460.37299999999</v>
      </c>
      <c r="W9" s="25">
        <v>127659.965</v>
      </c>
      <c r="X9" s="30">
        <v>420524.02600000001</v>
      </c>
      <c r="Y9" s="24">
        <v>109449.61900000001</v>
      </c>
      <c r="Z9" s="24">
        <v>64554.112000000001</v>
      </c>
      <c r="AA9" s="24">
        <v>35780.764000000003</v>
      </c>
      <c r="AB9" s="30">
        <v>209784.495</v>
      </c>
      <c r="AC9" s="30">
        <f t="shared" si="5"/>
        <v>630308.52099999995</v>
      </c>
      <c r="AD9" s="24">
        <v>24614.02</v>
      </c>
      <c r="AE9" s="24">
        <v>28282.815999999999</v>
      </c>
      <c r="AF9" s="24">
        <v>50351.269</v>
      </c>
      <c r="AG9" s="30">
        <f t="shared" si="6"/>
        <v>103248.105</v>
      </c>
      <c r="AH9" s="30">
        <f t="shared" si="7"/>
        <v>733556.62599999993</v>
      </c>
      <c r="AI9" s="24">
        <v>99535.837</v>
      </c>
      <c r="AJ9" s="24">
        <v>115101.379</v>
      </c>
      <c r="AK9" s="24">
        <v>149905.94699999999</v>
      </c>
      <c r="AL9" s="30">
        <f t="shared" si="8"/>
        <v>364543.163</v>
      </c>
      <c r="AM9" s="30">
        <f t="shared" si="3"/>
        <v>1098099.7889999999</v>
      </c>
    </row>
    <row r="10" spans="1:39" ht="15.75" x14ac:dyDescent="0.25">
      <c r="A10" s="15" t="s">
        <v>6</v>
      </c>
      <c r="B10" s="24">
        <v>91674.928</v>
      </c>
      <c r="C10" s="24">
        <v>79298.755999999994</v>
      </c>
      <c r="D10" s="25">
        <v>77840.39</v>
      </c>
      <c r="E10" s="30">
        <f t="shared" si="0"/>
        <v>248814.07400000002</v>
      </c>
      <c r="F10" s="24">
        <v>75440.926000000007</v>
      </c>
      <c r="G10" s="24">
        <v>62960.838000000003</v>
      </c>
      <c r="H10" s="25">
        <v>38365.64</v>
      </c>
      <c r="I10" s="30">
        <f t="shared" si="9"/>
        <v>176767.40400000004</v>
      </c>
      <c r="J10" s="30">
        <f t="shared" si="4"/>
        <v>425581.47800000006</v>
      </c>
      <c r="K10" s="24">
        <v>11531.054</v>
      </c>
      <c r="L10" s="24">
        <v>30589.223000000002</v>
      </c>
      <c r="M10" s="24">
        <v>61029.576000000001</v>
      </c>
      <c r="N10" s="30">
        <f t="shared" si="1"/>
        <v>103149.853</v>
      </c>
      <c r="O10" s="30">
        <f t="shared" si="2"/>
        <v>528731.33100000001</v>
      </c>
      <c r="P10" s="24">
        <v>71886.702000000005</v>
      </c>
      <c r="Q10" s="24">
        <v>78131.313999999998</v>
      </c>
      <c r="R10" s="54">
        <v>87300.45</v>
      </c>
      <c r="S10" s="30">
        <v>237318.46600000001</v>
      </c>
      <c r="T10" s="35">
        <v>766049.79700000002</v>
      </c>
      <c r="U10" s="24">
        <v>97039.076000000001</v>
      </c>
      <c r="V10" s="24">
        <v>102980.825</v>
      </c>
      <c r="W10" s="25">
        <v>98819.274999999994</v>
      </c>
      <c r="X10" s="30">
        <v>298839.17599999998</v>
      </c>
      <c r="Y10" s="24">
        <v>82227.622000000003</v>
      </c>
      <c r="Z10" s="24">
        <v>45753.733999999997</v>
      </c>
      <c r="AA10" s="24">
        <v>14586.748</v>
      </c>
      <c r="AB10" s="30">
        <v>142568.10399999999</v>
      </c>
      <c r="AC10" s="30">
        <f t="shared" si="5"/>
        <v>441407.27999999997</v>
      </c>
      <c r="AD10" s="24">
        <v>12937.406000000001</v>
      </c>
      <c r="AE10" s="24">
        <v>40490.591</v>
      </c>
      <c r="AF10" s="24">
        <v>52875.851000000002</v>
      </c>
      <c r="AG10" s="30">
        <f t="shared" si="6"/>
        <v>106303.848</v>
      </c>
      <c r="AH10" s="30">
        <f t="shared" si="7"/>
        <v>547711.12800000003</v>
      </c>
      <c r="AI10" s="24">
        <v>99527.39</v>
      </c>
      <c r="AJ10" s="24">
        <v>101646.319</v>
      </c>
      <c r="AK10" s="24">
        <v>115901.326</v>
      </c>
      <c r="AL10" s="30">
        <f t="shared" si="8"/>
        <v>317075.03500000003</v>
      </c>
      <c r="AM10" s="30">
        <f t="shared" si="3"/>
        <v>864786.16300000006</v>
      </c>
    </row>
    <row r="11" spans="1:39" ht="15.75" x14ac:dyDescent="0.25">
      <c r="A11" s="15" t="s">
        <v>7</v>
      </c>
      <c r="B11" s="24">
        <v>242659.08</v>
      </c>
      <c r="C11" s="24">
        <v>225912.916</v>
      </c>
      <c r="D11" s="25">
        <v>204280.13399999999</v>
      </c>
      <c r="E11" s="30">
        <f t="shared" si="0"/>
        <v>672852.13</v>
      </c>
      <c r="F11" s="24">
        <v>200502.37599999999</v>
      </c>
      <c r="G11" s="24">
        <v>154477.51199999999</v>
      </c>
      <c r="H11" s="25">
        <v>101214.88</v>
      </c>
      <c r="I11" s="30">
        <f t="shared" si="9"/>
        <v>456194.76799999998</v>
      </c>
      <c r="J11" s="30">
        <f t="shared" si="4"/>
        <v>1129046.898</v>
      </c>
      <c r="K11" s="24">
        <v>63417.52</v>
      </c>
      <c r="L11" s="24">
        <v>92077.56</v>
      </c>
      <c r="M11" s="24">
        <v>105080.52</v>
      </c>
      <c r="N11" s="30">
        <f t="shared" si="1"/>
        <v>260575.59999999998</v>
      </c>
      <c r="O11" s="30">
        <f t="shared" si="2"/>
        <v>1389622.4980000001</v>
      </c>
      <c r="P11" s="24">
        <v>176856.59599999999</v>
      </c>
      <c r="Q11" s="24">
        <v>198201.24</v>
      </c>
      <c r="R11" s="54">
        <v>232820.8</v>
      </c>
      <c r="S11" s="30">
        <v>607878.63599999994</v>
      </c>
      <c r="T11" s="35">
        <v>1997501.1340000001</v>
      </c>
      <c r="U11" s="24">
        <v>247662.24</v>
      </c>
      <c r="V11" s="24">
        <v>244084.68799999999</v>
      </c>
      <c r="W11" s="25">
        <v>246654.408</v>
      </c>
      <c r="X11" s="30">
        <v>738401.33600000001</v>
      </c>
      <c r="Y11" s="24">
        <v>191296.448</v>
      </c>
      <c r="Z11" s="24">
        <v>119749.848</v>
      </c>
      <c r="AA11" s="24">
        <v>84129.104000000007</v>
      </c>
      <c r="AB11" s="30">
        <v>395175.4</v>
      </c>
      <c r="AC11" s="30">
        <f t="shared" si="5"/>
        <v>1133576.736</v>
      </c>
      <c r="AD11" s="24">
        <v>55360.944000000003</v>
      </c>
      <c r="AE11" s="24">
        <v>70664.800000000003</v>
      </c>
      <c r="AF11" s="24">
        <v>102707.24800000001</v>
      </c>
      <c r="AG11" s="30">
        <f t="shared" si="6"/>
        <v>228732.99200000003</v>
      </c>
      <c r="AH11" s="30">
        <f t="shared" si="7"/>
        <v>1362309.7280000001</v>
      </c>
      <c r="AI11" s="24">
        <v>202673.848</v>
      </c>
      <c r="AJ11" s="24">
        <v>208343.36799999999</v>
      </c>
      <c r="AK11" s="24">
        <v>262149.712</v>
      </c>
      <c r="AL11" s="30">
        <f t="shared" si="8"/>
        <v>673166.92800000007</v>
      </c>
      <c r="AM11" s="30">
        <f t="shared" si="3"/>
        <v>2035476.6560000002</v>
      </c>
    </row>
    <row r="12" spans="1:39" ht="15.75" x14ac:dyDescent="0.25">
      <c r="A12" s="15" t="s">
        <v>8</v>
      </c>
      <c r="B12" s="24">
        <v>451448.28499999997</v>
      </c>
      <c r="C12" s="24">
        <v>392009.321</v>
      </c>
      <c r="D12" s="25">
        <v>317180.13500000001</v>
      </c>
      <c r="E12" s="30">
        <f t="shared" si="0"/>
        <v>1160637.7409999999</v>
      </c>
      <c r="F12" s="24">
        <v>302319.80300000001</v>
      </c>
      <c r="G12" s="24">
        <v>335889.59299999999</v>
      </c>
      <c r="H12" s="25">
        <v>303286.68199999997</v>
      </c>
      <c r="I12" s="30">
        <f t="shared" si="9"/>
        <v>941496.07799999998</v>
      </c>
      <c r="J12" s="30">
        <f t="shared" si="4"/>
        <v>2102133.8190000001</v>
      </c>
      <c r="K12" s="24">
        <v>333956.06900000002</v>
      </c>
      <c r="L12" s="24">
        <v>355504.90700000001</v>
      </c>
      <c r="M12" s="24">
        <v>282910.19</v>
      </c>
      <c r="N12" s="30">
        <f t="shared" si="1"/>
        <v>972371.16599999997</v>
      </c>
      <c r="O12" s="30">
        <f t="shared" si="2"/>
        <v>3074504.9850000003</v>
      </c>
      <c r="P12" s="24">
        <v>505137.63</v>
      </c>
      <c r="Q12" s="24">
        <v>459090.73700000002</v>
      </c>
      <c r="R12" s="54">
        <v>481555.32</v>
      </c>
      <c r="S12" s="30">
        <v>1445783.6870000002</v>
      </c>
      <c r="T12" s="35">
        <v>4520288.6720000003</v>
      </c>
      <c r="U12" s="24">
        <v>479946.37199999997</v>
      </c>
      <c r="V12" s="24">
        <v>515062.04100000003</v>
      </c>
      <c r="W12" s="25">
        <v>556020.28099999996</v>
      </c>
      <c r="X12" s="30">
        <v>1551028.6939999999</v>
      </c>
      <c r="Y12" s="24">
        <v>374772.48499999999</v>
      </c>
      <c r="Z12" s="24">
        <v>296830.19500000001</v>
      </c>
      <c r="AA12" s="24">
        <v>248689.932</v>
      </c>
      <c r="AB12" s="30">
        <v>920292.61199999996</v>
      </c>
      <c r="AC12" s="30">
        <f t="shared" si="5"/>
        <v>2471321.3059999999</v>
      </c>
      <c r="AD12" s="24">
        <v>258794.26699999999</v>
      </c>
      <c r="AE12" s="24">
        <v>261103.99400000001</v>
      </c>
      <c r="AF12" s="24">
        <v>191379.85</v>
      </c>
      <c r="AG12" s="30">
        <f t="shared" si="6"/>
        <v>711278.11100000003</v>
      </c>
      <c r="AH12" s="30">
        <f t="shared" si="7"/>
        <v>3182599.4169999999</v>
      </c>
      <c r="AI12" s="24">
        <v>467464.47</v>
      </c>
      <c r="AJ12" s="24">
        <v>435327.58899999998</v>
      </c>
      <c r="AK12" s="24">
        <v>527982.46600000001</v>
      </c>
      <c r="AL12" s="30">
        <f t="shared" si="8"/>
        <v>1430774.5249999999</v>
      </c>
      <c r="AM12" s="30">
        <f t="shared" si="3"/>
        <v>4613373.9419999998</v>
      </c>
    </row>
    <row r="13" spans="1:39" ht="15.75" x14ac:dyDescent="0.25">
      <c r="A13" s="15" t="s">
        <v>9</v>
      </c>
      <c r="B13" s="24">
        <v>52535.156999999999</v>
      </c>
      <c r="C13" s="24">
        <v>52928.616000000002</v>
      </c>
      <c r="D13" s="25">
        <v>60298.569000000003</v>
      </c>
      <c r="E13" s="30">
        <f t="shared" si="0"/>
        <v>165762.342</v>
      </c>
      <c r="F13" s="24">
        <v>61582.565999999999</v>
      </c>
      <c r="G13" s="24">
        <v>77079.732000000004</v>
      </c>
      <c r="H13" s="25">
        <v>59452.580999999998</v>
      </c>
      <c r="I13" s="30">
        <f t="shared" si="9"/>
        <v>198114.87900000002</v>
      </c>
      <c r="J13" s="30">
        <f t="shared" si="4"/>
        <v>363877.22100000002</v>
      </c>
      <c r="K13" s="24">
        <v>54077.283000000003</v>
      </c>
      <c r="L13" s="24">
        <v>54071.688000000002</v>
      </c>
      <c r="M13" s="24">
        <v>75528.072</v>
      </c>
      <c r="N13" s="30">
        <f t="shared" si="1"/>
        <v>183677.04300000001</v>
      </c>
      <c r="O13" s="30">
        <f t="shared" si="2"/>
        <v>547554.26399999997</v>
      </c>
      <c r="P13" s="24">
        <v>73609.032000000007</v>
      </c>
      <c r="Q13" s="24">
        <v>81783.906000000003</v>
      </c>
      <c r="R13" s="54">
        <v>87331.254000000001</v>
      </c>
      <c r="S13" s="30">
        <v>242724.19200000004</v>
      </c>
      <c r="T13" s="35">
        <v>790278.45600000001</v>
      </c>
      <c r="U13" s="24">
        <v>83848.100999999995</v>
      </c>
      <c r="V13" s="24">
        <v>77680.312000000005</v>
      </c>
      <c r="W13" s="25">
        <v>77508.66</v>
      </c>
      <c r="X13" s="30">
        <v>239037.073</v>
      </c>
      <c r="Y13" s="24">
        <v>81843.707999999999</v>
      </c>
      <c r="Z13" s="24">
        <v>85381.392000000007</v>
      </c>
      <c r="AA13" s="24">
        <v>61368.39</v>
      </c>
      <c r="AB13" s="30">
        <v>228593.49</v>
      </c>
      <c r="AC13" s="30">
        <f t="shared" si="5"/>
        <v>467630.56299999997</v>
      </c>
      <c r="AD13" s="24">
        <v>48612.807000000001</v>
      </c>
      <c r="AE13" s="24">
        <v>44247.237000000001</v>
      </c>
      <c r="AF13" s="24">
        <v>39752.303999999996</v>
      </c>
      <c r="AG13" s="30">
        <f t="shared" si="6"/>
        <v>132612.348</v>
      </c>
      <c r="AH13" s="30">
        <f t="shared" si="7"/>
        <v>600242.91099999996</v>
      </c>
      <c r="AI13" s="24">
        <v>41976.069000000003</v>
      </c>
      <c r="AJ13" s="24">
        <v>41891.915999999997</v>
      </c>
      <c r="AK13" s="24">
        <v>29516.766</v>
      </c>
      <c r="AL13" s="30">
        <f t="shared" si="8"/>
        <v>113384.751</v>
      </c>
      <c r="AM13" s="30">
        <f t="shared" si="3"/>
        <v>713627.66200000001</v>
      </c>
    </row>
    <row r="14" spans="1:39" ht="15.75" x14ac:dyDescent="0.25">
      <c r="A14" s="15" t="s">
        <v>10</v>
      </c>
      <c r="B14" s="24">
        <v>119972.628</v>
      </c>
      <c r="C14" s="24">
        <v>100690.31600000001</v>
      </c>
      <c r="D14" s="25">
        <v>105399.424</v>
      </c>
      <c r="E14" s="30">
        <f t="shared" si="0"/>
        <v>326062.36800000002</v>
      </c>
      <c r="F14" s="24">
        <v>102518.787</v>
      </c>
      <c r="G14" s="24">
        <v>118455.30499999999</v>
      </c>
      <c r="H14" s="25">
        <v>106825.60400000001</v>
      </c>
      <c r="I14" s="30">
        <f t="shared" si="9"/>
        <v>327799.696</v>
      </c>
      <c r="J14" s="30">
        <f t="shared" si="4"/>
        <v>653862.06400000001</v>
      </c>
      <c r="K14" s="24">
        <v>112687.409</v>
      </c>
      <c r="L14" s="24">
        <v>119908.56200000001</v>
      </c>
      <c r="M14" s="24">
        <v>99735.459000000003</v>
      </c>
      <c r="N14" s="30">
        <f t="shared" si="1"/>
        <v>332331.43000000005</v>
      </c>
      <c r="O14" s="30">
        <f t="shared" si="2"/>
        <v>986193.49400000006</v>
      </c>
      <c r="P14" s="24">
        <v>103964.736</v>
      </c>
      <c r="Q14" s="24">
        <v>105462.527</v>
      </c>
      <c r="R14" s="54">
        <v>114412.18</v>
      </c>
      <c r="S14" s="30">
        <v>323839.44299999997</v>
      </c>
      <c r="T14" s="35">
        <v>1310032.9369999999</v>
      </c>
      <c r="U14" s="24">
        <v>132033.22099999999</v>
      </c>
      <c r="V14" s="24">
        <v>122800.148</v>
      </c>
      <c r="W14" s="25">
        <v>134011.29300000001</v>
      </c>
      <c r="X14" s="30">
        <v>388844.66200000001</v>
      </c>
      <c r="Y14" s="24">
        <v>130655.379</v>
      </c>
      <c r="Z14" s="24">
        <v>131675.09400000001</v>
      </c>
      <c r="AA14" s="24">
        <v>126650.49099999999</v>
      </c>
      <c r="AB14" s="30">
        <v>388980.96399999998</v>
      </c>
      <c r="AC14" s="30">
        <f t="shared" si="5"/>
        <v>777825.62599999993</v>
      </c>
      <c r="AD14" s="24">
        <v>131015.806</v>
      </c>
      <c r="AE14" s="24">
        <v>112534.052</v>
      </c>
      <c r="AF14" s="24">
        <v>103374.443</v>
      </c>
      <c r="AG14" s="30">
        <f t="shared" si="6"/>
        <v>346924.30099999998</v>
      </c>
      <c r="AH14" s="30">
        <f t="shared" si="7"/>
        <v>1124749.9269999999</v>
      </c>
      <c r="AI14" s="24">
        <v>110374.71</v>
      </c>
      <c r="AJ14" s="24">
        <v>101415.245</v>
      </c>
      <c r="AK14" s="24">
        <v>98864.994999999995</v>
      </c>
      <c r="AL14" s="30">
        <f t="shared" si="8"/>
        <v>310654.95</v>
      </c>
      <c r="AM14" s="30">
        <f t="shared" si="3"/>
        <v>1435404.8769999999</v>
      </c>
    </row>
    <row r="15" spans="1:39" ht="16.5" thickBot="1" x14ac:dyDescent="0.3">
      <c r="A15" s="16" t="s">
        <v>11</v>
      </c>
      <c r="B15" s="26">
        <v>123270.03700000001</v>
      </c>
      <c r="C15" s="26">
        <v>114542.47100000001</v>
      </c>
      <c r="D15" s="27">
        <v>142066.804</v>
      </c>
      <c r="E15" s="30">
        <f t="shared" si="0"/>
        <v>379879.31200000003</v>
      </c>
      <c r="F15" s="26">
        <v>147207.87</v>
      </c>
      <c r="G15" s="26">
        <v>147677.09299999999</v>
      </c>
      <c r="H15" s="27">
        <v>169985.91800000001</v>
      </c>
      <c r="I15" s="30">
        <f t="shared" si="9"/>
        <v>464870.88099999999</v>
      </c>
      <c r="J15" s="30">
        <f t="shared" si="4"/>
        <v>844750.19299999997</v>
      </c>
      <c r="K15" s="26">
        <v>173116.64199999999</v>
      </c>
      <c r="L15" s="24">
        <v>164047.95300000001</v>
      </c>
      <c r="M15" s="24">
        <v>162944.533</v>
      </c>
      <c r="N15" s="30">
        <f t="shared" si="1"/>
        <v>500109.12799999997</v>
      </c>
      <c r="O15" s="30">
        <f t="shared" si="2"/>
        <v>1344859.321</v>
      </c>
      <c r="P15" s="26">
        <v>178800.473</v>
      </c>
      <c r="Q15" s="24">
        <v>172652.45</v>
      </c>
      <c r="R15" s="54">
        <v>149689.723</v>
      </c>
      <c r="S15" s="30">
        <v>501142.64600000001</v>
      </c>
      <c r="T15" s="35">
        <v>1846001.9669999999</v>
      </c>
      <c r="U15" s="26">
        <v>142313.46799999999</v>
      </c>
      <c r="V15" s="26">
        <v>132182.6</v>
      </c>
      <c r="W15" s="27">
        <v>157344.179</v>
      </c>
      <c r="X15" s="30">
        <v>431840.24699999997</v>
      </c>
      <c r="Y15" s="26">
        <v>167172.32699999999</v>
      </c>
      <c r="Z15" s="26">
        <v>172338.704</v>
      </c>
      <c r="AA15" s="24">
        <v>163943.326</v>
      </c>
      <c r="AB15" s="30">
        <v>503454.35700000002</v>
      </c>
      <c r="AC15" s="30">
        <f t="shared" si="5"/>
        <v>935294.60400000005</v>
      </c>
      <c r="AD15" s="26">
        <v>158036.677</v>
      </c>
      <c r="AE15" s="26">
        <v>150285.5</v>
      </c>
      <c r="AF15" s="24">
        <v>80787.866999999998</v>
      </c>
      <c r="AG15" s="30">
        <f t="shared" si="6"/>
        <v>389110.04399999999</v>
      </c>
      <c r="AH15" s="30">
        <f t="shared" si="7"/>
        <v>1324404.648</v>
      </c>
      <c r="AI15" s="26">
        <v>77584.790000000008</v>
      </c>
      <c r="AJ15" s="26">
        <v>107204.822</v>
      </c>
      <c r="AK15" s="24">
        <v>76389.947</v>
      </c>
      <c r="AL15" s="30">
        <f t="shared" si="8"/>
        <v>261179.55900000001</v>
      </c>
      <c r="AM15" s="30">
        <f t="shared" si="3"/>
        <v>1585584.2069999999</v>
      </c>
    </row>
    <row r="16" spans="1:39" ht="16.5" thickBot="1" x14ac:dyDescent="0.3">
      <c r="A16" s="17" t="s">
        <v>12</v>
      </c>
      <c r="B16" s="28">
        <f t="shared" ref="B16:H16" si="10">SUM(B5:B15)</f>
        <v>1723398.8879999998</v>
      </c>
      <c r="C16" s="28">
        <f t="shared" si="10"/>
        <v>1586980.1059999999</v>
      </c>
      <c r="D16" s="28">
        <f t="shared" si="10"/>
        <v>1539894.9</v>
      </c>
      <c r="E16" s="31">
        <f t="shared" si="10"/>
        <v>4850273.8940000003</v>
      </c>
      <c r="F16" s="28">
        <f t="shared" si="10"/>
        <v>1478476.9640000002</v>
      </c>
      <c r="G16" s="28">
        <f t="shared" si="10"/>
        <v>1440734.1400000001</v>
      </c>
      <c r="H16" s="28">
        <f t="shared" si="10"/>
        <v>1230609.4920000001</v>
      </c>
      <c r="I16" s="31">
        <f>SUM(F16:H16)</f>
        <v>4149820.5960000004</v>
      </c>
      <c r="J16" s="31">
        <f t="shared" si="4"/>
        <v>9000094.4900000002</v>
      </c>
      <c r="K16" s="28">
        <f>SUM(K5:K15)</f>
        <v>1183196.2779999999</v>
      </c>
      <c r="L16" s="28">
        <f>SUM(L5:L15)</f>
        <v>1224125.5969999998</v>
      </c>
      <c r="M16" s="28">
        <f>SUM(M5:M15)</f>
        <v>1066181.5420000001</v>
      </c>
      <c r="N16" s="31">
        <f t="shared" si="1"/>
        <v>3473503.4170000004</v>
      </c>
      <c r="O16" s="31">
        <f t="shared" si="2"/>
        <v>12473597.907000002</v>
      </c>
      <c r="P16" s="28">
        <f>SUM(P5:P15)</f>
        <v>1791639.1300000001</v>
      </c>
      <c r="Q16" s="28">
        <f>SUM(Q5:Q15)</f>
        <v>1919363.7899999998</v>
      </c>
      <c r="R16" s="55">
        <f>SUM(R5:R15)</f>
        <v>1994114.632</v>
      </c>
      <c r="S16" s="31">
        <f>SUM(P16:R16)</f>
        <v>5705117.5520000001</v>
      </c>
      <c r="T16" s="36">
        <f t="shared" ref="T16" si="11">O16+S16</f>
        <v>18178715.459000003</v>
      </c>
      <c r="U16" s="28">
        <f>SUM(U5:U15)</f>
        <v>1954063.2560000001</v>
      </c>
      <c r="V16" s="28">
        <f>SUM(V5:V15)</f>
        <v>1842650.507</v>
      </c>
      <c r="W16" s="28">
        <f>SUM(W5:W15)</f>
        <v>2065303.15</v>
      </c>
      <c r="X16" s="31">
        <f>SUM(X5:X15)</f>
        <v>5862016.9129999988</v>
      </c>
      <c r="Y16" s="28">
        <v>1692478.3049999999</v>
      </c>
      <c r="Z16" s="28">
        <v>1377583.405</v>
      </c>
      <c r="AA16" s="28">
        <v>1142535.9339999999</v>
      </c>
      <c r="AB16" s="31">
        <v>4212597.6440000003</v>
      </c>
      <c r="AC16" s="31">
        <f t="shared" si="5"/>
        <v>10074614.557</v>
      </c>
      <c r="AD16" s="28">
        <f>SUM(AD5:AD15)</f>
        <v>1070753.223</v>
      </c>
      <c r="AE16" s="28">
        <f t="shared" ref="AE16:AF16" si="12">SUM(AE5:AE15)</f>
        <v>1011171.5329999999</v>
      </c>
      <c r="AF16" s="28">
        <f t="shared" si="12"/>
        <v>1088307.4990000001</v>
      </c>
      <c r="AG16" s="31">
        <f t="shared" si="6"/>
        <v>3170232.2549999999</v>
      </c>
      <c r="AH16" s="31">
        <f t="shared" si="7"/>
        <v>13244846.811999999</v>
      </c>
      <c r="AI16" s="28">
        <f>SUM(AI5:AI15)</f>
        <v>1680341.9000000001</v>
      </c>
      <c r="AJ16" s="28">
        <f t="shared" ref="AJ16:AK16" si="13">SUM(AJ5:AJ15)</f>
        <v>1662335.3129999998</v>
      </c>
      <c r="AK16" s="28">
        <f t="shared" si="13"/>
        <v>1972134.345</v>
      </c>
      <c r="AL16" s="31">
        <f t="shared" si="8"/>
        <v>5314811.5580000002</v>
      </c>
      <c r="AM16" s="31">
        <f t="shared" si="3"/>
        <v>18559658.369999997</v>
      </c>
    </row>
    <row r="17" spans="1:39" ht="18.75" x14ac:dyDescent="0.25">
      <c r="A17" s="60" t="s">
        <v>14</v>
      </c>
      <c r="B17" s="46"/>
      <c r="C17" s="46"/>
      <c r="D17" s="46"/>
      <c r="E17" s="45"/>
      <c r="F17" s="45"/>
      <c r="G17" s="46"/>
      <c r="H17" s="46"/>
      <c r="I17" s="45"/>
      <c r="J17" s="46"/>
      <c r="K17" s="45"/>
      <c r="L17" s="46"/>
      <c r="M17" s="46"/>
      <c r="N17" s="46"/>
      <c r="O17" s="61"/>
      <c r="P17" s="46"/>
      <c r="Q17" s="46"/>
      <c r="R17" s="46"/>
      <c r="S17" s="46"/>
      <c r="T17" s="61"/>
      <c r="U17" s="46"/>
      <c r="V17" s="46"/>
      <c r="W17" s="46"/>
      <c r="X17" s="45"/>
      <c r="Y17" s="46"/>
      <c r="Z17" s="46"/>
      <c r="AA17" s="46"/>
      <c r="AB17" s="45"/>
      <c r="AC17" s="46"/>
      <c r="AD17" s="46"/>
      <c r="AE17" s="46"/>
      <c r="AF17" s="46"/>
      <c r="AG17" s="46"/>
      <c r="AH17" s="62"/>
      <c r="AI17" s="46"/>
      <c r="AJ17" s="46"/>
      <c r="AK17" s="46"/>
      <c r="AL17" s="46"/>
      <c r="AM17" s="61"/>
    </row>
    <row r="18" spans="1:39" ht="15.75" x14ac:dyDescent="0.25">
      <c r="A18" s="14" t="s">
        <v>16</v>
      </c>
      <c r="B18" s="22">
        <v>149063.71400000001</v>
      </c>
      <c r="C18" s="23">
        <v>136709.42199999999</v>
      </c>
      <c r="D18" s="23">
        <v>123858.196</v>
      </c>
      <c r="E18" s="29">
        <f>B18+C18+D18</f>
        <v>409631.33199999999</v>
      </c>
      <c r="F18" s="22">
        <v>105283.401</v>
      </c>
      <c r="G18" s="23">
        <v>94173.573999999993</v>
      </c>
      <c r="H18" s="23">
        <v>20986.975999999999</v>
      </c>
      <c r="I18" s="29">
        <f>SUM(F18:H18)</f>
        <v>220443.95099999997</v>
      </c>
      <c r="J18" s="29">
        <f>E18+I18</f>
        <v>630075.28299999994</v>
      </c>
      <c r="K18" s="22">
        <v>43008.540999999997</v>
      </c>
      <c r="L18" s="23">
        <v>70893.274000000005</v>
      </c>
      <c r="M18" s="23">
        <v>69010.760999999999</v>
      </c>
      <c r="N18" s="29">
        <f>SUM(K18:M18)</f>
        <v>182912.576</v>
      </c>
      <c r="O18" s="29">
        <f>J18+N18</f>
        <v>812987.85899999994</v>
      </c>
      <c r="P18" s="22">
        <v>86943.138999999996</v>
      </c>
      <c r="Q18" s="23">
        <v>102088.586</v>
      </c>
      <c r="R18" s="52">
        <v>107990.285</v>
      </c>
      <c r="S18" s="29">
        <v>297022.01</v>
      </c>
      <c r="T18" s="34">
        <v>1110009.8689999999</v>
      </c>
      <c r="U18" s="22">
        <v>135053.69699999999</v>
      </c>
      <c r="V18" s="23">
        <v>139939.33600000001</v>
      </c>
      <c r="W18" s="23">
        <v>148025.266</v>
      </c>
      <c r="X18" s="29">
        <v>423018.299</v>
      </c>
      <c r="Y18" s="22">
        <v>107799.715</v>
      </c>
      <c r="Z18" s="22">
        <v>90836.524999999994</v>
      </c>
      <c r="AA18" s="23">
        <v>36881.120000000003</v>
      </c>
      <c r="AB18" s="29">
        <v>235517.36</v>
      </c>
      <c r="AC18" s="29">
        <f>X18+AB18</f>
        <v>658535.65899999999</v>
      </c>
      <c r="AD18" s="22">
        <v>73006.447</v>
      </c>
      <c r="AE18" s="22">
        <v>73435.714999999997</v>
      </c>
      <c r="AF18" s="23">
        <v>79486.289999999994</v>
      </c>
      <c r="AG18" s="29">
        <v>225928.45199999999</v>
      </c>
      <c r="AH18" s="29">
        <v>884464.11100000003</v>
      </c>
      <c r="AI18" s="22">
        <v>100865.336</v>
      </c>
      <c r="AJ18" s="22">
        <v>116379.246</v>
      </c>
      <c r="AK18" s="23">
        <v>125367.995</v>
      </c>
      <c r="AL18" s="29">
        <f>SUM(AI18:AK18)</f>
        <v>342612.57699999999</v>
      </c>
      <c r="AM18" s="29">
        <f t="shared" ref="AM18:AM20" si="14">SUM(AL18,AH18)</f>
        <v>1227076.6880000001</v>
      </c>
    </row>
    <row r="19" spans="1:39" ht="15.75" x14ac:dyDescent="0.25">
      <c r="A19" s="15" t="s">
        <v>17</v>
      </c>
      <c r="B19" s="24">
        <v>75604.637000000002</v>
      </c>
      <c r="C19" s="24">
        <v>67533.97</v>
      </c>
      <c r="D19" s="25">
        <v>75344.748999999996</v>
      </c>
      <c r="E19" s="30">
        <f>B19+C19+D19</f>
        <v>218483.35600000003</v>
      </c>
      <c r="F19" s="24">
        <v>64263.932999999997</v>
      </c>
      <c r="G19" s="24">
        <v>95901.307000000001</v>
      </c>
      <c r="H19" s="25">
        <v>99696.175000000003</v>
      </c>
      <c r="I19" s="30">
        <f>SUM(F19:H19)</f>
        <v>259861.41499999998</v>
      </c>
      <c r="J19" s="30">
        <f>E19+I19</f>
        <v>478344.77100000001</v>
      </c>
      <c r="K19" s="24">
        <v>67897.289999999994</v>
      </c>
      <c r="L19" s="24">
        <v>88034.426000000007</v>
      </c>
      <c r="M19" s="25">
        <v>80128.838000000003</v>
      </c>
      <c r="N19" s="30">
        <f>SUM(K19:M19)</f>
        <v>236060.554</v>
      </c>
      <c r="O19" s="30">
        <f>J19+N19</f>
        <v>714405.32499999995</v>
      </c>
      <c r="P19" s="24">
        <v>99681.394</v>
      </c>
      <c r="Q19" s="24">
        <v>96930.091</v>
      </c>
      <c r="R19" s="53">
        <v>98757.576000000001</v>
      </c>
      <c r="S19" s="30">
        <v>295369.06099999999</v>
      </c>
      <c r="T19" s="35">
        <v>1009774.3859999999</v>
      </c>
      <c r="U19" s="24">
        <v>86962.698999999993</v>
      </c>
      <c r="V19" s="24">
        <v>75670.150999999998</v>
      </c>
      <c r="W19" s="25">
        <v>98901.904999999999</v>
      </c>
      <c r="X19" s="30">
        <v>261534.755</v>
      </c>
      <c r="Y19" s="24">
        <v>90486.51</v>
      </c>
      <c r="Z19" s="24">
        <v>107679.105</v>
      </c>
      <c r="AA19" s="25">
        <v>80766.672000000006</v>
      </c>
      <c r="AB19" s="30">
        <v>278932.28700000001</v>
      </c>
      <c r="AC19" s="30">
        <f>X19+AB19</f>
        <v>540467.04200000002</v>
      </c>
      <c r="AD19" s="24">
        <v>69357.562000000005</v>
      </c>
      <c r="AE19" s="24">
        <v>73912.088000000003</v>
      </c>
      <c r="AF19" s="25">
        <v>62844.809000000001</v>
      </c>
      <c r="AG19" s="30">
        <v>206114.45900000003</v>
      </c>
      <c r="AH19" s="30">
        <v>746581.50100000005</v>
      </c>
      <c r="AI19" s="24">
        <v>69332.034</v>
      </c>
      <c r="AJ19" s="24">
        <v>90381.293999999994</v>
      </c>
      <c r="AK19" s="25">
        <v>72448.589000000007</v>
      </c>
      <c r="AL19" s="30">
        <f t="shared" ref="AL19:AL20" si="15">SUM(AI19:AK19)</f>
        <v>232161.91699999999</v>
      </c>
      <c r="AM19" s="30">
        <f t="shared" si="14"/>
        <v>978743.41800000006</v>
      </c>
    </row>
    <row r="20" spans="1:39" ht="15.75" x14ac:dyDescent="0.25">
      <c r="A20" s="15" t="s">
        <v>18</v>
      </c>
      <c r="B20" s="24">
        <v>82490.369000000006</v>
      </c>
      <c r="C20" s="24">
        <v>81040.744999999995</v>
      </c>
      <c r="D20" s="25">
        <v>66142.466</v>
      </c>
      <c r="E20" s="30">
        <f>B20+C20+D20</f>
        <v>229673.58000000002</v>
      </c>
      <c r="F20" s="24">
        <v>50636.904000000002</v>
      </c>
      <c r="G20" s="24">
        <v>151675.16399999999</v>
      </c>
      <c r="H20" s="25">
        <v>165325.19899999999</v>
      </c>
      <c r="I20" s="30">
        <f>SUM(F20:H20)</f>
        <v>367637.26699999999</v>
      </c>
      <c r="J20" s="30">
        <f>E20+I20</f>
        <v>597310.84700000007</v>
      </c>
      <c r="K20" s="24">
        <v>143962.223</v>
      </c>
      <c r="L20" s="24">
        <v>152561.147</v>
      </c>
      <c r="M20" s="25">
        <v>186900.193</v>
      </c>
      <c r="N20" s="30">
        <f>SUM(K20:M20)</f>
        <v>483423.56299999997</v>
      </c>
      <c r="O20" s="30">
        <f>J20+N20</f>
        <v>1080734.4100000001</v>
      </c>
      <c r="P20" s="24">
        <v>189203.315</v>
      </c>
      <c r="Q20" s="24">
        <v>149177.984</v>
      </c>
      <c r="R20" s="53">
        <v>135566.97399999999</v>
      </c>
      <c r="S20" s="30">
        <v>473948.27299999999</v>
      </c>
      <c r="T20" s="35">
        <v>1554682.683</v>
      </c>
      <c r="U20" s="24">
        <v>110733.789</v>
      </c>
      <c r="V20" s="24">
        <v>98786.679000000004</v>
      </c>
      <c r="W20" s="25">
        <v>100454.514</v>
      </c>
      <c r="X20" s="30">
        <v>309974.98200000002</v>
      </c>
      <c r="Y20" s="24">
        <v>82817.508000000002</v>
      </c>
      <c r="Z20" s="24">
        <v>189210.177</v>
      </c>
      <c r="AA20" s="25">
        <v>124573.796</v>
      </c>
      <c r="AB20" s="30">
        <v>396601.48100000003</v>
      </c>
      <c r="AC20" s="30">
        <f>X20+AB20</f>
        <v>706576.46299999999</v>
      </c>
      <c r="AD20" s="24">
        <v>108336.04399999999</v>
      </c>
      <c r="AE20" s="24">
        <v>71267.494000000006</v>
      </c>
      <c r="AF20" s="25">
        <v>63392.392999999996</v>
      </c>
      <c r="AG20" s="30">
        <v>242995.93099999998</v>
      </c>
      <c r="AH20" s="30">
        <v>949572.39399999997</v>
      </c>
      <c r="AI20" s="24">
        <v>107036.702</v>
      </c>
      <c r="AJ20" s="24">
        <v>85610.774000000005</v>
      </c>
      <c r="AK20" s="25">
        <v>78812.900999999998</v>
      </c>
      <c r="AL20" s="30">
        <f t="shared" si="15"/>
        <v>271460.37700000004</v>
      </c>
      <c r="AM20" s="30">
        <f t="shared" si="14"/>
        <v>1221032.7709999999</v>
      </c>
    </row>
    <row r="21" spans="1:39" ht="16.5" thickBot="1" x14ac:dyDescent="0.3">
      <c r="A21" s="15" t="s">
        <v>19</v>
      </c>
      <c r="B21" s="24">
        <v>24885.048000000003</v>
      </c>
      <c r="C21" s="24">
        <v>19476.871999999999</v>
      </c>
      <c r="D21" s="25">
        <v>23732.072</v>
      </c>
      <c r="E21" s="30">
        <f>B21+C21+D21</f>
        <v>68093.991999999998</v>
      </c>
      <c r="F21" s="24">
        <v>22251.171999999999</v>
      </c>
      <c r="G21" s="24">
        <v>40216.459000000003</v>
      </c>
      <c r="H21" s="25">
        <v>41943.427000000003</v>
      </c>
      <c r="I21" s="30">
        <f>SUM(F21:H21)</f>
        <v>104411.058</v>
      </c>
      <c r="J21" s="30">
        <f>E21+I21</f>
        <v>172505.05</v>
      </c>
      <c r="K21" s="24">
        <v>32276.480000000003</v>
      </c>
      <c r="L21" s="24">
        <v>34404.163999999997</v>
      </c>
      <c r="M21" s="25">
        <v>36185.847999999998</v>
      </c>
      <c r="N21" s="30">
        <f>SUM(K21:M21)</f>
        <v>102866.492</v>
      </c>
      <c r="O21" s="30">
        <f>J21+N21</f>
        <v>275371.54200000002</v>
      </c>
      <c r="P21" s="24">
        <v>38374.699999999997</v>
      </c>
      <c r="Q21" s="24">
        <v>32372.21</v>
      </c>
      <c r="R21" s="53">
        <v>30788.159</v>
      </c>
      <c r="S21" s="30">
        <v>101535.069</v>
      </c>
      <c r="T21" s="35">
        <v>376906.61100000003</v>
      </c>
      <c r="U21" s="24">
        <v>28126.45</v>
      </c>
      <c r="V21" s="24">
        <v>23462.098000000002</v>
      </c>
      <c r="W21" s="25">
        <v>23037.359</v>
      </c>
      <c r="X21" s="30">
        <v>74625.907000000007</v>
      </c>
      <c r="Y21" s="24">
        <v>25782.84</v>
      </c>
      <c r="Z21" s="24">
        <v>38628.620000000003</v>
      </c>
      <c r="AA21" s="25">
        <v>34736.571000000004</v>
      </c>
      <c r="AB21" s="30">
        <v>99148.031000000003</v>
      </c>
      <c r="AC21" s="30">
        <f>X21+AB21</f>
        <v>173773.93800000002</v>
      </c>
      <c r="AD21" s="24">
        <v>21497.287</v>
      </c>
      <c r="AE21" s="24">
        <v>16221.686000000002</v>
      </c>
      <c r="AF21" s="25">
        <v>14008.433999999999</v>
      </c>
      <c r="AG21" s="30">
        <v>51727.406999999999</v>
      </c>
      <c r="AH21" s="30">
        <v>225501.34500000003</v>
      </c>
      <c r="AI21" s="24">
        <v>23263.027999999998</v>
      </c>
      <c r="AJ21" s="24">
        <v>22517.526999999998</v>
      </c>
      <c r="AK21" s="25">
        <v>17991.7</v>
      </c>
      <c r="AL21" s="30">
        <v>63772.25499999999</v>
      </c>
      <c r="AM21" s="30">
        <v>289273.59999999998</v>
      </c>
    </row>
    <row r="22" spans="1:39" ht="16.5" thickBot="1" x14ac:dyDescent="0.3">
      <c r="A22" s="17" t="s">
        <v>20</v>
      </c>
      <c r="B22" s="28">
        <f t="shared" ref="B22:J22" si="16">SUM(B18:B21)</f>
        <v>332043.76800000004</v>
      </c>
      <c r="C22" s="28">
        <f t="shared" si="16"/>
        <v>304761.00899999996</v>
      </c>
      <c r="D22" s="28">
        <f t="shared" si="16"/>
        <v>289077.48300000001</v>
      </c>
      <c r="E22" s="31">
        <f t="shared" si="16"/>
        <v>925882.26000000013</v>
      </c>
      <c r="F22" s="28">
        <f t="shared" si="16"/>
        <v>242435.41</v>
      </c>
      <c r="G22" s="28">
        <f t="shared" si="16"/>
        <v>381966.50399999996</v>
      </c>
      <c r="H22" s="28">
        <f t="shared" si="16"/>
        <v>327951.777</v>
      </c>
      <c r="I22" s="31">
        <f t="shared" si="16"/>
        <v>952353.69099999988</v>
      </c>
      <c r="J22" s="31">
        <f t="shared" si="16"/>
        <v>1878235.9510000001</v>
      </c>
      <c r="K22" s="28">
        <f>SUM(K18:K21)</f>
        <v>287144.53399999999</v>
      </c>
      <c r="L22" s="28">
        <f>SUM(L18:L21)</f>
        <v>345893.011</v>
      </c>
      <c r="M22" s="28">
        <f>SUM(M18:M21)</f>
        <v>372225.64</v>
      </c>
      <c r="N22" s="31">
        <f>SUM(K22:M22)</f>
        <v>1005263.1849999999</v>
      </c>
      <c r="O22" s="31">
        <f>SUM(O18:O21)</f>
        <v>2883499.1359999999</v>
      </c>
      <c r="P22" s="28">
        <f t="shared" ref="P22:R22" si="17">SUM(P18:P21)</f>
        <v>414202.54800000001</v>
      </c>
      <c r="Q22" s="28">
        <f t="shared" si="17"/>
        <v>380568.87099999998</v>
      </c>
      <c r="R22" s="55">
        <f t="shared" si="17"/>
        <v>373102.99399999995</v>
      </c>
      <c r="S22" s="31">
        <f>SUM(P22:R22)</f>
        <v>1167874.4129999999</v>
      </c>
      <c r="T22" s="36">
        <f>SUM(T18:T21)</f>
        <v>4051373.5490000001</v>
      </c>
      <c r="U22" s="28">
        <f>SUM(U18:U21)</f>
        <v>360876.63500000001</v>
      </c>
      <c r="V22" s="28">
        <f>SUM(V18:V21)</f>
        <v>337858.26400000002</v>
      </c>
      <c r="W22" s="28">
        <f>SUM(W18:W21)</f>
        <v>370419.04399999999</v>
      </c>
      <c r="X22" s="31">
        <f>SUM(X18:X21)</f>
        <v>1069153.943</v>
      </c>
      <c r="Y22" s="28">
        <v>306886.57299999997</v>
      </c>
      <c r="Z22" s="28">
        <v>426354.42700000003</v>
      </c>
      <c r="AA22" s="28">
        <v>276958.15899999999</v>
      </c>
      <c r="AB22" s="31">
        <v>1010199.159</v>
      </c>
      <c r="AC22" s="31">
        <f t="shared" ref="AC22" si="18">SUM(AC18:AC21)</f>
        <v>2079353.102</v>
      </c>
      <c r="AD22" s="28">
        <v>272197.34000000003</v>
      </c>
      <c r="AE22" s="28">
        <v>234836.98300000001</v>
      </c>
      <c r="AF22" s="28">
        <v>219731.92599999998</v>
      </c>
      <c r="AG22" s="31">
        <v>726766.24899999995</v>
      </c>
      <c r="AH22" s="31">
        <v>2806119.3509999998</v>
      </c>
      <c r="AI22" s="28">
        <f>SUM(AI17:AI21)</f>
        <v>300497.09999999998</v>
      </c>
      <c r="AJ22" s="28">
        <f t="shared" ref="AJ22:AL22" si="19">SUM(AJ17:AJ21)</f>
        <v>314888.84100000001</v>
      </c>
      <c r="AK22" s="28">
        <f t="shared" si="19"/>
        <v>294621.185</v>
      </c>
      <c r="AL22" s="31">
        <f t="shared" si="19"/>
        <v>910007.12600000005</v>
      </c>
      <c r="AM22" s="31">
        <f t="shared" ref="AM22" si="20">SUM(AL22,AH22)</f>
        <v>3716126.477</v>
      </c>
    </row>
    <row r="23" spans="1:39" ht="18.75" x14ac:dyDescent="0.3">
      <c r="A23" s="65" t="s">
        <v>15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66"/>
      <c r="P23" s="47"/>
      <c r="Q23" s="47"/>
      <c r="R23" s="47"/>
      <c r="S23" s="47"/>
      <c r="T23" s="66"/>
      <c r="U23" s="47"/>
      <c r="V23" s="59"/>
      <c r="W23" s="47"/>
      <c r="X23" s="47"/>
      <c r="Y23" s="47"/>
      <c r="Z23" s="59"/>
      <c r="AA23" s="47"/>
      <c r="AB23" s="47"/>
      <c r="AC23" s="47"/>
      <c r="AD23" s="47"/>
      <c r="AE23" s="59"/>
      <c r="AF23" s="47"/>
      <c r="AG23" s="47"/>
      <c r="AH23" s="47"/>
      <c r="AI23" s="47"/>
      <c r="AJ23" s="59"/>
      <c r="AK23" s="47"/>
      <c r="AL23" s="47"/>
      <c r="AM23" s="66"/>
    </row>
    <row r="24" spans="1:39" ht="15.75" x14ac:dyDescent="0.25">
      <c r="A24" s="14" t="s">
        <v>21</v>
      </c>
      <c r="B24" s="22">
        <v>60048.927000000003</v>
      </c>
      <c r="C24" s="22">
        <v>45099.436999999998</v>
      </c>
      <c r="D24" s="23">
        <v>58642.250999999997</v>
      </c>
      <c r="E24" s="29">
        <f>B24+C24+D24</f>
        <v>163790.61499999999</v>
      </c>
      <c r="F24" s="22">
        <v>45386.055999999997</v>
      </c>
      <c r="G24" s="22">
        <v>40340.080000000002</v>
      </c>
      <c r="H24" s="23">
        <v>15406.17</v>
      </c>
      <c r="I24" s="29">
        <f>SUM(F24:H24)</f>
        <v>101132.306</v>
      </c>
      <c r="J24" s="29">
        <f>E24+I24</f>
        <v>264922.92099999997</v>
      </c>
      <c r="K24" s="22">
        <v>12816.41</v>
      </c>
      <c r="L24" s="22">
        <v>12842.931</v>
      </c>
      <c r="M24" s="23">
        <v>23678.236000000001</v>
      </c>
      <c r="N24" s="29">
        <f>SUM(K24:M24)</f>
        <v>49337.577000000005</v>
      </c>
      <c r="O24" s="29">
        <f>J24+N24</f>
        <v>314260.49799999996</v>
      </c>
      <c r="P24" s="22">
        <v>37005.324999999997</v>
      </c>
      <c r="Q24" s="22">
        <v>57696.766000000003</v>
      </c>
      <c r="R24" s="52">
        <v>56066.608999999997</v>
      </c>
      <c r="S24" s="29">
        <v>150768.70000000001</v>
      </c>
      <c r="T24" s="34">
        <v>465029.19800000003</v>
      </c>
      <c r="U24" s="22">
        <v>54018.135000000002</v>
      </c>
      <c r="V24" s="22">
        <v>50268.173000000003</v>
      </c>
      <c r="W24" s="22">
        <v>63383.360999999997</v>
      </c>
      <c r="X24" s="29">
        <v>167669.66899999999</v>
      </c>
      <c r="Y24" s="22">
        <v>43043.523999999998</v>
      </c>
      <c r="Z24" s="22">
        <v>25059.432000000001</v>
      </c>
      <c r="AA24" s="22">
        <v>11813.245000000001</v>
      </c>
      <c r="AB24" s="29">
        <v>79916.201000000001</v>
      </c>
      <c r="AC24" s="29">
        <f>X24+AB24</f>
        <v>247585.87</v>
      </c>
      <c r="AD24" s="22">
        <v>11660.69</v>
      </c>
      <c r="AE24" s="22">
        <v>12609.42</v>
      </c>
      <c r="AF24" s="22">
        <v>18094.52</v>
      </c>
      <c r="AG24" s="29">
        <v>42364.630000000005</v>
      </c>
      <c r="AH24" s="29">
        <v>289950.5</v>
      </c>
      <c r="AI24" s="22">
        <v>38417.966999999997</v>
      </c>
      <c r="AJ24" s="22">
        <v>55603.923000000003</v>
      </c>
      <c r="AK24" s="22">
        <v>55444.427000000003</v>
      </c>
      <c r="AL24" s="29">
        <v>149466.31700000001</v>
      </c>
      <c r="AM24" s="29">
        <v>439416.81700000004</v>
      </c>
    </row>
    <row r="25" spans="1:39" ht="15.75" x14ac:dyDescent="0.25">
      <c r="A25" s="15" t="s">
        <v>22</v>
      </c>
      <c r="B25" s="24">
        <v>223555.55</v>
      </c>
      <c r="C25" s="24">
        <v>213029.427</v>
      </c>
      <c r="D25" s="25">
        <v>274264.01699999999</v>
      </c>
      <c r="E25" s="30">
        <f>B25+C25+D25</f>
        <v>710848.99399999995</v>
      </c>
      <c r="F25" s="24">
        <v>227494.421</v>
      </c>
      <c r="G25" s="24">
        <v>238279.924</v>
      </c>
      <c r="H25" s="25">
        <v>258588.31700000001</v>
      </c>
      <c r="I25" s="30">
        <f>SUM(F25:H25)</f>
        <v>724362.66200000001</v>
      </c>
      <c r="J25" s="30">
        <f>E25+I25</f>
        <v>1435211.656</v>
      </c>
      <c r="K25" s="24">
        <v>298616.11700000003</v>
      </c>
      <c r="L25" s="24">
        <v>261696.66699999999</v>
      </c>
      <c r="M25" s="25">
        <v>281654.84299999999</v>
      </c>
      <c r="N25" s="30">
        <f>SUM(K25:M25)</f>
        <v>841967.62699999998</v>
      </c>
      <c r="O25" s="30">
        <f>J25+N25</f>
        <v>2277179.2829999998</v>
      </c>
      <c r="P25" s="24">
        <v>276337.17700000003</v>
      </c>
      <c r="Q25" s="24">
        <v>258377.63399999999</v>
      </c>
      <c r="R25" s="53">
        <v>250756.554</v>
      </c>
      <c r="S25" s="30">
        <v>785471.36499999999</v>
      </c>
      <c r="T25" s="35">
        <v>3062650.648</v>
      </c>
      <c r="U25" s="24">
        <v>246407.8</v>
      </c>
      <c r="V25" s="24">
        <v>230588.91800000001</v>
      </c>
      <c r="W25" s="25">
        <v>264352.31</v>
      </c>
      <c r="X25" s="30">
        <v>741349.02800000005</v>
      </c>
      <c r="Y25" s="24">
        <v>304554.51199999999</v>
      </c>
      <c r="Z25" s="24">
        <v>274543.21299999999</v>
      </c>
      <c r="AA25" s="25">
        <v>265628.32400000002</v>
      </c>
      <c r="AB25" s="30">
        <v>844726.049</v>
      </c>
      <c r="AC25" s="30">
        <f>X25+AB25</f>
        <v>1586075.077</v>
      </c>
      <c r="AD25" s="24">
        <v>215545.69500000001</v>
      </c>
      <c r="AE25" s="24">
        <v>291973.06</v>
      </c>
      <c r="AF25" s="25">
        <v>223914.38500000001</v>
      </c>
      <c r="AG25" s="30">
        <v>731433.14</v>
      </c>
      <c r="AH25" s="30">
        <v>2317508.2170000002</v>
      </c>
      <c r="AI25" s="24">
        <v>221329.622</v>
      </c>
      <c r="AJ25" s="24">
        <v>199428.34099999999</v>
      </c>
      <c r="AK25" s="25">
        <v>219154.65299999999</v>
      </c>
      <c r="AL25" s="30">
        <v>639912.61599999992</v>
      </c>
      <c r="AM25" s="30">
        <v>2957420.8330000001</v>
      </c>
    </row>
    <row r="26" spans="1:39" ht="15.75" x14ac:dyDescent="0.25">
      <c r="A26" s="15" t="s">
        <v>23</v>
      </c>
      <c r="B26" s="24">
        <v>99411.972999999998</v>
      </c>
      <c r="C26" s="24">
        <v>89316.629000000001</v>
      </c>
      <c r="D26" s="25">
        <v>98333.040999999997</v>
      </c>
      <c r="E26" s="30">
        <f>B26+C26+D26</f>
        <v>287061.64300000004</v>
      </c>
      <c r="F26" s="24">
        <v>84748.577000000005</v>
      </c>
      <c r="G26" s="24">
        <v>81158.785999999993</v>
      </c>
      <c r="H26" s="25">
        <v>83159.459000000003</v>
      </c>
      <c r="I26" s="30">
        <f>SUM(F26:H26)</f>
        <v>249066.82200000001</v>
      </c>
      <c r="J26" s="30">
        <f>E26+I26</f>
        <v>536128.46500000008</v>
      </c>
      <c r="K26" s="24">
        <v>115729.768</v>
      </c>
      <c r="L26" s="24">
        <v>104304.69899999999</v>
      </c>
      <c r="M26" s="25">
        <v>101522.51</v>
      </c>
      <c r="N26" s="30">
        <f>SUM(K26:M26)</f>
        <v>321556.97700000001</v>
      </c>
      <c r="O26" s="30">
        <f>J26+N26</f>
        <v>857685.44200000004</v>
      </c>
      <c r="P26" s="24">
        <v>97393.990999999995</v>
      </c>
      <c r="Q26" s="24">
        <v>90172.195999999996</v>
      </c>
      <c r="R26" s="53">
        <v>84924.523000000001</v>
      </c>
      <c r="S26" s="30">
        <v>272490.70999999996</v>
      </c>
      <c r="T26" s="35">
        <v>1130176.152</v>
      </c>
      <c r="U26" s="24">
        <v>94346.679000000004</v>
      </c>
      <c r="V26" s="24">
        <v>87052.691000000006</v>
      </c>
      <c r="W26" s="25">
        <v>100225.985</v>
      </c>
      <c r="X26" s="30">
        <v>281625.35499999998</v>
      </c>
      <c r="Y26" s="24">
        <v>70556.063999999998</v>
      </c>
      <c r="Z26" s="24">
        <v>97306.933999999994</v>
      </c>
      <c r="AA26" s="25">
        <v>98571.307000000001</v>
      </c>
      <c r="AB26" s="30">
        <v>266434.30499999999</v>
      </c>
      <c r="AC26" s="30">
        <f>X26+AB26</f>
        <v>548059.65999999992</v>
      </c>
      <c r="AD26" s="24">
        <v>85707.616999999998</v>
      </c>
      <c r="AE26" s="24">
        <v>90464.842999999993</v>
      </c>
      <c r="AF26" s="25">
        <v>106569.17600000001</v>
      </c>
      <c r="AG26" s="30">
        <v>282741.636</v>
      </c>
      <c r="AH26" s="30">
        <v>830801.29599999986</v>
      </c>
      <c r="AI26" s="24">
        <v>108318.51300000001</v>
      </c>
      <c r="AJ26" s="24">
        <v>80359.248999999996</v>
      </c>
      <c r="AK26" s="25">
        <v>90999.436000000002</v>
      </c>
      <c r="AL26" s="30">
        <v>279677.19799999997</v>
      </c>
      <c r="AM26" s="30">
        <v>1110478.4939999999</v>
      </c>
    </row>
    <row r="27" spans="1:39" ht="16.5" thickBot="1" x14ac:dyDescent="0.3">
      <c r="A27" s="15" t="s">
        <v>24</v>
      </c>
      <c r="B27" s="24">
        <v>215375.80599999998</v>
      </c>
      <c r="C27" s="24">
        <v>195792.24099999998</v>
      </c>
      <c r="D27" s="25">
        <v>202253.38699999999</v>
      </c>
      <c r="E27" s="30">
        <f>B27+C27+D27</f>
        <v>613421.43399999989</v>
      </c>
      <c r="F27" s="24">
        <v>336845.60600000003</v>
      </c>
      <c r="G27" s="24">
        <v>201800.14600000001</v>
      </c>
      <c r="H27" s="25">
        <v>237000.45500000002</v>
      </c>
      <c r="I27" s="30">
        <f>SUM(F27:H27)</f>
        <v>775646.20700000017</v>
      </c>
      <c r="J27" s="30">
        <f>E27+I27</f>
        <v>1389067.6410000001</v>
      </c>
      <c r="K27" s="24">
        <v>261055.391</v>
      </c>
      <c r="L27" s="24">
        <v>245608.239</v>
      </c>
      <c r="M27" s="25">
        <v>172647.758</v>
      </c>
      <c r="N27" s="30">
        <f>SUM(K27:M27)</f>
        <v>679311.38800000004</v>
      </c>
      <c r="O27" s="30">
        <f>J27+N27</f>
        <v>2068379.0290000001</v>
      </c>
      <c r="P27" s="24">
        <v>159720.92300000001</v>
      </c>
      <c r="Q27" s="24">
        <v>197296.54399999999</v>
      </c>
      <c r="R27" s="53">
        <v>180002.13699999999</v>
      </c>
      <c r="S27" s="30">
        <v>537019.60400000005</v>
      </c>
      <c r="T27" s="35">
        <v>2605398.6329999999</v>
      </c>
      <c r="U27" s="24">
        <v>240818.54300000001</v>
      </c>
      <c r="V27" s="24">
        <v>196779.86800000002</v>
      </c>
      <c r="W27" s="25">
        <v>251017.217</v>
      </c>
      <c r="X27" s="30">
        <v>688615.62800000003</v>
      </c>
      <c r="Y27" s="24">
        <v>228239.42800000001</v>
      </c>
      <c r="Z27" s="24">
        <v>171876.451</v>
      </c>
      <c r="AA27" s="25">
        <v>268144.50399999996</v>
      </c>
      <c r="AB27" s="30">
        <v>668260.38300000003</v>
      </c>
      <c r="AC27" s="30">
        <f>X27+AB27</f>
        <v>1356876.0109999999</v>
      </c>
      <c r="AD27" s="24">
        <v>261406.152</v>
      </c>
      <c r="AE27" s="24">
        <v>253545.04800000001</v>
      </c>
      <c r="AF27" s="25">
        <v>184339.943</v>
      </c>
      <c r="AG27" s="30">
        <v>699291.14300000004</v>
      </c>
      <c r="AH27" s="30">
        <v>2056167.1540000001</v>
      </c>
      <c r="AI27" s="24">
        <v>160717.32399999999</v>
      </c>
      <c r="AJ27" s="24">
        <v>163888.51799999998</v>
      </c>
      <c r="AK27" s="25">
        <v>146674.85800000001</v>
      </c>
      <c r="AL27" s="30">
        <v>471280.69999999995</v>
      </c>
      <c r="AM27" s="30">
        <v>2527447.8540000003</v>
      </c>
    </row>
    <row r="28" spans="1:39" ht="16.5" thickBot="1" x14ac:dyDescent="0.3">
      <c r="A28" s="17" t="s">
        <v>25</v>
      </c>
      <c r="B28" s="28">
        <f>SUM(B24:B27)</f>
        <v>598392.25600000005</v>
      </c>
      <c r="C28" s="28">
        <f>SUM(C24:C27)</f>
        <v>543237.73399999994</v>
      </c>
      <c r="D28" s="28">
        <f>SUM(D24:D27)</f>
        <v>633492.696</v>
      </c>
      <c r="E28" s="31">
        <f>B28+C28+D28</f>
        <v>1775122.686</v>
      </c>
      <c r="F28" s="28">
        <f>SUM(F24:F27)</f>
        <v>694474.66</v>
      </c>
      <c r="G28" s="28">
        <f>SUM(G24:G27)</f>
        <v>561578.93599999999</v>
      </c>
      <c r="H28" s="28">
        <f>SUM(H24:H27)</f>
        <v>594154.40100000007</v>
      </c>
      <c r="I28" s="31">
        <f>SUM(F28:H28)</f>
        <v>1850207.997</v>
      </c>
      <c r="J28" s="31">
        <f>E28+I28</f>
        <v>3625330.6830000002</v>
      </c>
      <c r="K28" s="28">
        <f>SUM(K24:K27)</f>
        <v>688217.68599999999</v>
      </c>
      <c r="L28" s="28">
        <f>SUM(L24:L27)</f>
        <v>624452.53600000008</v>
      </c>
      <c r="M28" s="28">
        <f>SUM(M24:M27)</f>
        <v>579503.34699999995</v>
      </c>
      <c r="N28" s="31">
        <f>SUM(K28:M28)</f>
        <v>1892173.5690000001</v>
      </c>
      <c r="O28" s="31">
        <f>J28+N28</f>
        <v>5517504.2520000003</v>
      </c>
      <c r="P28" s="28">
        <f>SUM(P24:P27)</f>
        <v>570457.41599999997</v>
      </c>
      <c r="Q28" s="28">
        <f>SUM(Q24:Q27)</f>
        <v>603543.14</v>
      </c>
      <c r="R28" s="55">
        <f>SUM(R24:R27)</f>
        <v>571749.82299999997</v>
      </c>
      <c r="S28" s="31">
        <f>SUM(P28:R28)</f>
        <v>1745750.3789999997</v>
      </c>
      <c r="T28" s="36">
        <f>O28+S28</f>
        <v>7263254.6310000001</v>
      </c>
      <c r="U28" s="28">
        <f>SUM(U24:U27)</f>
        <v>635591.15700000001</v>
      </c>
      <c r="V28" s="28">
        <f>SUM(V24:V27)</f>
        <v>564689.65</v>
      </c>
      <c r="W28" s="28">
        <f>SUM(W24:W27)</f>
        <v>678978.87299999991</v>
      </c>
      <c r="X28" s="31">
        <f>SUM(X24:X27)</f>
        <v>1879259.6800000002</v>
      </c>
      <c r="Y28" s="28">
        <v>646393.52800000005</v>
      </c>
      <c r="Z28" s="28">
        <v>568786.03</v>
      </c>
      <c r="AA28" s="28">
        <v>644157.38</v>
      </c>
      <c r="AB28" s="31">
        <v>1859336.9380000001</v>
      </c>
      <c r="AC28" s="31">
        <f>X28+AB28</f>
        <v>3738596.6180000002</v>
      </c>
      <c r="AD28" s="28">
        <v>574320.15399999998</v>
      </c>
      <c r="AE28" s="28">
        <v>648592.37100000004</v>
      </c>
      <c r="AF28" s="28">
        <v>532918.02399999998</v>
      </c>
      <c r="AG28" s="31">
        <v>1755830.5489999999</v>
      </c>
      <c r="AH28" s="31">
        <v>5494427.1669999994</v>
      </c>
      <c r="AI28" s="28">
        <v>528783.42599999998</v>
      </c>
      <c r="AJ28" s="28">
        <v>499280.03099999996</v>
      </c>
      <c r="AK28" s="28">
        <v>512273.37400000001</v>
      </c>
      <c r="AL28" s="31">
        <v>1540336.831</v>
      </c>
      <c r="AM28" s="31">
        <v>7034763.9979999997</v>
      </c>
    </row>
    <row r="29" spans="1:39" ht="15.75" thickBot="1" x14ac:dyDescent="0.3">
      <c r="A29" s="6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68"/>
      <c r="P29" s="56"/>
      <c r="Q29" s="56"/>
      <c r="R29" s="56"/>
      <c r="S29" s="56"/>
      <c r="T29" s="6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68"/>
    </row>
    <row r="30" spans="1:39" ht="16.5" thickBot="1" x14ac:dyDescent="0.3">
      <c r="A30" s="18" t="s">
        <v>26</v>
      </c>
      <c r="B30" s="8">
        <v>2345.7219999999998</v>
      </c>
      <c r="C30" s="8">
        <v>2109.172</v>
      </c>
      <c r="D30" s="8">
        <v>2387.2089999999998</v>
      </c>
      <c r="E30" s="32">
        <f>B30+C30+D30</f>
        <v>6842.1030000000001</v>
      </c>
      <c r="F30" s="8">
        <v>2185.84</v>
      </c>
      <c r="G30" s="8">
        <v>0</v>
      </c>
      <c r="H30" s="8">
        <v>0</v>
      </c>
      <c r="I30" s="32">
        <f>SUM(F30:H30)</f>
        <v>2185.84</v>
      </c>
      <c r="J30" s="32">
        <f>E30+I30</f>
        <v>9027.9429999999993</v>
      </c>
      <c r="K30" s="8">
        <v>0</v>
      </c>
      <c r="L30" s="8">
        <v>0</v>
      </c>
      <c r="M30" s="8">
        <v>0</v>
      </c>
      <c r="N30" s="32">
        <f>SUM(K30:M30)</f>
        <v>0</v>
      </c>
      <c r="O30" s="32">
        <f>J30+N30</f>
        <v>9027.9429999999993</v>
      </c>
      <c r="P30" s="8">
        <v>2148.1889999999999</v>
      </c>
      <c r="Q30" s="8">
        <v>2287.3670000000002</v>
      </c>
      <c r="R30" s="8">
        <v>2503.4589999999998</v>
      </c>
      <c r="S30" s="37">
        <f>SUM(P30:R30)</f>
        <v>6939.0150000000003</v>
      </c>
      <c r="T30" s="32">
        <f>O30+S30</f>
        <v>15966.957999999999</v>
      </c>
      <c r="U30" s="8">
        <v>2578.5070000000001</v>
      </c>
      <c r="V30" s="8">
        <v>2289.1329999999998</v>
      </c>
      <c r="W30" s="8">
        <v>2525.3110000000001</v>
      </c>
      <c r="X30" s="32">
        <f>U30+V30+W30</f>
        <v>7392.9509999999991</v>
      </c>
      <c r="Y30" s="8">
        <v>2280.59</v>
      </c>
      <c r="Z30" s="8">
        <v>0</v>
      </c>
      <c r="AA30" s="8">
        <v>0</v>
      </c>
      <c r="AB30" s="32">
        <v>2280.5929999999998</v>
      </c>
      <c r="AC30" s="32">
        <v>9674.0370000000003</v>
      </c>
      <c r="AD30" s="8">
        <v>0</v>
      </c>
      <c r="AE30" s="8">
        <v>0</v>
      </c>
      <c r="AF30" s="8">
        <v>0</v>
      </c>
      <c r="AG30" s="32">
        <v>0</v>
      </c>
      <c r="AH30" s="32">
        <v>9674.0370000000003</v>
      </c>
      <c r="AI30" s="8">
        <v>2274.9789999999998</v>
      </c>
      <c r="AJ30" s="8">
        <v>2331.393</v>
      </c>
      <c r="AK30" s="8">
        <v>2494.663</v>
      </c>
      <c r="AL30" s="32">
        <v>7101.0349999999999</v>
      </c>
      <c r="AM30" s="32">
        <v>16774.578999999998</v>
      </c>
    </row>
    <row r="31" spans="1:39" ht="15.75" thickBot="1" x14ac:dyDescent="0.3">
      <c r="A31" s="6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68"/>
      <c r="P31" s="48"/>
      <c r="Q31" s="48"/>
      <c r="R31" s="48"/>
      <c r="S31" s="48"/>
      <c r="T31" s="6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68"/>
    </row>
    <row r="32" spans="1:39" ht="16.5" thickBot="1" x14ac:dyDescent="0.3">
      <c r="A32" s="19" t="s">
        <v>48</v>
      </c>
      <c r="B32" s="49">
        <f>B16+B22+B28</f>
        <v>2653834.912</v>
      </c>
      <c r="C32" s="49">
        <f>C16+C22+C28</f>
        <v>2434978.8489999995</v>
      </c>
      <c r="D32" s="49">
        <f>D16+D22+D28</f>
        <v>2462465.0789999999</v>
      </c>
      <c r="E32" s="33">
        <f>B32+C32+D32</f>
        <v>7551278.8399999999</v>
      </c>
      <c r="F32" s="49">
        <f>F16+F22+F28</f>
        <v>2415387.034</v>
      </c>
      <c r="G32" s="49">
        <f>G16+G22+G28</f>
        <v>2384279.58</v>
      </c>
      <c r="H32" s="49">
        <f>H16+H22+H28</f>
        <v>2152715.67</v>
      </c>
      <c r="I32" s="33">
        <f>SUM(F32:H32)</f>
        <v>6952382.284</v>
      </c>
      <c r="J32" s="33">
        <f>E32+I32</f>
        <v>14503661.124</v>
      </c>
      <c r="K32" s="49">
        <f>K16+K22+K28</f>
        <v>2158558.4979999997</v>
      </c>
      <c r="L32" s="49">
        <f>L16+L22+L28</f>
        <v>2194471.1439999999</v>
      </c>
      <c r="M32" s="49">
        <f>M16+M22+M28</f>
        <v>2017910.5290000001</v>
      </c>
      <c r="N32" s="33">
        <f>SUM(K32:M32)</f>
        <v>6370940.1709999992</v>
      </c>
      <c r="O32" s="33">
        <f>J32+N32</f>
        <v>20874601.294999998</v>
      </c>
      <c r="P32" s="49">
        <f>P16+P22+P28</f>
        <v>2776299.0940000005</v>
      </c>
      <c r="Q32" s="49">
        <f>Q16+Q22+Q28</f>
        <v>2903475.801</v>
      </c>
      <c r="R32" s="57">
        <f>R16+R22+R28</f>
        <v>2938967.449</v>
      </c>
      <c r="S32" s="33">
        <f>SUM(P32:R32)</f>
        <v>8618742.3440000005</v>
      </c>
      <c r="T32" s="38">
        <f>O32+S32</f>
        <v>29493343.638999999</v>
      </c>
      <c r="U32" s="49">
        <f>U16+U22+U28</f>
        <v>2950531.048</v>
      </c>
      <c r="V32" s="49">
        <f>V16+V22+V28</f>
        <v>2745198.4210000001</v>
      </c>
      <c r="W32" s="49">
        <f>W16+W22+W28</f>
        <v>3114701.0669999998</v>
      </c>
      <c r="X32" s="33">
        <f>X16+X22+X28</f>
        <v>8810430.5359999985</v>
      </c>
      <c r="Y32" s="49">
        <v>2645758.406</v>
      </c>
      <c r="Z32" s="49">
        <v>2372723.8620000002</v>
      </c>
      <c r="AA32" s="49">
        <v>2063651.473</v>
      </c>
      <c r="AB32" s="33">
        <v>7082133.7410000004</v>
      </c>
      <c r="AC32" s="33">
        <f>X32+AB32</f>
        <v>15892564.276999999</v>
      </c>
      <c r="AD32" s="49">
        <v>1917270.7170000002</v>
      </c>
      <c r="AE32" s="49">
        <v>1894600.8869999999</v>
      </c>
      <c r="AF32" s="49">
        <v>1840957.449</v>
      </c>
      <c r="AG32" s="33">
        <v>5652829.0529999994</v>
      </c>
      <c r="AH32" s="33">
        <v>21545393.329999998</v>
      </c>
      <c r="AI32" s="49">
        <v>2509622.426</v>
      </c>
      <c r="AJ32" s="49">
        <v>2476504.1849999996</v>
      </c>
      <c r="AK32" s="49">
        <v>2779028.9039999996</v>
      </c>
      <c r="AL32" s="33">
        <v>7765155.5150000006</v>
      </c>
      <c r="AM32" s="33">
        <v>29310548.844999995</v>
      </c>
    </row>
    <row r="33" spans="1:39" ht="30" customHeight="1" thickBot="1" x14ac:dyDescent="0.3">
      <c r="A33" s="19" t="s">
        <v>49</v>
      </c>
      <c r="B33" s="50">
        <f>B16+B22+B28+B30</f>
        <v>2656180.6340000001</v>
      </c>
      <c r="C33" s="50">
        <f t="shared" ref="C33:D33" si="21">C16+C22+C28+C30</f>
        <v>2437088.0209999993</v>
      </c>
      <c r="D33" s="50">
        <f t="shared" si="21"/>
        <v>2464852.2879999997</v>
      </c>
      <c r="E33" s="33">
        <f>B33+C33+D33</f>
        <v>7558120.942999999</v>
      </c>
      <c r="F33" s="50">
        <f>F30+F32</f>
        <v>2417572.8739999998</v>
      </c>
      <c r="G33" s="50">
        <f>G30+G32</f>
        <v>2384279.58</v>
      </c>
      <c r="H33" s="50">
        <f>H30+H32</f>
        <v>2152715.67</v>
      </c>
      <c r="I33" s="33">
        <f>SUM(F33:H33)</f>
        <v>6954568.1239999998</v>
      </c>
      <c r="J33" s="33">
        <f>E33+I33</f>
        <v>14512689.066999998</v>
      </c>
      <c r="K33" s="50">
        <f>K30+K32</f>
        <v>2158558.4979999997</v>
      </c>
      <c r="L33" s="50">
        <f>L30+L32</f>
        <v>2194471.1439999999</v>
      </c>
      <c r="M33" s="50">
        <f>M30+M32</f>
        <v>2017910.5290000001</v>
      </c>
      <c r="N33" s="33">
        <f>SUM(K33:M33)</f>
        <v>6370940.1709999992</v>
      </c>
      <c r="O33" s="33">
        <f>J33+N33</f>
        <v>20883629.237999998</v>
      </c>
      <c r="P33" s="50">
        <f>P30+P32</f>
        <v>2778447.2830000003</v>
      </c>
      <c r="Q33" s="50">
        <f>Q30+Q32</f>
        <v>2905763.1680000001</v>
      </c>
      <c r="R33" s="58">
        <f>R30+R32</f>
        <v>2941470.9079999998</v>
      </c>
      <c r="S33" s="39">
        <f>SUM(P33:R33)</f>
        <v>8625681.3590000011</v>
      </c>
      <c r="T33" s="40">
        <f>O33+S33</f>
        <v>29509310.596999999</v>
      </c>
      <c r="U33" s="50">
        <f>U32+U30</f>
        <v>2953109.5550000002</v>
      </c>
      <c r="V33" s="50">
        <f t="shared" ref="V33:AH33" si="22">V32+V30</f>
        <v>2747487.554</v>
      </c>
      <c r="W33" s="50">
        <f t="shared" si="22"/>
        <v>3117226.378</v>
      </c>
      <c r="X33" s="33">
        <f t="shared" si="22"/>
        <v>8817823.4869999979</v>
      </c>
      <c r="Y33" s="50">
        <f t="shared" si="22"/>
        <v>2648038.9959999998</v>
      </c>
      <c r="Z33" s="50">
        <f t="shared" si="22"/>
        <v>2372723.8620000002</v>
      </c>
      <c r="AA33" s="50">
        <f t="shared" si="22"/>
        <v>2063651.473</v>
      </c>
      <c r="AB33" s="33">
        <f t="shared" si="22"/>
        <v>7084414.3340000007</v>
      </c>
      <c r="AC33" s="33">
        <f t="shared" si="22"/>
        <v>15902238.313999999</v>
      </c>
      <c r="AD33" s="50">
        <f t="shared" si="22"/>
        <v>1917270.7170000002</v>
      </c>
      <c r="AE33" s="50">
        <f t="shared" si="22"/>
        <v>1894600.8869999999</v>
      </c>
      <c r="AF33" s="50">
        <f t="shared" si="22"/>
        <v>1840957.449</v>
      </c>
      <c r="AG33" s="33">
        <f t="shared" si="22"/>
        <v>5652829.0529999994</v>
      </c>
      <c r="AH33" s="33">
        <f t="shared" si="22"/>
        <v>21555067.366999999</v>
      </c>
      <c r="AI33" s="50">
        <f>AI30+AI32</f>
        <v>2511897.4049999998</v>
      </c>
      <c r="AJ33" s="50">
        <f t="shared" ref="AJ33:AM33" si="23">AJ30+AJ32</f>
        <v>2478835.5779999997</v>
      </c>
      <c r="AK33" s="50">
        <f t="shared" si="23"/>
        <v>2781523.5669999998</v>
      </c>
      <c r="AL33" s="33">
        <f t="shared" si="23"/>
        <v>7772256.5500000007</v>
      </c>
      <c r="AM33" s="33">
        <f t="shared" si="23"/>
        <v>29327323.423999995</v>
      </c>
    </row>
    <row r="34" spans="1:39" ht="15.75" x14ac:dyDescent="0.25">
      <c r="A34" s="7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9"/>
    </row>
    <row r="35" spans="1:39" ht="15.75" x14ac:dyDescent="0.25">
      <c r="A35" s="20" t="s">
        <v>50</v>
      </c>
      <c r="B35" s="21">
        <f>B5+B6+B7+B8+B9+B10+B11+B12+B18+B24+B30</f>
        <v>1639079.4289999998</v>
      </c>
      <c r="C35" s="21">
        <f t="shared" ref="C35:AB35" si="24">C5+C6+C7+C8+C9+C10+C11+C12+C18+C24+C30</f>
        <v>1502736.7339999999</v>
      </c>
      <c r="D35" s="74">
        <f t="shared" si="24"/>
        <v>1417017.7590000001</v>
      </c>
      <c r="E35" s="74">
        <f t="shared" si="24"/>
        <v>4558833.9220000003</v>
      </c>
      <c r="F35" s="21">
        <f>SUM(F5:F12,F18,F24,F30)</f>
        <v>1320023.0380000002</v>
      </c>
      <c r="G35" s="21">
        <f>SUM(G5:G12,G18,G24,G30)</f>
        <v>1232035.6640000001</v>
      </c>
      <c r="H35" s="74">
        <f>SUM(H5:H12,H18,H24,H30)</f>
        <v>930738.53500000003</v>
      </c>
      <c r="I35" s="76">
        <f>SUM(F35:H35)</f>
        <v>3482797.2370000007</v>
      </c>
      <c r="J35" s="76">
        <f>E35+I35</f>
        <v>8041631.1590000009</v>
      </c>
      <c r="K35" s="21">
        <f>SUM(K5:K12,K18,K24,K30)</f>
        <v>899139.89500000002</v>
      </c>
      <c r="L35" s="21">
        <f>SUM(L5:L12,L18,L24,L30)</f>
        <v>969833.59899999993</v>
      </c>
      <c r="M35" s="74">
        <f>SUM(M5:M12,M18,M24,M30)</f>
        <v>820662.47500000009</v>
      </c>
      <c r="N35" s="76">
        <f>SUM(K35:M35)</f>
        <v>2689635.969</v>
      </c>
      <c r="O35" s="76">
        <f>J35+N35</f>
        <v>10731267.128</v>
      </c>
      <c r="P35" s="21">
        <f>SUM(P5:P12,P18,P24,P30)</f>
        <v>1561361.5419999999</v>
      </c>
      <c r="Q35" s="21">
        <f>SUM(Q5:Q12,Q18,Q24,Q30)</f>
        <v>1721537.6259999999</v>
      </c>
      <c r="R35" s="74">
        <f>SUM(R5:R12,R18,R24,R30)</f>
        <v>1809241.828</v>
      </c>
      <c r="S35" s="76">
        <f>SUM(P35:R35)</f>
        <v>5092140.9959999993</v>
      </c>
      <c r="T35" s="76">
        <f>O35+S35</f>
        <v>15823408.124</v>
      </c>
      <c r="U35" s="21">
        <f t="shared" si="24"/>
        <v>1787518.8049999999</v>
      </c>
      <c r="V35" s="21">
        <f t="shared" si="24"/>
        <v>1702484.0889999997</v>
      </c>
      <c r="W35" s="21">
        <f t="shared" si="24"/>
        <v>1910372.956</v>
      </c>
      <c r="X35" s="21">
        <f t="shared" si="24"/>
        <v>5400375.8499999996</v>
      </c>
      <c r="Y35" s="21">
        <f t="shared" si="24"/>
        <v>1465930.72</v>
      </c>
      <c r="Z35" s="21">
        <f t="shared" si="24"/>
        <v>1104084.172</v>
      </c>
      <c r="AA35" s="74">
        <f t="shared" si="24"/>
        <v>839268.09200000006</v>
      </c>
      <c r="AB35" s="76">
        <f t="shared" si="24"/>
        <v>3409282.9870000002</v>
      </c>
      <c r="AC35" s="76">
        <f>AC5+AC6+AC7+AC8+AC9+AC10+AC11+AC12+AC18+AC24+AC30</f>
        <v>8809659.3300000001</v>
      </c>
      <c r="AD35" s="21">
        <f t="shared" ref="AD35:AM35" si="25">AD5+AD6+AD7+AD8+AD9+AD10+AD11+AD12+AD18+AD24+AD30</f>
        <v>817755.07</v>
      </c>
      <c r="AE35" s="21">
        <f t="shared" si="25"/>
        <v>790149.87899999996</v>
      </c>
      <c r="AF35" s="74">
        <f t="shared" si="25"/>
        <v>961973.69500000007</v>
      </c>
      <c r="AG35" s="76">
        <f t="shared" si="25"/>
        <v>2569878.6439999999</v>
      </c>
      <c r="AH35" s="76">
        <f t="shared" si="25"/>
        <v>11379537.973999999</v>
      </c>
      <c r="AI35" s="21">
        <f t="shared" si="25"/>
        <v>1591964.6130000001</v>
      </c>
      <c r="AJ35" s="21">
        <f t="shared" si="25"/>
        <v>1586137.8919999998</v>
      </c>
      <c r="AK35" s="74">
        <f t="shared" si="25"/>
        <v>1950669.7219999996</v>
      </c>
      <c r="AL35" s="76">
        <f t="shared" si="25"/>
        <v>5128772.227</v>
      </c>
      <c r="AM35" s="80">
        <f t="shared" si="25"/>
        <v>16508309.707999999</v>
      </c>
    </row>
    <row r="36" spans="1:39" ht="15.75" x14ac:dyDescent="0.25">
      <c r="A36" s="81" t="s">
        <v>51</v>
      </c>
      <c r="B36" s="82">
        <f>SUM(B13:B15,B19:B21,B25:B27)</f>
        <v>1017101.205</v>
      </c>
      <c r="C36" s="82">
        <f t="shared" ref="C36:AM36" si="26">SUM(C13:C15,C19:C21,C25:C27)</f>
        <v>934351.28700000001</v>
      </c>
      <c r="D36" s="83">
        <f t="shared" si="26"/>
        <v>1047834.529</v>
      </c>
      <c r="E36" s="83">
        <f t="shared" si="26"/>
        <v>2999287.0210000002</v>
      </c>
      <c r="F36" s="82">
        <f>SUM(F13:F15,F19:F21,F25:F27)</f>
        <v>1097549.8360000001</v>
      </c>
      <c r="G36" s="82">
        <f>SUM(G13:G15,G19:G21,G25:G27)</f>
        <v>1152243.916</v>
      </c>
      <c r="H36" s="83">
        <f>SUM(H13:H15,H19:H21,H25:H27)</f>
        <v>1221977.135</v>
      </c>
      <c r="I36" s="84">
        <f>SUM(F36:H36)</f>
        <v>3471770.8870000001</v>
      </c>
      <c r="J36" s="84">
        <f>E36+I36</f>
        <v>6471057.9079999998</v>
      </c>
      <c r="K36" s="82">
        <f>SUM(K13:K15,K19:K21,K25:K27)</f>
        <v>1259418.6030000001</v>
      </c>
      <c r="L36" s="82">
        <f>SUM(L13:L15,L19:L21,L25:L27)</f>
        <v>1224637.5449999999</v>
      </c>
      <c r="M36" s="83">
        <f>SUM(M13:M15,M19:M21,M25:M27)</f>
        <v>1197248.054</v>
      </c>
      <c r="N36" s="84">
        <f>SUM(K36:M36)</f>
        <v>3681304.202</v>
      </c>
      <c r="O36" s="84">
        <f>J36+N36</f>
        <v>10152362.109999999</v>
      </c>
      <c r="P36" s="82">
        <f>SUM(P13:P15,P19:P21,P25:P27)</f>
        <v>1217085.7409999999</v>
      </c>
      <c r="Q36" s="82">
        <f>SUM(Q13:Q15,Q19:Q21,Q25:Q27)</f>
        <v>1184225.5419999999</v>
      </c>
      <c r="R36" s="83">
        <f>SUM(R13:R15,R19:R21,R25:R27)</f>
        <v>1132229.08</v>
      </c>
      <c r="S36" s="84">
        <f>SUM(P36:R36)</f>
        <v>3533540.3629999999</v>
      </c>
      <c r="T36" s="84">
        <f>O36+S36</f>
        <v>13685902.472999999</v>
      </c>
      <c r="U36" s="82">
        <f t="shared" si="26"/>
        <v>1165590.75</v>
      </c>
      <c r="V36" s="82">
        <f t="shared" si="26"/>
        <v>1045003.4650000002</v>
      </c>
      <c r="W36" s="82">
        <f t="shared" si="26"/>
        <v>1206853.422</v>
      </c>
      <c r="X36" s="82">
        <f t="shared" si="26"/>
        <v>3417447.6369999996</v>
      </c>
      <c r="Y36" s="82">
        <f t="shared" si="26"/>
        <v>1182108.2760000001</v>
      </c>
      <c r="Z36" s="82">
        <f t="shared" si="26"/>
        <v>1268639.69</v>
      </c>
      <c r="AA36" s="83">
        <f t="shared" si="26"/>
        <v>1224383.3810000001</v>
      </c>
      <c r="AB36" s="84">
        <f t="shared" si="26"/>
        <v>3675131.3470000001</v>
      </c>
      <c r="AC36" s="84">
        <f t="shared" si="26"/>
        <v>7092578.9839999992</v>
      </c>
      <c r="AD36" s="82">
        <f t="shared" si="26"/>
        <v>1099515.6469999999</v>
      </c>
      <c r="AE36" s="82">
        <f t="shared" si="26"/>
        <v>1104451.0079999999</v>
      </c>
      <c r="AF36" s="83">
        <f t="shared" si="26"/>
        <v>878983.75399999996</v>
      </c>
      <c r="AG36" s="84">
        <f t="shared" si="26"/>
        <v>3082950.409</v>
      </c>
      <c r="AH36" s="84">
        <f t="shared" si="26"/>
        <v>10175529.392999999</v>
      </c>
      <c r="AI36" s="82">
        <f t="shared" si="26"/>
        <v>919932.79200000002</v>
      </c>
      <c r="AJ36" s="82">
        <f t="shared" si="26"/>
        <v>892697.68599999999</v>
      </c>
      <c r="AK36" s="83">
        <f t="shared" si="26"/>
        <v>830853.84499999997</v>
      </c>
      <c r="AL36" s="84">
        <f t="shared" si="26"/>
        <v>2643484.3229999999</v>
      </c>
      <c r="AM36" s="85">
        <f t="shared" si="26"/>
        <v>12819013.716</v>
      </c>
    </row>
    <row r="37" spans="1:39" x14ac:dyDescent="0.25">
      <c r="E37" s="75"/>
      <c r="AD37" s="71"/>
      <c r="AE37" s="71"/>
      <c r="AI37" s="71"/>
      <c r="AJ37" s="71"/>
      <c r="AK37" s="71"/>
      <c r="AL37" s="71"/>
      <c r="AM37" s="71"/>
    </row>
    <row r="38" spans="1:39" x14ac:dyDescent="0.25">
      <c r="D38" s="63"/>
      <c r="L38" s="63"/>
      <c r="M38" s="63"/>
      <c r="N38" s="63"/>
      <c r="O38" s="63"/>
      <c r="P38" s="63"/>
      <c r="Q38" s="63"/>
      <c r="R38" s="63"/>
      <c r="S38" s="63"/>
      <c r="AD38" s="71"/>
      <c r="AE38" s="71"/>
      <c r="AI38" s="71"/>
      <c r="AJ38" s="71"/>
      <c r="AK38" s="71"/>
      <c r="AL38" s="71"/>
      <c r="AM38" s="71"/>
    </row>
    <row r="39" spans="1:39" x14ac:dyDescent="0.25">
      <c r="D39" s="63"/>
      <c r="L39" s="63"/>
      <c r="M39" s="63"/>
      <c r="N39" s="63"/>
      <c r="O39" s="63"/>
      <c r="P39" s="63"/>
      <c r="Q39" s="63"/>
      <c r="R39" s="63"/>
      <c r="S39" s="63"/>
    </row>
    <row r="40" spans="1:39" x14ac:dyDescent="0.25">
      <c r="D40" s="63"/>
      <c r="L40" s="63"/>
      <c r="M40" s="63"/>
      <c r="N40" s="63"/>
      <c r="O40" s="63"/>
      <c r="P40" s="63"/>
      <c r="Q40" s="63"/>
      <c r="R40" s="63"/>
      <c r="S40" s="63"/>
    </row>
    <row r="41" spans="1:39" x14ac:dyDescent="0.25">
      <c r="D41" s="63"/>
      <c r="L41" s="63"/>
      <c r="M41" s="63"/>
      <c r="N41" s="63"/>
      <c r="O41" s="63"/>
      <c r="P41" s="63"/>
      <c r="Q41" s="63"/>
      <c r="R41" s="63"/>
      <c r="S41" s="63"/>
    </row>
    <row r="42" spans="1:39" x14ac:dyDescent="0.25">
      <c r="D42" s="63"/>
      <c r="L42" s="63"/>
      <c r="M42" s="63"/>
      <c r="N42" s="63"/>
      <c r="O42" s="63"/>
      <c r="P42" s="63"/>
      <c r="Q42" s="63"/>
      <c r="R42" s="63"/>
      <c r="S42" s="63"/>
    </row>
    <row r="43" spans="1:39" x14ac:dyDescent="0.25">
      <c r="D43" s="63"/>
      <c r="L43" s="63"/>
      <c r="M43" s="63"/>
      <c r="N43" s="63"/>
      <c r="O43" s="63"/>
      <c r="P43" s="63"/>
      <c r="Q43" s="63"/>
      <c r="R43" s="63"/>
      <c r="S43" s="63"/>
      <c r="U43" s="63"/>
    </row>
    <row r="44" spans="1:39" x14ac:dyDescent="0.25">
      <c r="L44" s="63"/>
      <c r="M44" s="63"/>
      <c r="N44" s="63"/>
      <c r="O44" s="63"/>
      <c r="P44" s="63"/>
      <c r="Q44" s="63"/>
      <c r="R44" s="63"/>
      <c r="S44" s="63"/>
    </row>
    <row r="45" spans="1:39" x14ac:dyDescent="0.25">
      <c r="C45" s="71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39" x14ac:dyDescent="0.25">
      <c r="C46" s="71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39" x14ac:dyDescent="0.25">
      <c r="C47" s="71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71"/>
      <c r="T47" s="63"/>
    </row>
    <row r="48" spans="1:39" x14ac:dyDescent="0.25">
      <c r="C48" s="71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71"/>
      <c r="T48" s="63"/>
    </row>
    <row r="49" spans="3:20" x14ac:dyDescent="0.25">
      <c r="C49" s="71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71"/>
      <c r="T49" s="63"/>
    </row>
    <row r="50" spans="3:20" x14ac:dyDescent="0.25">
      <c r="C50" s="71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71"/>
      <c r="T50" s="63"/>
    </row>
    <row r="51" spans="3:20" x14ac:dyDescent="0.25">
      <c r="S51" s="71"/>
    </row>
    <row r="52" spans="3:20" x14ac:dyDescent="0.25">
      <c r="S52" s="71"/>
    </row>
    <row r="53" spans="3:20" x14ac:dyDescent="0.25">
      <c r="S53" s="71"/>
    </row>
    <row r="54" spans="3:20" x14ac:dyDescent="0.25">
      <c r="S54" s="71"/>
    </row>
    <row r="55" spans="3:20" x14ac:dyDescent="0.25">
      <c r="S55" s="71"/>
    </row>
    <row r="56" spans="3:20" x14ac:dyDescent="0.25">
      <c r="S56" s="71"/>
    </row>
    <row r="57" spans="3:20" x14ac:dyDescent="0.25">
      <c r="S57" s="71"/>
    </row>
    <row r="58" spans="3:20" x14ac:dyDescent="0.25">
      <c r="S58" s="71"/>
    </row>
    <row r="59" spans="3:20" x14ac:dyDescent="0.25">
      <c r="S59" s="71"/>
    </row>
    <row r="60" spans="3:20" x14ac:dyDescent="0.25">
      <c r="S60" s="71"/>
    </row>
    <row r="61" spans="3:20" x14ac:dyDescent="0.25">
      <c r="S61" s="71"/>
    </row>
    <row r="62" spans="3:20" x14ac:dyDescent="0.25">
      <c r="S62" s="71"/>
    </row>
    <row r="63" spans="3:20" x14ac:dyDescent="0.25">
      <c r="S63" s="71"/>
    </row>
    <row r="64" spans="3:20" x14ac:dyDescent="0.25">
      <c r="S64" s="71"/>
    </row>
    <row r="65" spans="19:19" x14ac:dyDescent="0.25">
      <c r="S65" s="71"/>
    </row>
    <row r="66" spans="19:19" x14ac:dyDescent="0.25">
      <c r="S66" s="71"/>
    </row>
    <row r="67" spans="19:19" x14ac:dyDescent="0.25">
      <c r="S67" s="71"/>
    </row>
    <row r="68" spans="19:19" x14ac:dyDescent="0.25">
      <c r="S68" s="71"/>
    </row>
    <row r="69" spans="19:19" x14ac:dyDescent="0.25">
      <c r="S69" s="71"/>
    </row>
    <row r="70" spans="19:19" x14ac:dyDescent="0.25">
      <c r="S70" s="71"/>
    </row>
    <row r="71" spans="19:19" x14ac:dyDescent="0.25">
      <c r="S71" s="71"/>
    </row>
    <row r="72" spans="19:19" x14ac:dyDescent="0.25">
      <c r="S72" s="71"/>
    </row>
    <row r="73" spans="19:19" x14ac:dyDescent="0.25">
      <c r="S73" s="71"/>
    </row>
    <row r="74" spans="19:19" x14ac:dyDescent="0.25">
      <c r="S74" s="71"/>
    </row>
    <row r="75" spans="19:19" x14ac:dyDescent="0.25">
      <c r="S75" s="71"/>
    </row>
    <row r="76" spans="19:19" x14ac:dyDescent="0.25">
      <c r="S76" s="71"/>
    </row>
    <row r="77" spans="19:19" x14ac:dyDescent="0.25">
      <c r="S77" s="71"/>
    </row>
    <row r="78" spans="19:19" x14ac:dyDescent="0.25">
      <c r="S78" s="71"/>
    </row>
    <row r="79" spans="19:19" x14ac:dyDescent="0.25">
      <c r="S79" s="71"/>
    </row>
    <row r="80" spans="19:19" x14ac:dyDescent="0.25">
      <c r="S80" s="71"/>
    </row>
    <row r="81" spans="19:19" x14ac:dyDescent="0.25">
      <c r="S81" s="71"/>
    </row>
    <row r="82" spans="19:19" x14ac:dyDescent="0.25">
      <c r="S82" s="71"/>
    </row>
    <row r="83" spans="19:19" x14ac:dyDescent="0.25">
      <c r="S83" s="71"/>
    </row>
    <row r="84" spans="19:19" x14ac:dyDescent="0.25">
      <c r="S84" s="71"/>
    </row>
    <row r="85" spans="19:19" x14ac:dyDescent="0.25">
      <c r="S85" s="71"/>
    </row>
    <row r="86" spans="19:19" x14ac:dyDescent="0.25">
      <c r="S86" s="71"/>
    </row>
    <row r="87" spans="19:19" x14ac:dyDescent="0.25">
      <c r="S87" s="71"/>
    </row>
    <row r="88" spans="19:19" x14ac:dyDescent="0.25">
      <c r="S88" s="71"/>
    </row>
    <row r="89" spans="19:19" x14ac:dyDescent="0.25">
      <c r="S89" s="71"/>
    </row>
    <row r="90" spans="19:19" x14ac:dyDescent="0.25">
      <c r="S90" s="71"/>
    </row>
    <row r="91" spans="19:19" x14ac:dyDescent="0.25">
      <c r="S91" s="71"/>
    </row>
    <row r="92" spans="19:19" x14ac:dyDescent="0.25">
      <c r="S92" s="71"/>
    </row>
    <row r="93" spans="19:19" x14ac:dyDescent="0.25">
      <c r="S93" s="71"/>
    </row>
    <row r="94" spans="19:19" x14ac:dyDescent="0.25">
      <c r="S94" s="71"/>
    </row>
    <row r="95" spans="19:19" x14ac:dyDescent="0.25">
      <c r="S95" s="71"/>
    </row>
    <row r="96" spans="19:19" x14ac:dyDescent="0.25">
      <c r="S96" s="71"/>
    </row>
    <row r="97" spans="19:19" x14ac:dyDescent="0.25">
      <c r="S97" s="71"/>
    </row>
    <row r="98" spans="19:19" x14ac:dyDescent="0.25">
      <c r="S98" s="71"/>
    </row>
    <row r="99" spans="19:19" x14ac:dyDescent="0.25">
      <c r="S99" s="71"/>
    </row>
    <row r="100" spans="19:19" x14ac:dyDescent="0.25">
      <c r="S100" s="71"/>
    </row>
    <row r="101" spans="19:19" x14ac:dyDescent="0.25">
      <c r="S101" s="71"/>
    </row>
    <row r="102" spans="19:19" x14ac:dyDescent="0.25">
      <c r="S102" s="71"/>
    </row>
    <row r="103" spans="19:19" x14ac:dyDescent="0.25">
      <c r="S103" s="71"/>
    </row>
    <row r="104" spans="19:19" x14ac:dyDescent="0.25">
      <c r="S104" s="71"/>
    </row>
    <row r="105" spans="19:19" x14ac:dyDescent="0.25">
      <c r="S105" s="71"/>
    </row>
    <row r="106" spans="19:19" x14ac:dyDescent="0.25">
      <c r="S106" s="71"/>
    </row>
    <row r="107" spans="19:19" x14ac:dyDescent="0.25">
      <c r="S107" s="71"/>
    </row>
    <row r="108" spans="19:19" x14ac:dyDescent="0.25">
      <c r="S108" s="71"/>
    </row>
    <row r="109" spans="19:19" x14ac:dyDescent="0.25">
      <c r="S109" s="71"/>
    </row>
    <row r="110" spans="19:19" x14ac:dyDescent="0.25">
      <c r="S110" s="71"/>
    </row>
    <row r="111" spans="19:19" x14ac:dyDescent="0.25">
      <c r="S111" s="71"/>
    </row>
    <row r="112" spans="19:19" x14ac:dyDescent="0.25">
      <c r="S112" s="71"/>
    </row>
    <row r="113" spans="19:19" x14ac:dyDescent="0.25">
      <c r="S113" s="71"/>
    </row>
    <row r="114" spans="19:19" x14ac:dyDescent="0.25">
      <c r="S114" s="71"/>
    </row>
    <row r="115" spans="19:19" x14ac:dyDescent="0.25">
      <c r="S115" s="71"/>
    </row>
    <row r="116" spans="19:19" x14ac:dyDescent="0.25">
      <c r="S116" s="71"/>
    </row>
    <row r="117" spans="19:19" x14ac:dyDescent="0.25">
      <c r="S117" s="71"/>
    </row>
    <row r="118" spans="19:19" x14ac:dyDescent="0.25">
      <c r="S118" s="71"/>
    </row>
    <row r="119" spans="19:19" x14ac:dyDescent="0.25">
      <c r="S119" s="71"/>
    </row>
    <row r="120" spans="19:19" x14ac:dyDescent="0.25">
      <c r="S120" s="71"/>
    </row>
    <row r="121" spans="19:19" x14ac:dyDescent="0.25">
      <c r="S121" s="71"/>
    </row>
    <row r="122" spans="19:19" x14ac:dyDescent="0.25">
      <c r="S122" s="71"/>
    </row>
    <row r="123" spans="19:19" x14ac:dyDescent="0.25">
      <c r="S123" s="71"/>
    </row>
    <row r="124" spans="19:19" x14ac:dyDescent="0.25">
      <c r="S124" s="71"/>
    </row>
    <row r="125" spans="19:19" x14ac:dyDescent="0.25">
      <c r="S125" s="71"/>
    </row>
    <row r="126" spans="19:19" x14ac:dyDescent="0.25">
      <c r="S126" s="71"/>
    </row>
    <row r="127" spans="19:19" x14ac:dyDescent="0.25">
      <c r="S127" s="71"/>
    </row>
    <row r="128" spans="19:19" x14ac:dyDescent="0.25">
      <c r="S128" s="71"/>
    </row>
    <row r="129" spans="19:19" x14ac:dyDescent="0.25">
      <c r="S129" s="71"/>
    </row>
    <row r="130" spans="19:19" x14ac:dyDescent="0.25">
      <c r="S130" s="71"/>
    </row>
    <row r="131" spans="19:19" x14ac:dyDescent="0.25">
      <c r="S131" s="71"/>
    </row>
    <row r="132" spans="19:19" x14ac:dyDescent="0.25">
      <c r="S132" s="71"/>
    </row>
    <row r="133" spans="19:19" x14ac:dyDescent="0.25">
      <c r="S133" s="71"/>
    </row>
    <row r="134" spans="19:19" x14ac:dyDescent="0.25">
      <c r="S134" s="71"/>
    </row>
    <row r="135" spans="19:19" x14ac:dyDescent="0.25">
      <c r="S135" s="71"/>
    </row>
    <row r="136" spans="19:19" x14ac:dyDescent="0.25">
      <c r="S136" s="71"/>
    </row>
    <row r="137" spans="19:19" x14ac:dyDescent="0.25">
      <c r="S137" s="71"/>
    </row>
    <row r="138" spans="19:19" x14ac:dyDescent="0.25">
      <c r="S138" s="71"/>
    </row>
    <row r="139" spans="19:19" x14ac:dyDescent="0.25">
      <c r="S139" s="71"/>
    </row>
    <row r="140" spans="19:19" x14ac:dyDescent="0.25">
      <c r="S140" s="71"/>
    </row>
    <row r="141" spans="19:19" x14ac:dyDescent="0.25">
      <c r="S141" s="71"/>
    </row>
    <row r="142" spans="19:19" x14ac:dyDescent="0.25">
      <c r="S142" s="71"/>
    </row>
    <row r="143" spans="19:19" x14ac:dyDescent="0.25">
      <c r="S143" s="71"/>
    </row>
    <row r="144" spans="19:19" x14ac:dyDescent="0.25">
      <c r="S144" s="71"/>
    </row>
    <row r="145" spans="19:19" x14ac:dyDescent="0.25">
      <c r="S145" s="71"/>
    </row>
    <row r="146" spans="19:19" x14ac:dyDescent="0.25">
      <c r="S146" s="71"/>
    </row>
    <row r="147" spans="19:19" x14ac:dyDescent="0.25">
      <c r="S147" s="71"/>
    </row>
    <row r="148" spans="19:19" x14ac:dyDescent="0.25">
      <c r="S148" s="71"/>
    </row>
    <row r="149" spans="19:19" x14ac:dyDescent="0.25">
      <c r="S149" s="71"/>
    </row>
    <row r="150" spans="19:19" x14ac:dyDescent="0.25">
      <c r="S150" s="71"/>
    </row>
    <row r="151" spans="19:19" x14ac:dyDescent="0.25">
      <c r="S151" s="71"/>
    </row>
    <row r="152" spans="19:19" x14ac:dyDescent="0.25">
      <c r="S152" s="71"/>
    </row>
    <row r="153" spans="19:19" x14ac:dyDescent="0.25">
      <c r="S153" s="71"/>
    </row>
    <row r="154" spans="19:19" x14ac:dyDescent="0.25">
      <c r="S154" s="71"/>
    </row>
    <row r="155" spans="19:19" x14ac:dyDescent="0.25">
      <c r="S155" s="71"/>
    </row>
    <row r="156" spans="19:19" x14ac:dyDescent="0.25">
      <c r="S156" s="71"/>
    </row>
    <row r="157" spans="19:19" x14ac:dyDescent="0.25">
      <c r="S157" s="71"/>
    </row>
    <row r="158" spans="19:19" x14ac:dyDescent="0.25">
      <c r="S158" s="71"/>
    </row>
    <row r="159" spans="19:19" x14ac:dyDescent="0.25">
      <c r="S159" s="71"/>
    </row>
    <row r="160" spans="19:19" x14ac:dyDescent="0.25">
      <c r="S160" s="71"/>
    </row>
    <row r="161" spans="19:19" x14ac:dyDescent="0.25">
      <c r="S161" s="71"/>
    </row>
    <row r="162" spans="19:19" x14ac:dyDescent="0.25">
      <c r="S162" s="71"/>
    </row>
    <row r="163" spans="19:19" x14ac:dyDescent="0.25">
      <c r="S163" s="71"/>
    </row>
    <row r="164" spans="19:19" x14ac:dyDescent="0.25">
      <c r="S164" s="71"/>
    </row>
    <row r="165" spans="19:19" x14ac:dyDescent="0.25">
      <c r="S165" s="71"/>
    </row>
  </sheetData>
  <protectedRanges>
    <protectedRange password="CA04" sqref="A1:T2 U2:AB14 A3:E36 AB15 U15:Z15 U16:Y20 AA16:AB34 Z16:Z17 Z19:Z34 U22:Y34 U21:X21 AD2:AG2 U35:AM36 Y61:Y62" name="Диапазон1_3"/>
    <protectedRange password="CA04" sqref="F4:T4 AC3:AC34 AD3:AG3 F5:J36 F3:O3" name="Диапазон1_2_1"/>
    <protectedRange password="CA04" sqref="K5:O36" name="Диапазон1_1_1"/>
    <protectedRange password="CA04" sqref="P5:T36" name="Диапазон1_4_1"/>
  </protectedRanges>
  <mergeCells count="4">
    <mergeCell ref="A1:AM1"/>
    <mergeCell ref="A2:A3"/>
    <mergeCell ref="B2:T2"/>
    <mergeCell ref="U2:AM2"/>
  </mergeCells>
  <pageMargins left="0.7" right="0.7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showGridLines="0" zoomScale="85" zoomScaleNormal="85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M5" sqref="AM5"/>
    </sheetView>
  </sheetViews>
  <sheetFormatPr defaultRowHeight="15" x14ac:dyDescent="0.25"/>
  <cols>
    <col min="1" max="1" width="46.140625" bestFit="1" customWidth="1"/>
    <col min="2" max="40" width="10.7109375" customWidth="1"/>
    <col min="41" max="41" width="11.42578125" bestFit="1" customWidth="1"/>
    <col min="42" max="42" width="9.5703125" bestFit="1" customWidth="1"/>
    <col min="43" max="43" width="12" bestFit="1" customWidth="1"/>
    <col min="257" max="257" width="40.28515625" bestFit="1" customWidth="1"/>
    <col min="258" max="296" width="10.7109375" customWidth="1"/>
    <col min="297" max="297" width="11.42578125" bestFit="1" customWidth="1"/>
    <col min="298" max="298" width="9.5703125" bestFit="1" customWidth="1"/>
    <col min="299" max="299" width="12" bestFit="1" customWidth="1"/>
    <col min="513" max="513" width="40.28515625" bestFit="1" customWidth="1"/>
    <col min="514" max="552" width="10.7109375" customWidth="1"/>
    <col min="553" max="553" width="11.42578125" bestFit="1" customWidth="1"/>
    <col min="554" max="554" width="9.5703125" bestFit="1" customWidth="1"/>
    <col min="555" max="555" width="12" bestFit="1" customWidth="1"/>
    <col min="769" max="769" width="40.28515625" bestFit="1" customWidth="1"/>
    <col min="770" max="808" width="10.7109375" customWidth="1"/>
    <col min="809" max="809" width="11.42578125" bestFit="1" customWidth="1"/>
    <col min="810" max="810" width="9.5703125" bestFit="1" customWidth="1"/>
    <col min="811" max="811" width="12" bestFit="1" customWidth="1"/>
    <col min="1025" max="1025" width="40.28515625" bestFit="1" customWidth="1"/>
    <col min="1026" max="1064" width="10.7109375" customWidth="1"/>
    <col min="1065" max="1065" width="11.42578125" bestFit="1" customWidth="1"/>
    <col min="1066" max="1066" width="9.5703125" bestFit="1" customWidth="1"/>
    <col min="1067" max="1067" width="12" bestFit="1" customWidth="1"/>
    <col min="1281" max="1281" width="40.28515625" bestFit="1" customWidth="1"/>
    <col min="1282" max="1320" width="10.7109375" customWidth="1"/>
    <col min="1321" max="1321" width="11.42578125" bestFit="1" customWidth="1"/>
    <col min="1322" max="1322" width="9.5703125" bestFit="1" customWidth="1"/>
    <col min="1323" max="1323" width="12" bestFit="1" customWidth="1"/>
    <col min="1537" max="1537" width="40.28515625" bestFit="1" customWidth="1"/>
    <col min="1538" max="1576" width="10.7109375" customWidth="1"/>
    <col min="1577" max="1577" width="11.42578125" bestFit="1" customWidth="1"/>
    <col min="1578" max="1578" width="9.5703125" bestFit="1" customWidth="1"/>
    <col min="1579" max="1579" width="12" bestFit="1" customWidth="1"/>
    <col min="1793" max="1793" width="40.28515625" bestFit="1" customWidth="1"/>
    <col min="1794" max="1832" width="10.7109375" customWidth="1"/>
    <col min="1833" max="1833" width="11.42578125" bestFit="1" customWidth="1"/>
    <col min="1834" max="1834" width="9.5703125" bestFit="1" customWidth="1"/>
    <col min="1835" max="1835" width="12" bestFit="1" customWidth="1"/>
    <col min="2049" max="2049" width="40.28515625" bestFit="1" customWidth="1"/>
    <col min="2050" max="2088" width="10.7109375" customWidth="1"/>
    <col min="2089" max="2089" width="11.42578125" bestFit="1" customWidth="1"/>
    <col min="2090" max="2090" width="9.5703125" bestFit="1" customWidth="1"/>
    <col min="2091" max="2091" width="12" bestFit="1" customWidth="1"/>
    <col min="2305" max="2305" width="40.28515625" bestFit="1" customWidth="1"/>
    <col min="2306" max="2344" width="10.7109375" customWidth="1"/>
    <col min="2345" max="2345" width="11.42578125" bestFit="1" customWidth="1"/>
    <col min="2346" max="2346" width="9.5703125" bestFit="1" customWidth="1"/>
    <col min="2347" max="2347" width="12" bestFit="1" customWidth="1"/>
    <col min="2561" max="2561" width="40.28515625" bestFit="1" customWidth="1"/>
    <col min="2562" max="2600" width="10.7109375" customWidth="1"/>
    <col min="2601" max="2601" width="11.42578125" bestFit="1" customWidth="1"/>
    <col min="2602" max="2602" width="9.5703125" bestFit="1" customWidth="1"/>
    <col min="2603" max="2603" width="12" bestFit="1" customWidth="1"/>
    <col min="2817" max="2817" width="40.28515625" bestFit="1" customWidth="1"/>
    <col min="2818" max="2856" width="10.7109375" customWidth="1"/>
    <col min="2857" max="2857" width="11.42578125" bestFit="1" customWidth="1"/>
    <col min="2858" max="2858" width="9.5703125" bestFit="1" customWidth="1"/>
    <col min="2859" max="2859" width="12" bestFit="1" customWidth="1"/>
    <col min="3073" max="3073" width="40.28515625" bestFit="1" customWidth="1"/>
    <col min="3074" max="3112" width="10.7109375" customWidth="1"/>
    <col min="3113" max="3113" width="11.42578125" bestFit="1" customWidth="1"/>
    <col min="3114" max="3114" width="9.5703125" bestFit="1" customWidth="1"/>
    <col min="3115" max="3115" width="12" bestFit="1" customWidth="1"/>
    <col min="3329" max="3329" width="40.28515625" bestFit="1" customWidth="1"/>
    <col min="3330" max="3368" width="10.7109375" customWidth="1"/>
    <col min="3369" max="3369" width="11.42578125" bestFit="1" customWidth="1"/>
    <col min="3370" max="3370" width="9.5703125" bestFit="1" customWidth="1"/>
    <col min="3371" max="3371" width="12" bestFit="1" customWidth="1"/>
    <col min="3585" max="3585" width="40.28515625" bestFit="1" customWidth="1"/>
    <col min="3586" max="3624" width="10.7109375" customWidth="1"/>
    <col min="3625" max="3625" width="11.42578125" bestFit="1" customWidth="1"/>
    <col min="3626" max="3626" width="9.5703125" bestFit="1" customWidth="1"/>
    <col min="3627" max="3627" width="12" bestFit="1" customWidth="1"/>
    <col min="3841" max="3841" width="40.28515625" bestFit="1" customWidth="1"/>
    <col min="3842" max="3880" width="10.7109375" customWidth="1"/>
    <col min="3881" max="3881" width="11.42578125" bestFit="1" customWidth="1"/>
    <col min="3882" max="3882" width="9.5703125" bestFit="1" customWidth="1"/>
    <col min="3883" max="3883" width="12" bestFit="1" customWidth="1"/>
    <col min="4097" max="4097" width="40.28515625" bestFit="1" customWidth="1"/>
    <col min="4098" max="4136" width="10.7109375" customWidth="1"/>
    <col min="4137" max="4137" width="11.42578125" bestFit="1" customWidth="1"/>
    <col min="4138" max="4138" width="9.5703125" bestFit="1" customWidth="1"/>
    <col min="4139" max="4139" width="12" bestFit="1" customWidth="1"/>
    <col min="4353" max="4353" width="40.28515625" bestFit="1" customWidth="1"/>
    <col min="4354" max="4392" width="10.7109375" customWidth="1"/>
    <col min="4393" max="4393" width="11.42578125" bestFit="1" customWidth="1"/>
    <col min="4394" max="4394" width="9.5703125" bestFit="1" customWidth="1"/>
    <col min="4395" max="4395" width="12" bestFit="1" customWidth="1"/>
    <col min="4609" max="4609" width="40.28515625" bestFit="1" customWidth="1"/>
    <col min="4610" max="4648" width="10.7109375" customWidth="1"/>
    <col min="4649" max="4649" width="11.42578125" bestFit="1" customWidth="1"/>
    <col min="4650" max="4650" width="9.5703125" bestFit="1" customWidth="1"/>
    <col min="4651" max="4651" width="12" bestFit="1" customWidth="1"/>
    <col min="4865" max="4865" width="40.28515625" bestFit="1" customWidth="1"/>
    <col min="4866" max="4904" width="10.7109375" customWidth="1"/>
    <col min="4905" max="4905" width="11.42578125" bestFit="1" customWidth="1"/>
    <col min="4906" max="4906" width="9.5703125" bestFit="1" customWidth="1"/>
    <col min="4907" max="4907" width="12" bestFit="1" customWidth="1"/>
    <col min="5121" max="5121" width="40.28515625" bestFit="1" customWidth="1"/>
    <col min="5122" max="5160" width="10.7109375" customWidth="1"/>
    <col min="5161" max="5161" width="11.42578125" bestFit="1" customWidth="1"/>
    <col min="5162" max="5162" width="9.5703125" bestFit="1" customWidth="1"/>
    <col min="5163" max="5163" width="12" bestFit="1" customWidth="1"/>
    <col min="5377" max="5377" width="40.28515625" bestFit="1" customWidth="1"/>
    <col min="5378" max="5416" width="10.7109375" customWidth="1"/>
    <col min="5417" max="5417" width="11.42578125" bestFit="1" customWidth="1"/>
    <col min="5418" max="5418" width="9.5703125" bestFit="1" customWidth="1"/>
    <col min="5419" max="5419" width="12" bestFit="1" customWidth="1"/>
    <col min="5633" max="5633" width="40.28515625" bestFit="1" customWidth="1"/>
    <col min="5634" max="5672" width="10.7109375" customWidth="1"/>
    <col min="5673" max="5673" width="11.42578125" bestFit="1" customWidth="1"/>
    <col min="5674" max="5674" width="9.5703125" bestFit="1" customWidth="1"/>
    <col min="5675" max="5675" width="12" bestFit="1" customWidth="1"/>
    <col min="5889" max="5889" width="40.28515625" bestFit="1" customWidth="1"/>
    <col min="5890" max="5928" width="10.7109375" customWidth="1"/>
    <col min="5929" max="5929" width="11.42578125" bestFit="1" customWidth="1"/>
    <col min="5930" max="5930" width="9.5703125" bestFit="1" customWidth="1"/>
    <col min="5931" max="5931" width="12" bestFit="1" customWidth="1"/>
    <col min="6145" max="6145" width="40.28515625" bestFit="1" customWidth="1"/>
    <col min="6146" max="6184" width="10.7109375" customWidth="1"/>
    <col min="6185" max="6185" width="11.42578125" bestFit="1" customWidth="1"/>
    <col min="6186" max="6186" width="9.5703125" bestFit="1" customWidth="1"/>
    <col min="6187" max="6187" width="12" bestFit="1" customWidth="1"/>
    <col min="6401" max="6401" width="40.28515625" bestFit="1" customWidth="1"/>
    <col min="6402" max="6440" width="10.7109375" customWidth="1"/>
    <col min="6441" max="6441" width="11.42578125" bestFit="1" customWidth="1"/>
    <col min="6442" max="6442" width="9.5703125" bestFit="1" customWidth="1"/>
    <col min="6443" max="6443" width="12" bestFit="1" customWidth="1"/>
    <col min="6657" max="6657" width="40.28515625" bestFit="1" customWidth="1"/>
    <col min="6658" max="6696" width="10.7109375" customWidth="1"/>
    <col min="6697" max="6697" width="11.42578125" bestFit="1" customWidth="1"/>
    <col min="6698" max="6698" width="9.5703125" bestFit="1" customWidth="1"/>
    <col min="6699" max="6699" width="12" bestFit="1" customWidth="1"/>
    <col min="6913" max="6913" width="40.28515625" bestFit="1" customWidth="1"/>
    <col min="6914" max="6952" width="10.7109375" customWidth="1"/>
    <col min="6953" max="6953" width="11.42578125" bestFit="1" customWidth="1"/>
    <col min="6954" max="6954" width="9.5703125" bestFit="1" customWidth="1"/>
    <col min="6955" max="6955" width="12" bestFit="1" customWidth="1"/>
    <col min="7169" max="7169" width="40.28515625" bestFit="1" customWidth="1"/>
    <col min="7170" max="7208" width="10.7109375" customWidth="1"/>
    <col min="7209" max="7209" width="11.42578125" bestFit="1" customWidth="1"/>
    <col min="7210" max="7210" width="9.5703125" bestFit="1" customWidth="1"/>
    <col min="7211" max="7211" width="12" bestFit="1" customWidth="1"/>
    <col min="7425" max="7425" width="40.28515625" bestFit="1" customWidth="1"/>
    <col min="7426" max="7464" width="10.7109375" customWidth="1"/>
    <col min="7465" max="7465" width="11.42578125" bestFit="1" customWidth="1"/>
    <col min="7466" max="7466" width="9.5703125" bestFit="1" customWidth="1"/>
    <col min="7467" max="7467" width="12" bestFit="1" customWidth="1"/>
    <col min="7681" max="7681" width="40.28515625" bestFit="1" customWidth="1"/>
    <col min="7682" max="7720" width="10.7109375" customWidth="1"/>
    <col min="7721" max="7721" width="11.42578125" bestFit="1" customWidth="1"/>
    <col min="7722" max="7722" width="9.5703125" bestFit="1" customWidth="1"/>
    <col min="7723" max="7723" width="12" bestFit="1" customWidth="1"/>
    <col min="7937" max="7937" width="40.28515625" bestFit="1" customWidth="1"/>
    <col min="7938" max="7976" width="10.7109375" customWidth="1"/>
    <col min="7977" max="7977" width="11.42578125" bestFit="1" customWidth="1"/>
    <col min="7978" max="7978" width="9.5703125" bestFit="1" customWidth="1"/>
    <col min="7979" max="7979" width="12" bestFit="1" customWidth="1"/>
    <col min="8193" max="8193" width="40.28515625" bestFit="1" customWidth="1"/>
    <col min="8194" max="8232" width="10.7109375" customWidth="1"/>
    <col min="8233" max="8233" width="11.42578125" bestFit="1" customWidth="1"/>
    <col min="8234" max="8234" width="9.5703125" bestFit="1" customWidth="1"/>
    <col min="8235" max="8235" width="12" bestFit="1" customWidth="1"/>
    <col min="8449" max="8449" width="40.28515625" bestFit="1" customWidth="1"/>
    <col min="8450" max="8488" width="10.7109375" customWidth="1"/>
    <col min="8489" max="8489" width="11.42578125" bestFit="1" customWidth="1"/>
    <col min="8490" max="8490" width="9.5703125" bestFit="1" customWidth="1"/>
    <col min="8491" max="8491" width="12" bestFit="1" customWidth="1"/>
    <col min="8705" max="8705" width="40.28515625" bestFit="1" customWidth="1"/>
    <col min="8706" max="8744" width="10.7109375" customWidth="1"/>
    <col min="8745" max="8745" width="11.42578125" bestFit="1" customWidth="1"/>
    <col min="8746" max="8746" width="9.5703125" bestFit="1" customWidth="1"/>
    <col min="8747" max="8747" width="12" bestFit="1" customWidth="1"/>
    <col min="8961" max="8961" width="40.28515625" bestFit="1" customWidth="1"/>
    <col min="8962" max="9000" width="10.7109375" customWidth="1"/>
    <col min="9001" max="9001" width="11.42578125" bestFit="1" customWidth="1"/>
    <col min="9002" max="9002" width="9.5703125" bestFit="1" customWidth="1"/>
    <col min="9003" max="9003" width="12" bestFit="1" customWidth="1"/>
    <col min="9217" max="9217" width="40.28515625" bestFit="1" customWidth="1"/>
    <col min="9218" max="9256" width="10.7109375" customWidth="1"/>
    <col min="9257" max="9257" width="11.42578125" bestFit="1" customWidth="1"/>
    <col min="9258" max="9258" width="9.5703125" bestFit="1" customWidth="1"/>
    <col min="9259" max="9259" width="12" bestFit="1" customWidth="1"/>
    <col min="9473" max="9473" width="40.28515625" bestFit="1" customWidth="1"/>
    <col min="9474" max="9512" width="10.7109375" customWidth="1"/>
    <col min="9513" max="9513" width="11.42578125" bestFit="1" customWidth="1"/>
    <col min="9514" max="9514" width="9.5703125" bestFit="1" customWidth="1"/>
    <col min="9515" max="9515" width="12" bestFit="1" customWidth="1"/>
    <col min="9729" max="9729" width="40.28515625" bestFit="1" customWidth="1"/>
    <col min="9730" max="9768" width="10.7109375" customWidth="1"/>
    <col min="9769" max="9769" width="11.42578125" bestFit="1" customWidth="1"/>
    <col min="9770" max="9770" width="9.5703125" bestFit="1" customWidth="1"/>
    <col min="9771" max="9771" width="12" bestFit="1" customWidth="1"/>
    <col min="9985" max="9985" width="40.28515625" bestFit="1" customWidth="1"/>
    <col min="9986" max="10024" width="10.7109375" customWidth="1"/>
    <col min="10025" max="10025" width="11.42578125" bestFit="1" customWidth="1"/>
    <col min="10026" max="10026" width="9.5703125" bestFit="1" customWidth="1"/>
    <col min="10027" max="10027" width="12" bestFit="1" customWidth="1"/>
    <col min="10241" max="10241" width="40.28515625" bestFit="1" customWidth="1"/>
    <col min="10242" max="10280" width="10.7109375" customWidth="1"/>
    <col min="10281" max="10281" width="11.42578125" bestFit="1" customWidth="1"/>
    <col min="10282" max="10282" width="9.5703125" bestFit="1" customWidth="1"/>
    <col min="10283" max="10283" width="12" bestFit="1" customWidth="1"/>
    <col min="10497" max="10497" width="40.28515625" bestFit="1" customWidth="1"/>
    <col min="10498" max="10536" width="10.7109375" customWidth="1"/>
    <col min="10537" max="10537" width="11.42578125" bestFit="1" customWidth="1"/>
    <col min="10538" max="10538" width="9.5703125" bestFit="1" customWidth="1"/>
    <col min="10539" max="10539" width="12" bestFit="1" customWidth="1"/>
    <col min="10753" max="10753" width="40.28515625" bestFit="1" customWidth="1"/>
    <col min="10754" max="10792" width="10.7109375" customWidth="1"/>
    <col min="10793" max="10793" width="11.42578125" bestFit="1" customWidth="1"/>
    <col min="10794" max="10794" width="9.5703125" bestFit="1" customWidth="1"/>
    <col min="10795" max="10795" width="12" bestFit="1" customWidth="1"/>
    <col min="11009" max="11009" width="40.28515625" bestFit="1" customWidth="1"/>
    <col min="11010" max="11048" width="10.7109375" customWidth="1"/>
    <col min="11049" max="11049" width="11.42578125" bestFit="1" customWidth="1"/>
    <col min="11050" max="11050" width="9.5703125" bestFit="1" customWidth="1"/>
    <col min="11051" max="11051" width="12" bestFit="1" customWidth="1"/>
    <col min="11265" max="11265" width="40.28515625" bestFit="1" customWidth="1"/>
    <col min="11266" max="11304" width="10.7109375" customWidth="1"/>
    <col min="11305" max="11305" width="11.42578125" bestFit="1" customWidth="1"/>
    <col min="11306" max="11306" width="9.5703125" bestFit="1" customWidth="1"/>
    <col min="11307" max="11307" width="12" bestFit="1" customWidth="1"/>
    <col min="11521" max="11521" width="40.28515625" bestFit="1" customWidth="1"/>
    <col min="11522" max="11560" width="10.7109375" customWidth="1"/>
    <col min="11561" max="11561" width="11.42578125" bestFit="1" customWidth="1"/>
    <col min="11562" max="11562" width="9.5703125" bestFit="1" customWidth="1"/>
    <col min="11563" max="11563" width="12" bestFit="1" customWidth="1"/>
    <col min="11777" max="11777" width="40.28515625" bestFit="1" customWidth="1"/>
    <col min="11778" max="11816" width="10.7109375" customWidth="1"/>
    <col min="11817" max="11817" width="11.42578125" bestFit="1" customWidth="1"/>
    <col min="11818" max="11818" width="9.5703125" bestFit="1" customWidth="1"/>
    <col min="11819" max="11819" width="12" bestFit="1" customWidth="1"/>
    <col min="12033" max="12033" width="40.28515625" bestFit="1" customWidth="1"/>
    <col min="12034" max="12072" width="10.7109375" customWidth="1"/>
    <col min="12073" max="12073" width="11.42578125" bestFit="1" customWidth="1"/>
    <col min="12074" max="12074" width="9.5703125" bestFit="1" customWidth="1"/>
    <col min="12075" max="12075" width="12" bestFit="1" customWidth="1"/>
    <col min="12289" max="12289" width="40.28515625" bestFit="1" customWidth="1"/>
    <col min="12290" max="12328" width="10.7109375" customWidth="1"/>
    <col min="12329" max="12329" width="11.42578125" bestFit="1" customWidth="1"/>
    <col min="12330" max="12330" width="9.5703125" bestFit="1" customWidth="1"/>
    <col min="12331" max="12331" width="12" bestFit="1" customWidth="1"/>
    <col min="12545" max="12545" width="40.28515625" bestFit="1" customWidth="1"/>
    <col min="12546" max="12584" width="10.7109375" customWidth="1"/>
    <col min="12585" max="12585" width="11.42578125" bestFit="1" customWidth="1"/>
    <col min="12586" max="12586" width="9.5703125" bestFit="1" customWidth="1"/>
    <col min="12587" max="12587" width="12" bestFit="1" customWidth="1"/>
    <col min="12801" max="12801" width="40.28515625" bestFit="1" customWidth="1"/>
    <col min="12802" max="12840" width="10.7109375" customWidth="1"/>
    <col min="12841" max="12841" width="11.42578125" bestFit="1" customWidth="1"/>
    <col min="12842" max="12842" width="9.5703125" bestFit="1" customWidth="1"/>
    <col min="12843" max="12843" width="12" bestFit="1" customWidth="1"/>
    <col min="13057" max="13057" width="40.28515625" bestFit="1" customWidth="1"/>
    <col min="13058" max="13096" width="10.7109375" customWidth="1"/>
    <col min="13097" max="13097" width="11.42578125" bestFit="1" customWidth="1"/>
    <col min="13098" max="13098" width="9.5703125" bestFit="1" customWidth="1"/>
    <col min="13099" max="13099" width="12" bestFit="1" customWidth="1"/>
    <col min="13313" max="13313" width="40.28515625" bestFit="1" customWidth="1"/>
    <col min="13314" max="13352" width="10.7109375" customWidth="1"/>
    <col min="13353" max="13353" width="11.42578125" bestFit="1" customWidth="1"/>
    <col min="13354" max="13354" width="9.5703125" bestFit="1" customWidth="1"/>
    <col min="13355" max="13355" width="12" bestFit="1" customWidth="1"/>
    <col min="13569" max="13569" width="40.28515625" bestFit="1" customWidth="1"/>
    <col min="13570" max="13608" width="10.7109375" customWidth="1"/>
    <col min="13609" max="13609" width="11.42578125" bestFit="1" customWidth="1"/>
    <col min="13610" max="13610" width="9.5703125" bestFit="1" customWidth="1"/>
    <col min="13611" max="13611" width="12" bestFit="1" customWidth="1"/>
    <col min="13825" max="13825" width="40.28515625" bestFit="1" customWidth="1"/>
    <col min="13826" max="13864" width="10.7109375" customWidth="1"/>
    <col min="13865" max="13865" width="11.42578125" bestFit="1" customWidth="1"/>
    <col min="13866" max="13866" width="9.5703125" bestFit="1" customWidth="1"/>
    <col min="13867" max="13867" width="12" bestFit="1" customWidth="1"/>
    <col min="14081" max="14081" width="40.28515625" bestFit="1" customWidth="1"/>
    <col min="14082" max="14120" width="10.7109375" customWidth="1"/>
    <col min="14121" max="14121" width="11.42578125" bestFit="1" customWidth="1"/>
    <col min="14122" max="14122" width="9.5703125" bestFit="1" customWidth="1"/>
    <col min="14123" max="14123" width="12" bestFit="1" customWidth="1"/>
    <col min="14337" max="14337" width="40.28515625" bestFit="1" customWidth="1"/>
    <col min="14338" max="14376" width="10.7109375" customWidth="1"/>
    <col min="14377" max="14377" width="11.42578125" bestFit="1" customWidth="1"/>
    <col min="14378" max="14378" width="9.5703125" bestFit="1" customWidth="1"/>
    <col min="14379" max="14379" width="12" bestFit="1" customWidth="1"/>
    <col min="14593" max="14593" width="40.28515625" bestFit="1" customWidth="1"/>
    <col min="14594" max="14632" width="10.7109375" customWidth="1"/>
    <col min="14633" max="14633" width="11.42578125" bestFit="1" customWidth="1"/>
    <col min="14634" max="14634" width="9.5703125" bestFit="1" customWidth="1"/>
    <col min="14635" max="14635" width="12" bestFit="1" customWidth="1"/>
    <col min="14849" max="14849" width="40.28515625" bestFit="1" customWidth="1"/>
    <col min="14850" max="14888" width="10.7109375" customWidth="1"/>
    <col min="14889" max="14889" width="11.42578125" bestFit="1" customWidth="1"/>
    <col min="14890" max="14890" width="9.5703125" bestFit="1" customWidth="1"/>
    <col min="14891" max="14891" width="12" bestFit="1" customWidth="1"/>
    <col min="15105" max="15105" width="40.28515625" bestFit="1" customWidth="1"/>
    <col min="15106" max="15144" width="10.7109375" customWidth="1"/>
    <col min="15145" max="15145" width="11.42578125" bestFit="1" customWidth="1"/>
    <col min="15146" max="15146" width="9.5703125" bestFit="1" customWidth="1"/>
    <col min="15147" max="15147" width="12" bestFit="1" customWidth="1"/>
    <col min="15361" max="15361" width="40.28515625" bestFit="1" customWidth="1"/>
    <col min="15362" max="15400" width="10.7109375" customWidth="1"/>
    <col min="15401" max="15401" width="11.42578125" bestFit="1" customWidth="1"/>
    <col min="15402" max="15402" width="9.5703125" bestFit="1" customWidth="1"/>
    <col min="15403" max="15403" width="12" bestFit="1" customWidth="1"/>
    <col min="15617" max="15617" width="40.28515625" bestFit="1" customWidth="1"/>
    <col min="15618" max="15656" width="10.7109375" customWidth="1"/>
    <col min="15657" max="15657" width="11.42578125" bestFit="1" customWidth="1"/>
    <col min="15658" max="15658" width="9.5703125" bestFit="1" customWidth="1"/>
    <col min="15659" max="15659" width="12" bestFit="1" customWidth="1"/>
    <col min="15873" max="15873" width="40.28515625" bestFit="1" customWidth="1"/>
    <col min="15874" max="15912" width="10.7109375" customWidth="1"/>
    <col min="15913" max="15913" width="11.42578125" bestFit="1" customWidth="1"/>
    <col min="15914" max="15914" width="9.5703125" bestFit="1" customWidth="1"/>
    <col min="15915" max="15915" width="12" bestFit="1" customWidth="1"/>
    <col min="16129" max="16129" width="40.28515625" bestFit="1" customWidth="1"/>
    <col min="16130" max="16168" width="10.7109375" customWidth="1"/>
    <col min="16169" max="16169" width="11.42578125" bestFit="1" customWidth="1"/>
    <col min="16170" max="16170" width="9.5703125" bestFit="1" customWidth="1"/>
    <col min="16171" max="16171" width="12" bestFit="1" customWidth="1"/>
  </cols>
  <sheetData>
    <row r="1" spans="1:39" ht="21" x14ac:dyDescent="0.25">
      <c r="A1" s="201" t="s">
        <v>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2"/>
    </row>
    <row r="2" spans="1:39" ht="21" x14ac:dyDescent="0.25">
      <c r="A2" s="203"/>
      <c r="B2" s="205">
        <v>2017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205">
        <v>2018</v>
      </c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8"/>
    </row>
    <row r="3" spans="1:39" ht="15.75" customHeight="1" x14ac:dyDescent="0.25">
      <c r="A3" s="204"/>
      <c r="B3" s="10" t="s">
        <v>27</v>
      </c>
      <c r="C3" s="11" t="s">
        <v>28</v>
      </c>
      <c r="D3" s="11" t="s">
        <v>29</v>
      </c>
      <c r="E3" s="11" t="s">
        <v>30</v>
      </c>
      <c r="F3" s="12" t="s">
        <v>31</v>
      </c>
      <c r="G3" s="12" t="s">
        <v>32</v>
      </c>
      <c r="H3" s="12" t="s">
        <v>33</v>
      </c>
      <c r="I3" s="11" t="s">
        <v>34</v>
      </c>
      <c r="J3" s="11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3" t="s">
        <v>44</v>
      </c>
      <c r="T3" s="116">
        <v>2017</v>
      </c>
      <c r="U3" s="10" t="s">
        <v>27</v>
      </c>
      <c r="V3" s="11" t="s">
        <v>28</v>
      </c>
      <c r="W3" s="11" t="s">
        <v>29</v>
      </c>
      <c r="X3" s="11" t="s">
        <v>30</v>
      </c>
      <c r="Y3" s="12" t="s">
        <v>31</v>
      </c>
      <c r="Z3" s="12" t="s">
        <v>32</v>
      </c>
      <c r="AA3" s="12" t="s">
        <v>33</v>
      </c>
      <c r="AB3" s="11" t="s">
        <v>34</v>
      </c>
      <c r="AC3" s="11" t="s">
        <v>35</v>
      </c>
      <c r="AD3" s="13" t="s">
        <v>36</v>
      </c>
      <c r="AE3" s="13" t="s">
        <v>37</v>
      </c>
      <c r="AF3" s="13" t="s">
        <v>38</v>
      </c>
      <c r="AG3" s="13" t="s">
        <v>39</v>
      </c>
      <c r="AH3" s="13" t="s">
        <v>40</v>
      </c>
      <c r="AI3" s="13" t="s">
        <v>41</v>
      </c>
      <c r="AJ3" s="13" t="s">
        <v>42</v>
      </c>
      <c r="AK3" s="13" t="s">
        <v>43</v>
      </c>
      <c r="AL3" s="13" t="s">
        <v>44</v>
      </c>
      <c r="AM3" s="191">
        <v>2018</v>
      </c>
    </row>
    <row r="4" spans="1:39" ht="18.75" x14ac:dyDescent="0.3">
      <c r="A4" s="86" t="s">
        <v>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92"/>
      <c r="Z4" s="92"/>
      <c r="AA4" s="92"/>
      <c r="AB4" s="92"/>
      <c r="AC4" s="92"/>
      <c r="AD4" s="2"/>
      <c r="AI4" s="87"/>
      <c r="AJ4" s="87"/>
      <c r="AK4" s="87"/>
      <c r="AL4" s="87"/>
      <c r="AM4" s="88"/>
    </row>
    <row r="5" spans="1:39" ht="15.75" x14ac:dyDescent="0.25">
      <c r="A5" s="101" t="s">
        <v>1</v>
      </c>
      <c r="B5" s="89">
        <v>356185</v>
      </c>
      <c r="C5" s="89">
        <v>325064</v>
      </c>
      <c r="D5" s="89">
        <v>280313</v>
      </c>
      <c r="E5" s="122">
        <v>961562</v>
      </c>
      <c r="F5" s="89">
        <v>254431</v>
      </c>
      <c r="G5" s="89">
        <v>144301</v>
      </c>
      <c r="H5" s="89">
        <v>46827</v>
      </c>
      <c r="I5" s="122">
        <v>445559</v>
      </c>
      <c r="J5" s="122">
        <v>1407121</v>
      </c>
      <c r="K5" s="89">
        <v>21773</v>
      </c>
      <c r="L5" s="89">
        <v>32905</v>
      </c>
      <c r="M5" s="89">
        <v>52890</v>
      </c>
      <c r="N5" s="122">
        <f>SUM(K5:M5)</f>
        <v>107568</v>
      </c>
      <c r="O5" s="122">
        <f>J5+N5</f>
        <v>1514689</v>
      </c>
      <c r="P5" s="89">
        <v>227111</v>
      </c>
      <c r="Q5" s="89">
        <v>266795</v>
      </c>
      <c r="R5" s="89">
        <v>311728</v>
      </c>
      <c r="S5" s="122">
        <v>805634</v>
      </c>
      <c r="T5" s="122">
        <v>2320323</v>
      </c>
      <c r="U5" s="89">
        <v>350576</v>
      </c>
      <c r="V5" s="89">
        <v>361236</v>
      </c>
      <c r="W5" s="89">
        <v>366989</v>
      </c>
      <c r="X5" s="122">
        <v>1078801</v>
      </c>
      <c r="Y5" s="2">
        <v>226750</v>
      </c>
      <c r="Z5" s="3">
        <v>74902</v>
      </c>
      <c r="AA5" s="2">
        <v>34368</v>
      </c>
      <c r="AB5" s="122">
        <v>336020</v>
      </c>
      <c r="AC5" s="122">
        <v>1414821</v>
      </c>
      <c r="AD5" s="2">
        <v>31335</v>
      </c>
      <c r="AE5" s="3">
        <v>37709</v>
      </c>
      <c r="AF5" s="2">
        <v>53211</v>
      </c>
      <c r="AG5" s="122">
        <v>122255</v>
      </c>
      <c r="AH5" s="122">
        <v>1537076</v>
      </c>
      <c r="AI5" s="2">
        <v>217877</v>
      </c>
      <c r="AJ5" s="3">
        <v>262273</v>
      </c>
      <c r="AK5" s="2">
        <v>360423</v>
      </c>
      <c r="AL5" s="122">
        <f>SUM(AI5:AK5)</f>
        <v>840573</v>
      </c>
      <c r="AM5" s="122">
        <v>2377649</v>
      </c>
    </row>
    <row r="6" spans="1:39" ht="15.75" x14ac:dyDescent="0.25">
      <c r="A6" s="102" t="s">
        <v>2</v>
      </c>
      <c r="B6" s="90">
        <v>307572</v>
      </c>
      <c r="C6" s="90">
        <v>287197</v>
      </c>
      <c r="D6" s="90">
        <v>253937</v>
      </c>
      <c r="E6" s="123">
        <v>848706</v>
      </c>
      <c r="F6" s="90">
        <v>230226</v>
      </c>
      <c r="G6" s="90">
        <v>131136</v>
      </c>
      <c r="H6" s="90">
        <v>59261</v>
      </c>
      <c r="I6" s="123">
        <v>420623</v>
      </c>
      <c r="J6" s="123">
        <v>1269329</v>
      </c>
      <c r="K6" s="90">
        <v>63806</v>
      </c>
      <c r="L6" s="90">
        <v>56400</v>
      </c>
      <c r="M6" s="90">
        <v>76626</v>
      </c>
      <c r="N6" s="123">
        <f t="shared" ref="N6:N13" si="0">SUM(K6:M6)</f>
        <v>196832</v>
      </c>
      <c r="O6" s="123">
        <f t="shared" ref="O6:O14" si="1">J6+N6</f>
        <v>1466161</v>
      </c>
      <c r="P6" s="90">
        <v>216252</v>
      </c>
      <c r="Q6" s="90">
        <v>248763</v>
      </c>
      <c r="R6" s="90">
        <v>281958</v>
      </c>
      <c r="S6" s="123">
        <v>746973</v>
      </c>
      <c r="T6" s="123">
        <v>2213134</v>
      </c>
      <c r="U6" s="90">
        <v>313269</v>
      </c>
      <c r="V6" s="90">
        <v>315887</v>
      </c>
      <c r="W6" s="90">
        <v>329716</v>
      </c>
      <c r="X6" s="123">
        <v>958872</v>
      </c>
      <c r="Y6" s="5">
        <v>214200</v>
      </c>
      <c r="Z6" s="5">
        <v>100456</v>
      </c>
      <c r="AA6" s="5">
        <v>62598</v>
      </c>
      <c r="AB6" s="123">
        <v>377254</v>
      </c>
      <c r="AC6" s="123">
        <v>1336126</v>
      </c>
      <c r="AD6" s="5">
        <v>59995</v>
      </c>
      <c r="AE6" s="5">
        <v>50022</v>
      </c>
      <c r="AF6" s="5">
        <v>83399</v>
      </c>
      <c r="AG6" s="123">
        <v>193416</v>
      </c>
      <c r="AH6" s="123">
        <v>1529542</v>
      </c>
      <c r="AI6" s="5">
        <v>213244</v>
      </c>
      <c r="AJ6" s="5">
        <v>245782</v>
      </c>
      <c r="AK6" s="5">
        <v>324089</v>
      </c>
      <c r="AL6" s="123">
        <f t="shared" ref="AL6:AL13" si="2">SUM(AI6:AK6)</f>
        <v>783115</v>
      </c>
      <c r="AM6" s="123">
        <v>2312657</v>
      </c>
    </row>
    <row r="7" spans="1:39" ht="15.75" x14ac:dyDescent="0.25">
      <c r="A7" s="102" t="s">
        <v>3</v>
      </c>
      <c r="B7" s="90">
        <v>261870</v>
      </c>
      <c r="C7" s="90">
        <v>236099</v>
      </c>
      <c r="D7" s="90">
        <v>208782</v>
      </c>
      <c r="E7" s="123">
        <v>706751</v>
      </c>
      <c r="F7" s="90">
        <v>184539</v>
      </c>
      <c r="G7" s="90">
        <v>106872</v>
      </c>
      <c r="H7" s="90">
        <v>27076</v>
      </c>
      <c r="I7" s="123">
        <v>318487</v>
      </c>
      <c r="J7" s="123">
        <v>1025238</v>
      </c>
      <c r="K7" s="90">
        <v>38663</v>
      </c>
      <c r="L7" s="90">
        <v>35358</v>
      </c>
      <c r="M7" s="90">
        <v>50730</v>
      </c>
      <c r="N7" s="123">
        <f t="shared" si="0"/>
        <v>124751</v>
      </c>
      <c r="O7" s="123">
        <f t="shared" si="1"/>
        <v>1149989</v>
      </c>
      <c r="P7" s="90">
        <v>169874</v>
      </c>
      <c r="Q7" s="90">
        <v>198354</v>
      </c>
      <c r="R7" s="90">
        <v>229864</v>
      </c>
      <c r="S7" s="123">
        <v>598092</v>
      </c>
      <c r="T7" s="123">
        <v>1748081</v>
      </c>
      <c r="U7" s="90">
        <v>256400</v>
      </c>
      <c r="V7" s="90">
        <v>260007</v>
      </c>
      <c r="W7" s="90">
        <v>272515</v>
      </c>
      <c r="X7" s="123">
        <v>788922</v>
      </c>
      <c r="Y7" s="4">
        <v>171295</v>
      </c>
      <c r="Z7" s="5">
        <v>68498</v>
      </c>
      <c r="AA7" s="4">
        <v>36071</v>
      </c>
      <c r="AB7" s="123">
        <v>275864</v>
      </c>
      <c r="AC7" s="123">
        <v>1064786</v>
      </c>
      <c r="AD7" s="4">
        <v>21109</v>
      </c>
      <c r="AE7" s="5">
        <v>30161</v>
      </c>
      <c r="AF7" s="4">
        <v>49791</v>
      </c>
      <c r="AG7" s="123">
        <v>101061</v>
      </c>
      <c r="AH7" s="123">
        <v>1165847</v>
      </c>
      <c r="AI7" s="4">
        <v>167586</v>
      </c>
      <c r="AJ7" s="5">
        <v>198852</v>
      </c>
      <c r="AK7" s="4">
        <v>271788</v>
      </c>
      <c r="AL7" s="123">
        <f t="shared" si="2"/>
        <v>638226</v>
      </c>
      <c r="AM7" s="123">
        <v>1804073</v>
      </c>
    </row>
    <row r="8" spans="1:39" ht="15.75" x14ac:dyDescent="0.25">
      <c r="A8" s="102" t="s">
        <v>4</v>
      </c>
      <c r="B8" s="90">
        <v>249764</v>
      </c>
      <c r="C8" s="90">
        <v>222997</v>
      </c>
      <c r="D8" s="90">
        <v>196888</v>
      </c>
      <c r="E8" s="123">
        <v>669649</v>
      </c>
      <c r="F8" s="90">
        <v>175562</v>
      </c>
      <c r="G8" s="90">
        <v>70620</v>
      </c>
      <c r="H8" s="90">
        <v>34018</v>
      </c>
      <c r="I8" s="123">
        <v>280200</v>
      </c>
      <c r="J8" s="123">
        <v>949849</v>
      </c>
      <c r="K8" s="90">
        <v>34114</v>
      </c>
      <c r="L8" s="90">
        <v>16150</v>
      </c>
      <c r="M8" s="90">
        <v>36174</v>
      </c>
      <c r="N8" s="123">
        <f t="shared" si="0"/>
        <v>86438</v>
      </c>
      <c r="O8" s="123">
        <f t="shared" si="1"/>
        <v>1036287</v>
      </c>
      <c r="P8" s="90">
        <v>173214</v>
      </c>
      <c r="Q8" s="90">
        <v>193784</v>
      </c>
      <c r="R8" s="90">
        <v>215062</v>
      </c>
      <c r="S8" s="123">
        <v>582060</v>
      </c>
      <c r="T8" s="123">
        <v>1618347</v>
      </c>
      <c r="U8" s="90">
        <v>226219</v>
      </c>
      <c r="V8" s="90">
        <v>248923</v>
      </c>
      <c r="W8" s="90">
        <v>259562</v>
      </c>
      <c r="X8" s="123">
        <v>734704</v>
      </c>
      <c r="Y8" s="4">
        <v>148179</v>
      </c>
      <c r="Z8" s="5">
        <v>46931</v>
      </c>
      <c r="AA8" s="4">
        <v>23153</v>
      </c>
      <c r="AB8" s="123">
        <v>218263</v>
      </c>
      <c r="AC8" s="123">
        <v>952967</v>
      </c>
      <c r="AD8" s="4">
        <v>24486</v>
      </c>
      <c r="AE8" s="5">
        <v>39192</v>
      </c>
      <c r="AF8" s="4">
        <v>47278</v>
      </c>
      <c r="AG8" s="123">
        <v>110956</v>
      </c>
      <c r="AH8" s="123">
        <v>1063923</v>
      </c>
      <c r="AI8" s="4">
        <v>158734</v>
      </c>
      <c r="AJ8" s="5">
        <v>181552</v>
      </c>
      <c r="AK8" s="4">
        <v>254586</v>
      </c>
      <c r="AL8" s="123">
        <f t="shared" si="2"/>
        <v>594872</v>
      </c>
      <c r="AM8" s="123">
        <v>1658795</v>
      </c>
    </row>
    <row r="9" spans="1:39" ht="15.75" x14ac:dyDescent="0.25">
      <c r="A9" s="102" t="s">
        <v>5</v>
      </c>
      <c r="B9" s="90">
        <v>436509</v>
      </c>
      <c r="C9" s="90">
        <v>393100</v>
      </c>
      <c r="D9" s="90">
        <v>348884</v>
      </c>
      <c r="E9" s="123">
        <v>1178493</v>
      </c>
      <c r="F9" s="90">
        <v>320015</v>
      </c>
      <c r="G9" s="90">
        <v>222476</v>
      </c>
      <c r="H9" s="90">
        <v>76630</v>
      </c>
      <c r="I9" s="123">
        <v>619121</v>
      </c>
      <c r="J9" s="123">
        <v>1797614</v>
      </c>
      <c r="K9" s="90">
        <v>69377</v>
      </c>
      <c r="L9" s="90">
        <v>100354</v>
      </c>
      <c r="M9" s="90">
        <v>129638</v>
      </c>
      <c r="N9" s="123">
        <f t="shared" si="0"/>
        <v>299369</v>
      </c>
      <c r="O9" s="123">
        <f t="shared" si="1"/>
        <v>2096983</v>
      </c>
      <c r="P9" s="90">
        <v>279182</v>
      </c>
      <c r="Q9" s="90">
        <v>335904</v>
      </c>
      <c r="R9" s="90">
        <v>393009</v>
      </c>
      <c r="S9" s="123">
        <v>1008095</v>
      </c>
      <c r="T9" s="123">
        <v>3105078</v>
      </c>
      <c r="U9" s="90">
        <v>452413</v>
      </c>
      <c r="V9" s="90">
        <v>444125</v>
      </c>
      <c r="W9" s="90">
        <v>447699</v>
      </c>
      <c r="X9" s="123">
        <v>1344237</v>
      </c>
      <c r="Y9" s="4">
        <v>302108</v>
      </c>
      <c r="Z9" s="5">
        <v>157304</v>
      </c>
      <c r="AA9" s="4">
        <v>103503</v>
      </c>
      <c r="AB9" s="123">
        <v>562915</v>
      </c>
      <c r="AC9" s="123">
        <v>1907152</v>
      </c>
      <c r="AD9" s="4">
        <v>76329</v>
      </c>
      <c r="AE9" s="5">
        <v>53164</v>
      </c>
      <c r="AF9" s="4">
        <v>103849</v>
      </c>
      <c r="AG9" s="123">
        <v>233342</v>
      </c>
      <c r="AH9" s="123">
        <v>2140494</v>
      </c>
      <c r="AI9" s="4">
        <v>269512</v>
      </c>
      <c r="AJ9" s="5">
        <v>331271</v>
      </c>
      <c r="AK9" s="4">
        <v>447036</v>
      </c>
      <c r="AL9" s="123">
        <f t="shared" si="2"/>
        <v>1047819</v>
      </c>
      <c r="AM9" s="123">
        <v>3188313</v>
      </c>
    </row>
    <row r="10" spans="1:39" ht="15.75" x14ac:dyDescent="0.25">
      <c r="A10" s="102" t="s">
        <v>6</v>
      </c>
      <c r="B10" s="90">
        <v>169545</v>
      </c>
      <c r="C10" s="90">
        <v>156971</v>
      </c>
      <c r="D10" s="90">
        <v>135244</v>
      </c>
      <c r="E10" s="123">
        <v>461760</v>
      </c>
      <c r="F10" s="90">
        <v>123229</v>
      </c>
      <c r="G10" s="90">
        <v>76161</v>
      </c>
      <c r="H10" s="90">
        <v>29741</v>
      </c>
      <c r="I10" s="123">
        <v>229131</v>
      </c>
      <c r="J10" s="123">
        <v>690891</v>
      </c>
      <c r="K10" s="90">
        <v>18193</v>
      </c>
      <c r="L10" s="90">
        <v>28795</v>
      </c>
      <c r="M10" s="90">
        <v>43804</v>
      </c>
      <c r="N10" s="123">
        <f t="shared" si="0"/>
        <v>90792</v>
      </c>
      <c r="O10" s="123">
        <f t="shared" si="1"/>
        <v>781683</v>
      </c>
      <c r="P10" s="90">
        <v>110857</v>
      </c>
      <c r="Q10" s="90">
        <v>129715</v>
      </c>
      <c r="R10" s="90">
        <v>155151</v>
      </c>
      <c r="S10" s="123">
        <v>395723</v>
      </c>
      <c r="T10" s="123">
        <v>1177406</v>
      </c>
      <c r="U10" s="90">
        <v>171422</v>
      </c>
      <c r="V10" s="90">
        <v>174790</v>
      </c>
      <c r="W10" s="90">
        <v>180204</v>
      </c>
      <c r="X10" s="123">
        <v>526416</v>
      </c>
      <c r="Y10" s="4">
        <v>119158</v>
      </c>
      <c r="Z10" s="5">
        <v>49053</v>
      </c>
      <c r="AA10" s="4">
        <v>25075</v>
      </c>
      <c r="AB10" s="123">
        <v>193286</v>
      </c>
      <c r="AC10" s="123">
        <v>719702</v>
      </c>
      <c r="AD10" s="4">
        <v>23825</v>
      </c>
      <c r="AE10" s="5">
        <v>17944</v>
      </c>
      <c r="AF10" s="4">
        <v>38040</v>
      </c>
      <c r="AG10" s="123">
        <v>79809</v>
      </c>
      <c r="AH10" s="123">
        <v>799511</v>
      </c>
      <c r="AI10" s="4">
        <v>108838</v>
      </c>
      <c r="AJ10" s="5">
        <v>133161</v>
      </c>
      <c r="AK10" s="4">
        <v>181407</v>
      </c>
      <c r="AL10" s="123">
        <f t="shared" si="2"/>
        <v>423406</v>
      </c>
      <c r="AM10" s="123">
        <v>1222917</v>
      </c>
    </row>
    <row r="11" spans="1:39" ht="15.75" x14ac:dyDescent="0.25">
      <c r="A11" s="102" t="s">
        <v>7</v>
      </c>
      <c r="B11" s="90">
        <v>402650</v>
      </c>
      <c r="C11" s="90">
        <v>387740</v>
      </c>
      <c r="D11" s="90">
        <v>354655</v>
      </c>
      <c r="E11" s="123">
        <v>1145045</v>
      </c>
      <c r="F11" s="90">
        <v>335700</v>
      </c>
      <c r="G11" s="90">
        <v>253352</v>
      </c>
      <c r="H11" s="90">
        <v>151728</v>
      </c>
      <c r="I11" s="123">
        <v>740780</v>
      </c>
      <c r="J11" s="123">
        <v>1885825</v>
      </c>
      <c r="K11" s="90">
        <v>73582</v>
      </c>
      <c r="L11" s="90">
        <v>107611</v>
      </c>
      <c r="M11" s="90">
        <v>135314</v>
      </c>
      <c r="N11" s="123">
        <f t="shared" si="0"/>
        <v>316507</v>
      </c>
      <c r="O11" s="123">
        <f t="shared" si="1"/>
        <v>2202332</v>
      </c>
      <c r="P11" s="90">
        <v>311430</v>
      </c>
      <c r="Q11" s="90">
        <v>323350</v>
      </c>
      <c r="R11" s="90">
        <v>380056</v>
      </c>
      <c r="S11" s="123">
        <v>1014836</v>
      </c>
      <c r="T11" s="123">
        <v>3217168</v>
      </c>
      <c r="U11" s="90">
        <v>409180</v>
      </c>
      <c r="V11" s="90">
        <v>406925</v>
      </c>
      <c r="W11" s="90">
        <v>401409</v>
      </c>
      <c r="X11" s="123">
        <v>1217514</v>
      </c>
      <c r="Y11" s="4">
        <v>297672</v>
      </c>
      <c r="Z11" s="5">
        <v>160518</v>
      </c>
      <c r="AA11" s="4">
        <v>124864</v>
      </c>
      <c r="AB11" s="123">
        <v>583054</v>
      </c>
      <c r="AC11" s="123">
        <v>1800568</v>
      </c>
      <c r="AD11" s="4">
        <v>75957</v>
      </c>
      <c r="AE11" s="5">
        <v>84511</v>
      </c>
      <c r="AF11" s="4">
        <v>120271</v>
      </c>
      <c r="AG11" s="123">
        <v>280739</v>
      </c>
      <c r="AH11" s="123">
        <v>2081307</v>
      </c>
      <c r="AI11" s="4">
        <v>319098</v>
      </c>
      <c r="AJ11" s="5">
        <v>343993</v>
      </c>
      <c r="AK11" s="4">
        <v>446708</v>
      </c>
      <c r="AL11" s="123">
        <f t="shared" si="2"/>
        <v>1109799</v>
      </c>
      <c r="AM11" s="123">
        <v>3191106</v>
      </c>
    </row>
    <row r="12" spans="1:39" ht="15.75" x14ac:dyDescent="0.25">
      <c r="A12" s="102" t="s">
        <v>8</v>
      </c>
      <c r="B12" s="90">
        <v>561222</v>
      </c>
      <c r="C12" s="90">
        <v>499749</v>
      </c>
      <c r="D12" s="90">
        <v>443840</v>
      </c>
      <c r="E12" s="123">
        <v>1504811</v>
      </c>
      <c r="F12" s="90">
        <v>403044</v>
      </c>
      <c r="G12" s="90">
        <v>252171</v>
      </c>
      <c r="H12" s="90">
        <v>70363</v>
      </c>
      <c r="I12" s="123">
        <v>725578</v>
      </c>
      <c r="J12" s="123">
        <v>2230389</v>
      </c>
      <c r="K12" s="90">
        <v>115220</v>
      </c>
      <c r="L12" s="90">
        <v>111313</v>
      </c>
      <c r="M12" s="90">
        <v>143558</v>
      </c>
      <c r="N12" s="123">
        <f t="shared" si="0"/>
        <v>370091</v>
      </c>
      <c r="O12" s="123">
        <f t="shared" si="1"/>
        <v>2600480</v>
      </c>
      <c r="P12" s="90">
        <v>374220</v>
      </c>
      <c r="Q12" s="90">
        <v>420471</v>
      </c>
      <c r="R12" s="90">
        <v>487653</v>
      </c>
      <c r="S12" s="123">
        <v>1282344</v>
      </c>
      <c r="T12" s="123">
        <v>3882824</v>
      </c>
      <c r="U12" s="90">
        <v>543626</v>
      </c>
      <c r="V12" s="90">
        <v>548118</v>
      </c>
      <c r="W12" s="90">
        <v>559453</v>
      </c>
      <c r="X12" s="123">
        <v>1651197</v>
      </c>
      <c r="Y12" s="4">
        <v>355046</v>
      </c>
      <c r="Z12" s="5">
        <v>131297</v>
      </c>
      <c r="AA12" s="4">
        <v>92423</v>
      </c>
      <c r="AB12" s="123">
        <v>578766</v>
      </c>
      <c r="AC12" s="123">
        <v>2229963</v>
      </c>
      <c r="AD12" s="4">
        <v>91560</v>
      </c>
      <c r="AE12" s="5">
        <v>97784</v>
      </c>
      <c r="AF12" s="4">
        <v>134462</v>
      </c>
      <c r="AG12" s="123">
        <v>323806</v>
      </c>
      <c r="AH12" s="123">
        <v>2553769</v>
      </c>
      <c r="AI12" s="4">
        <v>362073</v>
      </c>
      <c r="AJ12" s="5">
        <v>409654</v>
      </c>
      <c r="AK12" s="4">
        <v>555282</v>
      </c>
      <c r="AL12" s="123">
        <f t="shared" si="2"/>
        <v>1327009</v>
      </c>
      <c r="AM12" s="123">
        <v>3880778</v>
      </c>
    </row>
    <row r="13" spans="1:39" ht="16.5" thickBot="1" x14ac:dyDescent="0.3">
      <c r="A13" s="102" t="s">
        <v>46</v>
      </c>
      <c r="B13" s="103">
        <v>454</v>
      </c>
      <c r="C13" s="103">
        <v>431</v>
      </c>
      <c r="D13" s="103">
        <v>576</v>
      </c>
      <c r="E13" s="124">
        <v>1461</v>
      </c>
      <c r="F13" s="103">
        <v>418</v>
      </c>
      <c r="G13" s="103">
        <v>247</v>
      </c>
      <c r="H13" s="103">
        <v>0</v>
      </c>
      <c r="I13" s="124">
        <v>665</v>
      </c>
      <c r="J13" s="124">
        <v>2126</v>
      </c>
      <c r="K13" s="103">
        <v>0</v>
      </c>
      <c r="L13" s="103">
        <v>0</v>
      </c>
      <c r="M13" s="103">
        <v>418</v>
      </c>
      <c r="N13" s="124">
        <f t="shared" si="0"/>
        <v>418</v>
      </c>
      <c r="O13" s="124">
        <f t="shared" si="1"/>
        <v>2544</v>
      </c>
      <c r="P13" s="103">
        <v>348</v>
      </c>
      <c r="Q13" s="103">
        <v>415</v>
      </c>
      <c r="R13" s="103">
        <v>418</v>
      </c>
      <c r="S13" s="124">
        <v>1181</v>
      </c>
      <c r="T13" s="124">
        <v>3725</v>
      </c>
      <c r="U13" s="103">
        <v>505</v>
      </c>
      <c r="V13" s="103">
        <v>529</v>
      </c>
      <c r="W13" s="103">
        <v>492</v>
      </c>
      <c r="X13" s="124">
        <v>1526</v>
      </c>
      <c r="Y13" s="103">
        <v>361</v>
      </c>
      <c r="Z13" s="103">
        <v>206</v>
      </c>
      <c r="AA13" s="103">
        <v>0</v>
      </c>
      <c r="AB13" s="124">
        <v>567</v>
      </c>
      <c r="AC13" s="124">
        <v>2093</v>
      </c>
      <c r="AD13" s="103">
        <v>0</v>
      </c>
      <c r="AE13" s="103">
        <v>0</v>
      </c>
      <c r="AF13" s="103">
        <v>35</v>
      </c>
      <c r="AG13" s="124">
        <v>35</v>
      </c>
      <c r="AH13" s="124">
        <v>2128</v>
      </c>
      <c r="AI13" s="103">
        <v>318</v>
      </c>
      <c r="AJ13" s="103">
        <v>404</v>
      </c>
      <c r="AK13" s="103">
        <v>565</v>
      </c>
      <c r="AL13" s="124">
        <f t="shared" si="2"/>
        <v>1287</v>
      </c>
      <c r="AM13" s="124">
        <f t="shared" ref="AM13" si="3">SUM(AL13,AH13)</f>
        <v>3415</v>
      </c>
    </row>
    <row r="14" spans="1:39" ht="16.5" thickBot="1" x14ac:dyDescent="0.3">
      <c r="A14" s="117" t="s">
        <v>12</v>
      </c>
      <c r="B14" s="91">
        <f>SUM(B5:B13)</f>
        <v>2745771</v>
      </c>
      <c r="C14" s="91">
        <f t="shared" ref="C14:E14" si="4">SUM(C5:C13)</f>
        <v>2509348</v>
      </c>
      <c r="D14" s="91">
        <f t="shared" si="4"/>
        <v>2223119</v>
      </c>
      <c r="E14" s="125">
        <f t="shared" si="4"/>
        <v>7478238</v>
      </c>
      <c r="F14" s="91">
        <v>2027164</v>
      </c>
      <c r="G14" s="91">
        <v>1257336</v>
      </c>
      <c r="H14" s="91">
        <v>495644</v>
      </c>
      <c r="I14" s="125">
        <v>3780144</v>
      </c>
      <c r="J14" s="125">
        <v>11258382</v>
      </c>
      <c r="K14" s="91">
        <f>SUM(K5:K13)</f>
        <v>434728</v>
      </c>
      <c r="L14" s="91">
        <f>SUM(L5:L13)</f>
        <v>488886</v>
      </c>
      <c r="M14" s="91">
        <f>SUM(M5:M13)</f>
        <v>669152</v>
      </c>
      <c r="N14" s="125">
        <f>SUM(K14:M14)</f>
        <v>1592766</v>
      </c>
      <c r="O14" s="125">
        <f t="shared" si="1"/>
        <v>12851148</v>
      </c>
      <c r="P14" s="91">
        <v>1862488</v>
      </c>
      <c r="Q14" s="91">
        <v>2117551</v>
      </c>
      <c r="R14" s="91">
        <v>2454899</v>
      </c>
      <c r="S14" s="125">
        <v>6434938</v>
      </c>
      <c r="T14" s="125">
        <v>19286086</v>
      </c>
      <c r="U14" s="91">
        <f>SUM(U5:U13)</f>
        <v>2723610</v>
      </c>
      <c r="V14" s="91">
        <f>SUM(V5:V13)</f>
        <v>2760540</v>
      </c>
      <c r="W14" s="91">
        <f>SUM(W5:W13)</f>
        <v>2818039</v>
      </c>
      <c r="X14" s="125">
        <f>SUM(X5:X13)</f>
        <v>8302189</v>
      </c>
      <c r="Y14" s="6">
        <v>1834769</v>
      </c>
      <c r="Z14" s="6">
        <v>789165</v>
      </c>
      <c r="AA14" s="6">
        <v>502055</v>
      </c>
      <c r="AB14" s="125">
        <v>3125989</v>
      </c>
      <c r="AC14" s="125">
        <v>11428178</v>
      </c>
      <c r="AD14" s="6">
        <v>404596</v>
      </c>
      <c r="AE14" s="6">
        <v>410487</v>
      </c>
      <c r="AF14" s="6">
        <v>630336</v>
      </c>
      <c r="AG14" s="125">
        <v>1445419</v>
      </c>
      <c r="AH14" s="125">
        <v>12873597</v>
      </c>
      <c r="AI14" s="6">
        <f t="shared" ref="AI14:AL14" si="5">SUM(AI2:AI13)</f>
        <v>1817280</v>
      </c>
      <c r="AJ14" s="6">
        <f t="shared" si="5"/>
        <v>2106942</v>
      </c>
      <c r="AK14" s="6">
        <f t="shared" si="5"/>
        <v>2841884</v>
      </c>
      <c r="AL14" s="125">
        <f t="shared" si="5"/>
        <v>6766106</v>
      </c>
      <c r="AM14" s="125">
        <v>19639703</v>
      </c>
    </row>
    <row r="15" spans="1:39" ht="18.75" x14ac:dyDescent="0.3">
      <c r="A15" s="104" t="s">
        <v>14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92"/>
      <c r="Q15" s="92"/>
      <c r="R15" s="92"/>
      <c r="S15" s="92"/>
      <c r="T15" s="93"/>
      <c r="U15" s="105"/>
      <c r="V15" s="105"/>
      <c r="W15" s="105"/>
      <c r="X15" s="105"/>
      <c r="Y15" s="92"/>
      <c r="Z15" s="106"/>
      <c r="AA15" s="92"/>
      <c r="AB15" s="92"/>
      <c r="AC15" s="92"/>
      <c r="AD15" s="92"/>
      <c r="AE15" s="106"/>
      <c r="AF15" s="92"/>
      <c r="AG15" s="92"/>
      <c r="AH15" s="92"/>
      <c r="AI15" s="92"/>
      <c r="AJ15" s="92"/>
      <c r="AK15" s="92"/>
      <c r="AL15" s="92"/>
      <c r="AM15" s="93"/>
    </row>
    <row r="16" spans="1:39" ht="15.75" x14ac:dyDescent="0.25">
      <c r="A16" s="101" t="s">
        <v>16</v>
      </c>
      <c r="B16" s="106">
        <v>243485</v>
      </c>
      <c r="C16" s="106">
        <v>224245</v>
      </c>
      <c r="D16" s="107">
        <v>191456</v>
      </c>
      <c r="E16" s="122">
        <v>659186</v>
      </c>
      <c r="F16" s="106">
        <v>173375</v>
      </c>
      <c r="G16" s="106">
        <v>143827</v>
      </c>
      <c r="H16" s="107">
        <v>19120</v>
      </c>
      <c r="I16" s="122">
        <v>336322</v>
      </c>
      <c r="J16" s="122">
        <v>995508</v>
      </c>
      <c r="K16" s="106">
        <v>41566</v>
      </c>
      <c r="L16" s="106">
        <v>40931</v>
      </c>
      <c r="M16" s="107">
        <v>61150</v>
      </c>
      <c r="N16" s="122">
        <v>143647</v>
      </c>
      <c r="O16" s="122">
        <v>1139155</v>
      </c>
      <c r="P16" s="106">
        <v>159544</v>
      </c>
      <c r="Q16" s="106">
        <v>175550</v>
      </c>
      <c r="R16" s="107">
        <v>200099</v>
      </c>
      <c r="S16" s="122">
        <v>535193</v>
      </c>
      <c r="T16" s="122">
        <v>1674348</v>
      </c>
      <c r="U16" s="106">
        <v>235008</v>
      </c>
      <c r="V16" s="106">
        <v>251923</v>
      </c>
      <c r="W16" s="107">
        <v>255625</v>
      </c>
      <c r="X16" s="122">
        <v>742556</v>
      </c>
      <c r="Y16" s="106">
        <v>164221</v>
      </c>
      <c r="Z16" s="106">
        <v>88862</v>
      </c>
      <c r="AA16" s="107">
        <v>26304</v>
      </c>
      <c r="AB16" s="122">
        <v>279387</v>
      </c>
      <c r="AC16" s="122">
        <v>1021943</v>
      </c>
      <c r="AD16" s="106">
        <v>42058</v>
      </c>
      <c r="AE16" s="106">
        <v>40719</v>
      </c>
      <c r="AF16" s="107">
        <v>55124</v>
      </c>
      <c r="AG16" s="122">
        <v>137901</v>
      </c>
      <c r="AH16" s="122">
        <v>1159844</v>
      </c>
      <c r="AI16" s="106">
        <v>162638</v>
      </c>
      <c r="AJ16" s="106">
        <v>186144</v>
      </c>
      <c r="AK16" s="107">
        <v>242141</v>
      </c>
      <c r="AL16" s="122">
        <v>590923</v>
      </c>
      <c r="AM16" s="122">
        <v>1750767</v>
      </c>
    </row>
    <row r="17" spans="1:40" ht="15.75" x14ac:dyDescent="0.25">
      <c r="A17" s="102" t="s">
        <v>46</v>
      </c>
      <c r="B17" s="90">
        <v>5808.3540000000003</v>
      </c>
      <c r="C17" s="90">
        <v>5010.7759999999998</v>
      </c>
      <c r="D17" s="90">
        <v>4343</v>
      </c>
      <c r="E17" s="123">
        <v>15162.130000000001</v>
      </c>
      <c r="F17" s="90">
        <v>3574.1419999999998</v>
      </c>
      <c r="G17" s="90">
        <v>2629.7539999999999</v>
      </c>
      <c r="H17" s="90">
        <v>341.17099999999999</v>
      </c>
      <c r="I17" s="123">
        <v>6545.067</v>
      </c>
      <c r="J17" s="123">
        <v>21707.611000000001</v>
      </c>
      <c r="K17" s="90">
        <v>0</v>
      </c>
      <c r="L17" s="90">
        <v>0</v>
      </c>
      <c r="M17" s="90">
        <v>831.3</v>
      </c>
      <c r="N17" s="123">
        <v>831.3</v>
      </c>
      <c r="O17" s="123">
        <v>22538.911</v>
      </c>
      <c r="P17" s="90">
        <v>3175.3</v>
      </c>
      <c r="Q17" s="90">
        <v>4107.5</v>
      </c>
      <c r="R17" s="90">
        <v>5074.2</v>
      </c>
      <c r="S17" s="123">
        <v>12357</v>
      </c>
      <c r="T17" s="123">
        <v>34895.911</v>
      </c>
      <c r="U17" s="90">
        <v>5425</v>
      </c>
      <c r="V17" s="90">
        <v>5717.6</v>
      </c>
      <c r="W17" s="90">
        <v>5598.2</v>
      </c>
      <c r="X17" s="123">
        <v>16740.8</v>
      </c>
      <c r="Y17" s="90">
        <v>3626</v>
      </c>
      <c r="Z17" s="90">
        <v>913</v>
      </c>
      <c r="AA17" s="90">
        <v>0</v>
      </c>
      <c r="AB17" s="123">
        <v>4539</v>
      </c>
      <c r="AC17" s="123">
        <v>21279.8</v>
      </c>
      <c r="AD17" s="90">
        <v>0</v>
      </c>
      <c r="AE17" s="90">
        <v>0</v>
      </c>
      <c r="AF17" s="90">
        <v>382.4</v>
      </c>
      <c r="AG17" s="123">
        <v>382.4</v>
      </c>
      <c r="AH17" s="123">
        <v>21662.2</v>
      </c>
      <c r="AI17" s="90">
        <v>3260.4</v>
      </c>
      <c r="AJ17" s="90">
        <v>4017.8</v>
      </c>
      <c r="AK17" s="90">
        <v>5824.4</v>
      </c>
      <c r="AL17" s="123">
        <v>13102.6</v>
      </c>
      <c r="AM17" s="123">
        <v>34764.800000000003</v>
      </c>
    </row>
    <row r="18" spans="1:40" ht="16.5" thickBot="1" x14ac:dyDescent="0.3">
      <c r="A18" s="118" t="s">
        <v>47</v>
      </c>
      <c r="B18" s="103">
        <v>91.897000000000006</v>
      </c>
      <c r="C18" s="103">
        <v>81.34</v>
      </c>
      <c r="D18" s="103">
        <v>71</v>
      </c>
      <c r="E18" s="124">
        <v>244.23700000000002</v>
      </c>
      <c r="F18" s="103">
        <v>64.5</v>
      </c>
      <c r="G18" s="103">
        <v>39.1</v>
      </c>
      <c r="H18" s="103">
        <v>0</v>
      </c>
      <c r="I18" s="124">
        <v>103.6</v>
      </c>
      <c r="J18" s="124">
        <v>347.47699999999998</v>
      </c>
      <c r="K18" s="103">
        <v>0</v>
      </c>
      <c r="L18" s="103">
        <v>0</v>
      </c>
      <c r="M18" s="103">
        <v>12.6</v>
      </c>
      <c r="N18" s="124">
        <v>12.6</v>
      </c>
      <c r="O18" s="124">
        <v>360.077</v>
      </c>
      <c r="P18" s="103">
        <v>45.2</v>
      </c>
      <c r="Q18" s="103">
        <v>70.900000000000006</v>
      </c>
      <c r="R18" s="103">
        <v>77.599999999999994</v>
      </c>
      <c r="S18" s="124">
        <v>193.7</v>
      </c>
      <c r="T18" s="124">
        <v>554.13699999999994</v>
      </c>
      <c r="U18" s="90">
        <v>95</v>
      </c>
      <c r="V18" s="90">
        <v>94</v>
      </c>
      <c r="W18" s="90">
        <v>97</v>
      </c>
      <c r="X18" s="123">
        <v>286</v>
      </c>
      <c r="Y18" s="90">
        <v>60.5</v>
      </c>
      <c r="Z18" s="90">
        <v>20.8</v>
      </c>
      <c r="AA18" s="90">
        <v>0</v>
      </c>
      <c r="AB18" s="123">
        <v>81.3</v>
      </c>
      <c r="AC18" s="123">
        <v>367.3</v>
      </c>
      <c r="AD18" s="90">
        <v>0</v>
      </c>
      <c r="AE18" s="90">
        <v>0</v>
      </c>
      <c r="AF18" s="90">
        <v>6.4</v>
      </c>
      <c r="AG18" s="123">
        <v>6.4</v>
      </c>
      <c r="AH18" s="123">
        <v>373.7</v>
      </c>
      <c r="AI18" s="90">
        <v>57.25</v>
      </c>
      <c r="AJ18" s="90">
        <v>68.099999999999994</v>
      </c>
      <c r="AK18" s="90">
        <v>101.3</v>
      </c>
      <c r="AL18" s="123">
        <v>226.65</v>
      </c>
      <c r="AM18" s="123">
        <v>600.35</v>
      </c>
    </row>
    <row r="19" spans="1:40" ht="16.5" thickBot="1" x14ac:dyDescent="0.3">
      <c r="A19" s="117" t="s">
        <v>20</v>
      </c>
      <c r="B19" s="108">
        <f>SUM(B16:B18)</f>
        <v>249385.25099999999</v>
      </c>
      <c r="C19" s="108">
        <f t="shared" ref="C19:E19" si="6">SUM(C16:C18)</f>
        <v>229337.11600000001</v>
      </c>
      <c r="D19" s="108">
        <f t="shared" si="6"/>
        <v>195870</v>
      </c>
      <c r="E19" s="125">
        <f t="shared" si="6"/>
        <v>674592.36699999997</v>
      </c>
      <c r="F19" s="108">
        <v>177013.64199999999</v>
      </c>
      <c r="G19" s="108">
        <v>146495.85399999999</v>
      </c>
      <c r="H19" s="108">
        <v>19461.170999999998</v>
      </c>
      <c r="I19" s="126">
        <v>342970.66699999996</v>
      </c>
      <c r="J19" s="126">
        <v>1017563.034</v>
      </c>
      <c r="K19" s="108">
        <v>41566</v>
      </c>
      <c r="L19" s="108">
        <v>40931</v>
      </c>
      <c r="M19" s="108">
        <v>61993.9</v>
      </c>
      <c r="N19" s="126">
        <v>144490.9</v>
      </c>
      <c r="O19" s="126">
        <v>1162053.9879999999</v>
      </c>
      <c r="P19" s="108">
        <v>162764.5</v>
      </c>
      <c r="Q19" s="108">
        <v>179728.4</v>
      </c>
      <c r="R19" s="108">
        <v>205250.80000000002</v>
      </c>
      <c r="S19" s="126">
        <v>547743.70000000007</v>
      </c>
      <c r="T19" s="126">
        <v>1709797.6340000001</v>
      </c>
      <c r="U19" s="91">
        <f>SUM(U16:U18)</f>
        <v>240528</v>
      </c>
      <c r="V19" s="91">
        <v>257734.6</v>
      </c>
      <c r="W19" s="109">
        <f>SUM(W16:W18)</f>
        <v>261320.2</v>
      </c>
      <c r="X19" s="125">
        <f>SUM(X16:X18)</f>
        <v>759582.8</v>
      </c>
      <c r="Y19" s="109">
        <v>167907.5</v>
      </c>
      <c r="Z19" s="109">
        <v>89795.8</v>
      </c>
      <c r="AA19" s="109">
        <v>26304</v>
      </c>
      <c r="AB19" s="125">
        <v>284007.3</v>
      </c>
      <c r="AC19" s="125">
        <v>1043590.1</v>
      </c>
      <c r="AD19" s="109">
        <v>42058</v>
      </c>
      <c r="AE19" s="109">
        <v>40719</v>
      </c>
      <c r="AF19" s="109">
        <v>55512.800000000003</v>
      </c>
      <c r="AG19" s="125">
        <v>138289.79999999999</v>
      </c>
      <c r="AH19" s="125">
        <v>1181879.8999999999</v>
      </c>
      <c r="AI19" s="109">
        <v>165955.65</v>
      </c>
      <c r="AJ19" s="109">
        <v>190229.9</v>
      </c>
      <c r="AK19" s="109">
        <v>248066.7</v>
      </c>
      <c r="AL19" s="125">
        <v>604252.25</v>
      </c>
      <c r="AM19" s="125">
        <v>1786132.15</v>
      </c>
      <c r="AN19" s="9"/>
    </row>
    <row r="20" spans="1:40" ht="18.75" x14ac:dyDescent="0.3">
      <c r="A20" s="104" t="s">
        <v>15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92"/>
      <c r="Q20" s="92"/>
      <c r="R20" s="92"/>
      <c r="S20" s="92"/>
      <c r="T20" s="93"/>
      <c r="U20" s="105"/>
      <c r="V20" s="105"/>
      <c r="W20" s="105"/>
      <c r="X20" s="105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3"/>
    </row>
    <row r="21" spans="1:40" ht="15.75" x14ac:dyDescent="0.25">
      <c r="A21" s="101" t="s">
        <v>21</v>
      </c>
      <c r="B21" s="89">
        <v>196384</v>
      </c>
      <c r="C21" s="89">
        <v>171900</v>
      </c>
      <c r="D21" s="89">
        <v>165400</v>
      </c>
      <c r="E21" s="122">
        <v>533684</v>
      </c>
      <c r="F21" s="89">
        <v>148087</v>
      </c>
      <c r="G21" s="89">
        <v>129440</v>
      </c>
      <c r="H21" s="89">
        <v>68500</v>
      </c>
      <c r="I21" s="122">
        <v>346027</v>
      </c>
      <c r="J21" s="122">
        <v>879711</v>
      </c>
      <c r="K21" s="89">
        <v>42243</v>
      </c>
      <c r="L21" s="89">
        <v>42765</v>
      </c>
      <c r="M21" s="89">
        <v>87815</v>
      </c>
      <c r="N21" s="122">
        <f>SUM(K21:M21)</f>
        <v>172823</v>
      </c>
      <c r="O21" s="122">
        <f t="shared" ref="O21:O23" si="7">J21+N21</f>
        <v>1052534</v>
      </c>
      <c r="P21" s="89">
        <v>124455</v>
      </c>
      <c r="Q21" s="89">
        <v>155419</v>
      </c>
      <c r="R21" s="89">
        <v>180341</v>
      </c>
      <c r="S21" s="122">
        <v>460215</v>
      </c>
      <c r="T21" s="122">
        <v>1512749</v>
      </c>
      <c r="U21" s="89">
        <v>189588</v>
      </c>
      <c r="V21" s="89">
        <v>180528</v>
      </c>
      <c r="W21" s="89">
        <v>187913</v>
      </c>
      <c r="X21" s="122">
        <v>558029</v>
      </c>
      <c r="Y21" s="89">
        <v>133365</v>
      </c>
      <c r="Z21" s="89">
        <v>83295</v>
      </c>
      <c r="AA21" s="89">
        <v>42745</v>
      </c>
      <c r="AB21" s="122">
        <v>259405</v>
      </c>
      <c r="AC21" s="122">
        <v>817434</v>
      </c>
      <c r="AD21" s="89">
        <v>36787</v>
      </c>
      <c r="AE21" s="89">
        <v>39028</v>
      </c>
      <c r="AF21" s="89">
        <v>67483</v>
      </c>
      <c r="AG21" s="122">
        <v>143298</v>
      </c>
      <c r="AH21" s="122">
        <v>960732</v>
      </c>
      <c r="AI21" s="89">
        <v>125962</v>
      </c>
      <c r="AJ21" s="89">
        <v>142611</v>
      </c>
      <c r="AK21" s="89">
        <v>174481</v>
      </c>
      <c r="AL21" s="122">
        <f>SUM(AI21:AK21)</f>
        <v>443054</v>
      </c>
      <c r="AM21" s="122">
        <f t="shared" ref="AM21:AM22" si="8">SUM(AL21,AH21)</f>
        <v>1403786</v>
      </c>
    </row>
    <row r="22" spans="1:40" ht="16.5" thickBot="1" x14ac:dyDescent="0.3">
      <c r="A22" s="119" t="s">
        <v>47</v>
      </c>
      <c r="B22" s="103">
        <v>287.8</v>
      </c>
      <c r="C22" s="103">
        <v>256.89999999999998</v>
      </c>
      <c r="D22" s="103">
        <v>263</v>
      </c>
      <c r="E22" s="124">
        <v>807.7</v>
      </c>
      <c r="F22" s="103">
        <v>230.5</v>
      </c>
      <c r="G22" s="103">
        <v>252.1</v>
      </c>
      <c r="H22" s="103">
        <v>159.08000000000001</v>
      </c>
      <c r="I22" s="124">
        <v>641.68000000000006</v>
      </c>
      <c r="J22" s="124">
        <v>1449.38</v>
      </c>
      <c r="K22" s="103">
        <v>107.5</v>
      </c>
      <c r="L22" s="103">
        <v>80.81</v>
      </c>
      <c r="M22" s="103">
        <v>205.02</v>
      </c>
      <c r="N22" s="124">
        <f>SUM(K22:M22)</f>
        <v>393.33000000000004</v>
      </c>
      <c r="O22" s="124">
        <f t="shared" si="7"/>
        <v>1842.71</v>
      </c>
      <c r="P22" s="103">
        <v>245.62</v>
      </c>
      <c r="Q22" s="103">
        <v>333.93</v>
      </c>
      <c r="R22" s="103">
        <v>336.18</v>
      </c>
      <c r="S22" s="124">
        <v>915.73</v>
      </c>
      <c r="T22" s="124">
        <v>2758.44</v>
      </c>
      <c r="U22" s="103">
        <v>446.48</v>
      </c>
      <c r="V22" s="103">
        <v>266.27</v>
      </c>
      <c r="W22" s="103">
        <v>346.9</v>
      </c>
      <c r="X22" s="124">
        <v>1059.6500000000001</v>
      </c>
      <c r="Y22" s="103">
        <v>267.95999999999998</v>
      </c>
      <c r="Z22" s="103">
        <v>249.05</v>
      </c>
      <c r="AA22" s="103">
        <v>167.45</v>
      </c>
      <c r="AB22" s="124">
        <v>684.46</v>
      </c>
      <c r="AC22" s="124">
        <v>1744.11</v>
      </c>
      <c r="AD22" s="103">
        <v>139.46</v>
      </c>
      <c r="AE22" s="103">
        <v>142.88999999999999</v>
      </c>
      <c r="AF22" s="103">
        <v>156.91999999999999</v>
      </c>
      <c r="AG22" s="124">
        <v>439.27</v>
      </c>
      <c r="AH22" s="124">
        <v>2183.38</v>
      </c>
      <c r="AI22" s="103">
        <v>351.13</v>
      </c>
      <c r="AJ22" s="103">
        <v>350.35</v>
      </c>
      <c r="AK22" s="103">
        <v>370.51</v>
      </c>
      <c r="AL22" s="124">
        <f t="shared" ref="AL22" si="9">SUM(AI22:AK22)</f>
        <v>1071.99</v>
      </c>
      <c r="AM22" s="124">
        <f t="shared" si="8"/>
        <v>3255.37</v>
      </c>
    </row>
    <row r="23" spans="1:40" ht="16.5" thickBot="1" x14ac:dyDescent="0.3">
      <c r="A23" s="117" t="s">
        <v>25</v>
      </c>
      <c r="B23" s="91">
        <f>SUM(B21:B22)</f>
        <v>196671.8</v>
      </c>
      <c r="C23" s="91">
        <f t="shared" ref="C23:E23" si="10">SUM(C21:C22)</f>
        <v>172156.9</v>
      </c>
      <c r="D23" s="91">
        <f t="shared" si="10"/>
        <v>165663</v>
      </c>
      <c r="E23" s="125">
        <f t="shared" si="10"/>
        <v>534491.69999999995</v>
      </c>
      <c r="F23" s="91">
        <v>148317.5</v>
      </c>
      <c r="G23" s="91">
        <v>129692.1</v>
      </c>
      <c r="H23" s="91">
        <v>68659.08</v>
      </c>
      <c r="I23" s="125">
        <v>346668.68</v>
      </c>
      <c r="J23" s="125">
        <v>881160.37999999989</v>
      </c>
      <c r="K23" s="91">
        <f>SUM(K21:K22)</f>
        <v>42350.5</v>
      </c>
      <c r="L23" s="91">
        <f>SUM(L21:L22)</f>
        <v>42845.81</v>
      </c>
      <c r="M23" s="91">
        <f>SUM(M21:M22)</f>
        <v>88020.02</v>
      </c>
      <c r="N23" s="125">
        <f>SUM(K23:M23)</f>
        <v>173216.33000000002</v>
      </c>
      <c r="O23" s="125">
        <f t="shared" si="7"/>
        <v>1054376.71</v>
      </c>
      <c r="P23" s="91">
        <v>124700.62</v>
      </c>
      <c r="Q23" s="91">
        <v>155752.93</v>
      </c>
      <c r="R23" s="91">
        <v>180677.18</v>
      </c>
      <c r="S23" s="125">
        <v>461130.73</v>
      </c>
      <c r="T23" s="125">
        <v>1515507.44</v>
      </c>
      <c r="U23" s="91">
        <f>SUM(U21:U22)</f>
        <v>190034.48</v>
      </c>
      <c r="V23" s="91">
        <f>V21+V22</f>
        <v>180794.27</v>
      </c>
      <c r="W23" s="91">
        <f>SUM(W21:W22)</f>
        <v>188259.9</v>
      </c>
      <c r="X23" s="125">
        <f>X21+X22</f>
        <v>559088.65</v>
      </c>
      <c r="Y23" s="109">
        <v>133632.95999999999</v>
      </c>
      <c r="Z23" s="91">
        <v>83544.05</v>
      </c>
      <c r="AA23" s="91">
        <v>42912.45</v>
      </c>
      <c r="AB23" s="125">
        <v>260089.46</v>
      </c>
      <c r="AC23" s="125">
        <v>819178.11</v>
      </c>
      <c r="AD23" s="109">
        <v>36926.46</v>
      </c>
      <c r="AE23" s="91">
        <v>39170.89</v>
      </c>
      <c r="AF23" s="91">
        <v>67639.92</v>
      </c>
      <c r="AG23" s="125">
        <v>143737.26999999999</v>
      </c>
      <c r="AH23" s="125">
        <v>962915.38</v>
      </c>
      <c r="AI23" s="109">
        <f t="shared" ref="AI23:AK23" si="11">SUM(AI17:AI22)</f>
        <v>295586.43</v>
      </c>
      <c r="AJ23" s="91">
        <f t="shared" si="11"/>
        <v>337277.14999999997</v>
      </c>
      <c r="AK23" s="91">
        <f t="shared" si="11"/>
        <v>428843.91000000003</v>
      </c>
      <c r="AL23" s="125">
        <v>444125.99</v>
      </c>
      <c r="AM23" s="125">
        <v>1407041.37</v>
      </c>
    </row>
    <row r="24" spans="1:40" x14ac:dyDescent="0.25">
      <c r="A24" s="110"/>
      <c r="B24" s="111"/>
      <c r="C24" s="111"/>
      <c r="D24" s="111"/>
      <c r="E24" s="111"/>
      <c r="F24" s="111"/>
      <c r="G24" s="111"/>
      <c r="H24" s="111"/>
      <c r="I24" s="111"/>
      <c r="J24" s="112"/>
      <c r="K24" s="111"/>
      <c r="L24" s="111"/>
      <c r="M24" s="111"/>
      <c r="N24" s="111"/>
      <c r="O24" s="112"/>
      <c r="P24" s="94"/>
      <c r="Q24" s="94"/>
      <c r="R24" s="94"/>
      <c r="S24" s="94"/>
      <c r="T24" s="95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94"/>
      <c r="AJ24" s="94"/>
      <c r="AK24" s="94"/>
      <c r="AL24" s="94"/>
      <c r="AM24" s="95"/>
    </row>
    <row r="25" spans="1:40" ht="15.75" x14ac:dyDescent="0.25">
      <c r="A25" s="120" t="s">
        <v>26</v>
      </c>
      <c r="B25" s="96">
        <v>284383</v>
      </c>
      <c r="C25" s="96">
        <v>258024.99999999997</v>
      </c>
      <c r="D25" s="96">
        <v>255339</v>
      </c>
      <c r="E25" s="127">
        <f>SUM(B25:D25)</f>
        <v>797747</v>
      </c>
      <c r="F25" s="96">
        <v>233201</v>
      </c>
      <c r="G25" s="96">
        <v>207910.00000000003</v>
      </c>
      <c r="H25" s="96">
        <v>84146</v>
      </c>
      <c r="I25" s="127">
        <v>525257</v>
      </c>
      <c r="J25" s="127">
        <v>1323004</v>
      </c>
      <c r="K25" s="96">
        <v>28235</v>
      </c>
      <c r="L25" s="96">
        <v>33615</v>
      </c>
      <c r="M25" s="96">
        <v>123172</v>
      </c>
      <c r="N25" s="127">
        <f>SUM(K25:M25)</f>
        <v>185022</v>
      </c>
      <c r="O25" s="127">
        <f t="shared" ref="O25" si="12">J25+N25</f>
        <v>1508026</v>
      </c>
      <c r="P25" s="96">
        <v>195577</v>
      </c>
      <c r="Q25" s="96">
        <v>228634</v>
      </c>
      <c r="R25" s="96">
        <v>270955</v>
      </c>
      <c r="S25" s="127">
        <v>695166</v>
      </c>
      <c r="T25" s="127">
        <v>2203192</v>
      </c>
      <c r="U25" s="96">
        <v>283294</v>
      </c>
      <c r="V25" s="96">
        <v>268996</v>
      </c>
      <c r="W25" s="96">
        <v>278733</v>
      </c>
      <c r="X25" s="127">
        <f>SUM(U25:W25)</f>
        <v>831023</v>
      </c>
      <c r="Y25" s="96">
        <v>200803</v>
      </c>
      <c r="Z25" s="96">
        <v>174759</v>
      </c>
      <c r="AA25" s="96">
        <v>78264</v>
      </c>
      <c r="AB25" s="127">
        <v>453826</v>
      </c>
      <c r="AC25" s="127">
        <v>1284849</v>
      </c>
      <c r="AD25" s="96">
        <v>25488</v>
      </c>
      <c r="AE25" s="96">
        <v>28213</v>
      </c>
      <c r="AF25" s="96">
        <v>77797</v>
      </c>
      <c r="AG25" s="127">
        <v>131498</v>
      </c>
      <c r="AH25" s="127">
        <v>1416347</v>
      </c>
      <c r="AI25" s="96">
        <v>192711</v>
      </c>
      <c r="AJ25" s="96">
        <v>200987</v>
      </c>
      <c r="AK25" s="96">
        <v>251914</v>
      </c>
      <c r="AL25" s="127">
        <v>645612</v>
      </c>
      <c r="AM25" s="127">
        <v>2061959</v>
      </c>
    </row>
    <row r="26" spans="1:40" ht="15.75" thickBot="1" x14ac:dyDescent="0.3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  <c r="P26" s="94"/>
      <c r="Q26" s="94"/>
      <c r="R26" s="94"/>
      <c r="S26" s="94"/>
      <c r="T26" s="95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94"/>
      <c r="AJ26" s="94"/>
      <c r="AK26" s="94"/>
      <c r="AL26" s="94"/>
      <c r="AM26" s="95"/>
    </row>
    <row r="27" spans="1:40" ht="16.5" thickBot="1" x14ac:dyDescent="0.3">
      <c r="A27" s="121" t="s">
        <v>48</v>
      </c>
      <c r="B27" s="97">
        <f>B14+B19+B23</f>
        <v>3191828.051</v>
      </c>
      <c r="C27" s="97">
        <f t="shared" ref="C27:E27" si="13">C14+C19+C23</f>
        <v>2910842.0159999998</v>
      </c>
      <c r="D27" s="97">
        <f t="shared" si="13"/>
        <v>2584652</v>
      </c>
      <c r="E27" s="125">
        <f t="shared" si="13"/>
        <v>8687322.0669999998</v>
      </c>
      <c r="F27" s="97">
        <v>2352495.142</v>
      </c>
      <c r="G27" s="97">
        <v>1533523.9540000001</v>
      </c>
      <c r="H27" s="97">
        <v>583764.25099999993</v>
      </c>
      <c r="I27" s="128">
        <v>4469783.3470000001</v>
      </c>
      <c r="J27" s="128">
        <v>13157105.414000001</v>
      </c>
      <c r="K27" s="97">
        <v>518644.5</v>
      </c>
      <c r="L27" s="97">
        <v>572662.81000000006</v>
      </c>
      <c r="M27" s="97">
        <v>819165.92</v>
      </c>
      <c r="N27" s="128">
        <v>1910473.23</v>
      </c>
      <c r="O27" s="128">
        <v>15067578.697999999</v>
      </c>
      <c r="P27" s="97">
        <v>2149953.12</v>
      </c>
      <c r="Q27" s="97">
        <v>2453032.33</v>
      </c>
      <c r="R27" s="97">
        <v>2840826.98</v>
      </c>
      <c r="S27" s="128">
        <v>7443812.4299999997</v>
      </c>
      <c r="T27" s="128">
        <v>22511391.074000001</v>
      </c>
      <c r="U27" s="97">
        <f>U14+U19+U23</f>
        <v>3154172.48</v>
      </c>
      <c r="V27" s="97">
        <f>V14+V19+V23</f>
        <v>3199068.87</v>
      </c>
      <c r="W27" s="97">
        <f>W14+W19+W23</f>
        <v>3267619.1</v>
      </c>
      <c r="X27" s="125">
        <f>X14+X19+X23</f>
        <v>9620860.4500000011</v>
      </c>
      <c r="Y27" s="97">
        <v>2136309.46</v>
      </c>
      <c r="Z27" s="97">
        <v>962504.85</v>
      </c>
      <c r="AA27" s="97">
        <v>571271.44999999995</v>
      </c>
      <c r="AB27" s="125">
        <v>3670085.76</v>
      </c>
      <c r="AC27" s="125">
        <v>13290946.210000001</v>
      </c>
      <c r="AD27" s="97">
        <v>483580.46</v>
      </c>
      <c r="AE27" s="97">
        <v>490376.89</v>
      </c>
      <c r="AF27" s="97">
        <v>753488.72000000009</v>
      </c>
      <c r="AG27" s="125">
        <v>1727446.07</v>
      </c>
      <c r="AH27" s="125">
        <v>15018392.280000001</v>
      </c>
      <c r="AI27" s="97">
        <v>2109548.7799999998</v>
      </c>
      <c r="AJ27" s="97">
        <v>2440133.25</v>
      </c>
      <c r="AK27" s="97">
        <v>3264802.21</v>
      </c>
      <c r="AL27" s="125">
        <v>7814484.2400000002</v>
      </c>
      <c r="AM27" s="125">
        <v>22832876.52</v>
      </c>
    </row>
    <row r="28" spans="1:40" ht="16.5" thickBot="1" x14ac:dyDescent="0.3">
      <c r="A28" s="121" t="s">
        <v>49</v>
      </c>
      <c r="B28" s="97">
        <f>B27+B25</f>
        <v>3476211.051</v>
      </c>
      <c r="C28" s="97">
        <f t="shared" ref="C28:E28" si="14">C27+C25</f>
        <v>3168867.0159999998</v>
      </c>
      <c r="D28" s="97">
        <f t="shared" si="14"/>
        <v>2839991</v>
      </c>
      <c r="E28" s="125">
        <f t="shared" si="14"/>
        <v>9485069.0669999998</v>
      </c>
      <c r="F28" s="97">
        <v>2585696.142</v>
      </c>
      <c r="G28" s="97">
        <v>1741433.9540000001</v>
      </c>
      <c r="H28" s="97">
        <v>667910.25099999993</v>
      </c>
      <c r="I28" s="128">
        <v>4995040.3470000001</v>
      </c>
      <c r="J28" s="128">
        <v>14480109.414000001</v>
      </c>
      <c r="K28" s="97">
        <v>546879.5</v>
      </c>
      <c r="L28" s="97">
        <v>606277.81000000006</v>
      </c>
      <c r="M28" s="97">
        <v>942337.92</v>
      </c>
      <c r="N28" s="128">
        <v>2095495.23</v>
      </c>
      <c r="O28" s="128">
        <v>16575604.697999999</v>
      </c>
      <c r="P28" s="97">
        <v>2345530.12</v>
      </c>
      <c r="Q28" s="97">
        <v>2681666.33</v>
      </c>
      <c r="R28" s="97">
        <v>3111781.98</v>
      </c>
      <c r="S28" s="128">
        <v>8138978.4299999997</v>
      </c>
      <c r="T28" s="128">
        <v>24714583.074000001</v>
      </c>
      <c r="U28" s="97">
        <f>U27+U25</f>
        <v>3437466.48</v>
      </c>
      <c r="V28" s="97">
        <f t="shared" ref="V28:X28" si="15">V27+V25</f>
        <v>3468064.87</v>
      </c>
      <c r="W28" s="97">
        <f t="shared" si="15"/>
        <v>3546352.1</v>
      </c>
      <c r="X28" s="125">
        <f t="shared" si="15"/>
        <v>10451883.450000001</v>
      </c>
      <c r="Y28" s="97">
        <f>Y27+Y25</f>
        <v>2337112.46</v>
      </c>
      <c r="Z28" s="97">
        <f t="shared" ref="Z28:AC28" si="16">Z27+Z25</f>
        <v>1137263.8500000001</v>
      </c>
      <c r="AA28" s="97">
        <f t="shared" si="16"/>
        <v>649535.44999999995</v>
      </c>
      <c r="AB28" s="125">
        <f t="shared" si="16"/>
        <v>4123911.76</v>
      </c>
      <c r="AC28" s="125">
        <f t="shared" si="16"/>
        <v>14575795.210000001</v>
      </c>
      <c r="AD28" s="97">
        <f>AD27+AD25</f>
        <v>509068.46</v>
      </c>
      <c r="AE28" s="97">
        <f t="shared" ref="AE28:AH28" si="17">AE27+AE25</f>
        <v>518589.89</v>
      </c>
      <c r="AF28" s="97">
        <f t="shared" si="17"/>
        <v>831285.72000000009</v>
      </c>
      <c r="AG28" s="125">
        <f t="shared" si="17"/>
        <v>1858944.07</v>
      </c>
      <c r="AH28" s="125">
        <f t="shared" si="17"/>
        <v>16434739.280000001</v>
      </c>
      <c r="AI28" s="97">
        <f>AI27+AI25</f>
        <v>2302259.7799999998</v>
      </c>
      <c r="AJ28" s="97">
        <f t="shared" ref="AJ28:AM28" si="18">AJ27+AJ25</f>
        <v>2641120.25</v>
      </c>
      <c r="AK28" s="97">
        <f t="shared" si="18"/>
        <v>3516716.21</v>
      </c>
      <c r="AL28" s="125">
        <f t="shared" si="18"/>
        <v>8460096.2400000002</v>
      </c>
      <c r="AM28" s="125">
        <f t="shared" si="18"/>
        <v>24894835.52</v>
      </c>
    </row>
    <row r="29" spans="1:40" x14ac:dyDescent="0.25">
      <c r="U29" s="98"/>
      <c r="V29" s="98"/>
      <c r="W29" s="98"/>
      <c r="X29" s="98"/>
      <c r="Y29" s="98"/>
      <c r="Z29" s="98"/>
      <c r="AA29" s="98"/>
      <c r="AB29" s="98"/>
      <c r="AC29" s="98"/>
      <c r="AH29" s="7"/>
      <c r="AI29" s="7"/>
      <c r="AJ29" s="7"/>
      <c r="AK29" s="7"/>
      <c r="AL29" s="7"/>
      <c r="AM29" s="7"/>
    </row>
    <row r="30" spans="1:40" x14ac:dyDescent="0.25">
      <c r="U30" s="99"/>
      <c r="V30" s="99"/>
      <c r="W30" s="99"/>
      <c r="X30" s="99"/>
      <c r="Y30" s="100"/>
      <c r="Z30" s="100"/>
      <c r="AA30" s="100"/>
      <c r="AB30" s="100"/>
      <c r="AC30" s="100"/>
    </row>
    <row r="31" spans="1:40" x14ac:dyDescent="0.25">
      <c r="U31" s="9"/>
      <c r="V31" s="9"/>
      <c r="W31" s="9"/>
      <c r="X31" s="9"/>
    </row>
  </sheetData>
  <protectedRanges>
    <protectedRange password="CA04" sqref="Y5:Y12" name="Диапазон1_3"/>
    <protectedRange password="CA04" sqref="Y14" name="Диапазон1_4"/>
    <protectedRange password="CA04" sqref="Z5:Z12" name="Диапазон1_5"/>
    <protectedRange password="CA04" sqref="Z14" name="Диапазон1_6"/>
    <protectedRange password="CA04" sqref="AA5:AA14" name="Диапазон1_7"/>
    <protectedRange password="CA04" sqref="Y21 Y23" name="Диапазон1_9"/>
    <protectedRange password="CA04" sqref="B3:E3" name="Диапазон1_3_1"/>
    <protectedRange password="CA04" sqref="F3:O3" name="Диапазон1_2_1"/>
    <protectedRange password="CA04" sqref="U3:X3" name="Диапазон1_3_2"/>
    <protectedRange password="CA04" sqref="Y3:AH3" name="Диапазон1_2_1_1"/>
  </protectedRanges>
  <mergeCells count="4">
    <mergeCell ref="A1:AM1"/>
    <mergeCell ref="A2:A3"/>
    <mergeCell ref="B2:T2"/>
    <mergeCell ref="U2:AM2"/>
  </mergeCells>
  <pageMargins left="0.25" right="0.25" top="0.75" bottom="0.75" header="0.3" footer="0.3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showGridLines="0" zoomScale="85" zoomScaleNormal="85" workbookViewId="0">
      <pane xSplit="1" ySplit="4" topLeftCell="I5" activePane="bottomRight" state="frozen"/>
      <selection activeCell="AF18" sqref="AF18"/>
      <selection pane="topRight" activeCell="AF18" sqref="AF18"/>
      <selection pane="bottomLeft" activeCell="AF18" sqref="AF18"/>
      <selection pane="bottomRight" activeCell="U28" sqref="U28"/>
    </sheetView>
  </sheetViews>
  <sheetFormatPr defaultRowHeight="15" x14ac:dyDescent="0.25"/>
  <cols>
    <col min="1" max="1" width="43.5703125" bestFit="1" customWidth="1"/>
    <col min="2" max="28" width="11.7109375" customWidth="1"/>
    <col min="29" max="30" width="12.7109375" customWidth="1"/>
    <col min="31" max="32" width="12.42578125" customWidth="1"/>
    <col min="33" max="34" width="12.7109375" customWidth="1"/>
    <col min="35" max="36" width="12.42578125" customWidth="1"/>
    <col min="257" max="257" width="38.7109375" bestFit="1" customWidth="1"/>
    <col min="258" max="284" width="11.7109375" customWidth="1"/>
    <col min="285" max="286" width="12.7109375" customWidth="1"/>
    <col min="287" max="288" width="12.42578125" customWidth="1"/>
    <col min="289" max="290" width="12.7109375" customWidth="1"/>
    <col min="291" max="292" width="12.42578125" customWidth="1"/>
    <col min="513" max="513" width="38.7109375" bestFit="1" customWidth="1"/>
    <col min="514" max="540" width="11.7109375" customWidth="1"/>
    <col min="541" max="542" width="12.7109375" customWidth="1"/>
    <col min="543" max="544" width="12.42578125" customWidth="1"/>
    <col min="545" max="546" width="12.7109375" customWidth="1"/>
    <col min="547" max="548" width="12.42578125" customWidth="1"/>
    <col min="769" max="769" width="38.7109375" bestFit="1" customWidth="1"/>
    <col min="770" max="796" width="11.7109375" customWidth="1"/>
    <col min="797" max="798" width="12.7109375" customWidth="1"/>
    <col min="799" max="800" width="12.42578125" customWidth="1"/>
    <col min="801" max="802" width="12.7109375" customWidth="1"/>
    <col min="803" max="804" width="12.42578125" customWidth="1"/>
    <col min="1025" max="1025" width="38.7109375" bestFit="1" customWidth="1"/>
    <col min="1026" max="1052" width="11.7109375" customWidth="1"/>
    <col min="1053" max="1054" width="12.7109375" customWidth="1"/>
    <col min="1055" max="1056" width="12.42578125" customWidth="1"/>
    <col min="1057" max="1058" width="12.7109375" customWidth="1"/>
    <col min="1059" max="1060" width="12.42578125" customWidth="1"/>
    <col min="1281" max="1281" width="38.7109375" bestFit="1" customWidth="1"/>
    <col min="1282" max="1308" width="11.7109375" customWidth="1"/>
    <col min="1309" max="1310" width="12.7109375" customWidth="1"/>
    <col min="1311" max="1312" width="12.42578125" customWidth="1"/>
    <col min="1313" max="1314" width="12.7109375" customWidth="1"/>
    <col min="1315" max="1316" width="12.42578125" customWidth="1"/>
    <col min="1537" max="1537" width="38.7109375" bestFit="1" customWidth="1"/>
    <col min="1538" max="1564" width="11.7109375" customWidth="1"/>
    <col min="1565" max="1566" width="12.7109375" customWidth="1"/>
    <col min="1567" max="1568" width="12.42578125" customWidth="1"/>
    <col min="1569" max="1570" width="12.7109375" customWidth="1"/>
    <col min="1571" max="1572" width="12.42578125" customWidth="1"/>
    <col min="1793" max="1793" width="38.7109375" bestFit="1" customWidth="1"/>
    <col min="1794" max="1820" width="11.7109375" customWidth="1"/>
    <col min="1821" max="1822" width="12.7109375" customWidth="1"/>
    <col min="1823" max="1824" width="12.42578125" customWidth="1"/>
    <col min="1825" max="1826" width="12.7109375" customWidth="1"/>
    <col min="1827" max="1828" width="12.42578125" customWidth="1"/>
    <col min="2049" max="2049" width="38.7109375" bestFit="1" customWidth="1"/>
    <col min="2050" max="2076" width="11.7109375" customWidth="1"/>
    <col min="2077" max="2078" width="12.7109375" customWidth="1"/>
    <col min="2079" max="2080" width="12.42578125" customWidth="1"/>
    <col min="2081" max="2082" width="12.7109375" customWidth="1"/>
    <col min="2083" max="2084" width="12.42578125" customWidth="1"/>
    <col min="2305" max="2305" width="38.7109375" bestFit="1" customWidth="1"/>
    <col min="2306" max="2332" width="11.7109375" customWidth="1"/>
    <col min="2333" max="2334" width="12.7109375" customWidth="1"/>
    <col min="2335" max="2336" width="12.42578125" customWidth="1"/>
    <col min="2337" max="2338" width="12.7109375" customWidth="1"/>
    <col min="2339" max="2340" width="12.42578125" customWidth="1"/>
    <col min="2561" max="2561" width="38.7109375" bestFit="1" customWidth="1"/>
    <col min="2562" max="2588" width="11.7109375" customWidth="1"/>
    <col min="2589" max="2590" width="12.7109375" customWidth="1"/>
    <col min="2591" max="2592" width="12.42578125" customWidth="1"/>
    <col min="2593" max="2594" width="12.7109375" customWidth="1"/>
    <col min="2595" max="2596" width="12.42578125" customWidth="1"/>
    <col min="2817" max="2817" width="38.7109375" bestFit="1" customWidth="1"/>
    <col min="2818" max="2844" width="11.7109375" customWidth="1"/>
    <col min="2845" max="2846" width="12.7109375" customWidth="1"/>
    <col min="2847" max="2848" width="12.42578125" customWidth="1"/>
    <col min="2849" max="2850" width="12.7109375" customWidth="1"/>
    <col min="2851" max="2852" width="12.42578125" customWidth="1"/>
    <col min="3073" max="3073" width="38.7109375" bestFit="1" customWidth="1"/>
    <col min="3074" max="3100" width="11.7109375" customWidth="1"/>
    <col min="3101" max="3102" width="12.7109375" customWidth="1"/>
    <col min="3103" max="3104" width="12.42578125" customWidth="1"/>
    <col min="3105" max="3106" width="12.7109375" customWidth="1"/>
    <col min="3107" max="3108" width="12.42578125" customWidth="1"/>
    <col min="3329" max="3329" width="38.7109375" bestFit="1" customWidth="1"/>
    <col min="3330" max="3356" width="11.7109375" customWidth="1"/>
    <col min="3357" max="3358" width="12.7109375" customWidth="1"/>
    <col min="3359" max="3360" width="12.42578125" customWidth="1"/>
    <col min="3361" max="3362" width="12.7109375" customWidth="1"/>
    <col min="3363" max="3364" width="12.42578125" customWidth="1"/>
    <col min="3585" max="3585" width="38.7109375" bestFit="1" customWidth="1"/>
    <col min="3586" max="3612" width="11.7109375" customWidth="1"/>
    <col min="3613" max="3614" width="12.7109375" customWidth="1"/>
    <col min="3615" max="3616" width="12.42578125" customWidth="1"/>
    <col min="3617" max="3618" width="12.7109375" customWidth="1"/>
    <col min="3619" max="3620" width="12.42578125" customWidth="1"/>
    <col min="3841" max="3841" width="38.7109375" bestFit="1" customWidth="1"/>
    <col min="3842" max="3868" width="11.7109375" customWidth="1"/>
    <col min="3869" max="3870" width="12.7109375" customWidth="1"/>
    <col min="3871" max="3872" width="12.42578125" customWidth="1"/>
    <col min="3873" max="3874" width="12.7109375" customWidth="1"/>
    <col min="3875" max="3876" width="12.42578125" customWidth="1"/>
    <col min="4097" max="4097" width="38.7109375" bestFit="1" customWidth="1"/>
    <col min="4098" max="4124" width="11.7109375" customWidth="1"/>
    <col min="4125" max="4126" width="12.7109375" customWidth="1"/>
    <col min="4127" max="4128" width="12.42578125" customWidth="1"/>
    <col min="4129" max="4130" width="12.7109375" customWidth="1"/>
    <col min="4131" max="4132" width="12.42578125" customWidth="1"/>
    <col min="4353" max="4353" width="38.7109375" bestFit="1" customWidth="1"/>
    <col min="4354" max="4380" width="11.7109375" customWidth="1"/>
    <col min="4381" max="4382" width="12.7109375" customWidth="1"/>
    <col min="4383" max="4384" width="12.42578125" customWidth="1"/>
    <col min="4385" max="4386" width="12.7109375" customWidth="1"/>
    <col min="4387" max="4388" width="12.42578125" customWidth="1"/>
    <col min="4609" max="4609" width="38.7109375" bestFit="1" customWidth="1"/>
    <col min="4610" max="4636" width="11.7109375" customWidth="1"/>
    <col min="4637" max="4638" width="12.7109375" customWidth="1"/>
    <col min="4639" max="4640" width="12.42578125" customWidth="1"/>
    <col min="4641" max="4642" width="12.7109375" customWidth="1"/>
    <col min="4643" max="4644" width="12.42578125" customWidth="1"/>
    <col min="4865" max="4865" width="38.7109375" bestFit="1" customWidth="1"/>
    <col min="4866" max="4892" width="11.7109375" customWidth="1"/>
    <col min="4893" max="4894" width="12.7109375" customWidth="1"/>
    <col min="4895" max="4896" width="12.42578125" customWidth="1"/>
    <col min="4897" max="4898" width="12.7109375" customWidth="1"/>
    <col min="4899" max="4900" width="12.42578125" customWidth="1"/>
    <col min="5121" max="5121" width="38.7109375" bestFit="1" customWidth="1"/>
    <col min="5122" max="5148" width="11.7109375" customWidth="1"/>
    <col min="5149" max="5150" width="12.7109375" customWidth="1"/>
    <col min="5151" max="5152" width="12.42578125" customWidth="1"/>
    <col min="5153" max="5154" width="12.7109375" customWidth="1"/>
    <col min="5155" max="5156" width="12.42578125" customWidth="1"/>
    <col min="5377" max="5377" width="38.7109375" bestFit="1" customWidth="1"/>
    <col min="5378" max="5404" width="11.7109375" customWidth="1"/>
    <col min="5405" max="5406" width="12.7109375" customWidth="1"/>
    <col min="5407" max="5408" width="12.42578125" customWidth="1"/>
    <col min="5409" max="5410" width="12.7109375" customWidth="1"/>
    <col min="5411" max="5412" width="12.42578125" customWidth="1"/>
    <col min="5633" max="5633" width="38.7109375" bestFit="1" customWidth="1"/>
    <col min="5634" max="5660" width="11.7109375" customWidth="1"/>
    <col min="5661" max="5662" width="12.7109375" customWidth="1"/>
    <col min="5663" max="5664" width="12.42578125" customWidth="1"/>
    <col min="5665" max="5666" width="12.7109375" customWidth="1"/>
    <col min="5667" max="5668" width="12.42578125" customWidth="1"/>
    <col min="5889" max="5889" width="38.7109375" bestFit="1" customWidth="1"/>
    <col min="5890" max="5916" width="11.7109375" customWidth="1"/>
    <col min="5917" max="5918" width="12.7109375" customWidth="1"/>
    <col min="5919" max="5920" width="12.42578125" customWidth="1"/>
    <col min="5921" max="5922" width="12.7109375" customWidth="1"/>
    <col min="5923" max="5924" width="12.42578125" customWidth="1"/>
    <col min="6145" max="6145" width="38.7109375" bestFit="1" customWidth="1"/>
    <col min="6146" max="6172" width="11.7109375" customWidth="1"/>
    <col min="6173" max="6174" width="12.7109375" customWidth="1"/>
    <col min="6175" max="6176" width="12.42578125" customWidth="1"/>
    <col min="6177" max="6178" width="12.7109375" customWidth="1"/>
    <col min="6179" max="6180" width="12.42578125" customWidth="1"/>
    <col min="6401" max="6401" width="38.7109375" bestFit="1" customWidth="1"/>
    <col min="6402" max="6428" width="11.7109375" customWidth="1"/>
    <col min="6429" max="6430" width="12.7109375" customWidth="1"/>
    <col min="6431" max="6432" width="12.42578125" customWidth="1"/>
    <col min="6433" max="6434" width="12.7109375" customWidth="1"/>
    <col min="6435" max="6436" width="12.42578125" customWidth="1"/>
    <col min="6657" max="6657" width="38.7109375" bestFit="1" customWidth="1"/>
    <col min="6658" max="6684" width="11.7109375" customWidth="1"/>
    <col min="6685" max="6686" width="12.7109375" customWidth="1"/>
    <col min="6687" max="6688" width="12.42578125" customWidth="1"/>
    <col min="6689" max="6690" width="12.7109375" customWidth="1"/>
    <col min="6691" max="6692" width="12.42578125" customWidth="1"/>
    <col min="6913" max="6913" width="38.7109375" bestFit="1" customWidth="1"/>
    <col min="6914" max="6940" width="11.7109375" customWidth="1"/>
    <col min="6941" max="6942" width="12.7109375" customWidth="1"/>
    <col min="6943" max="6944" width="12.42578125" customWidth="1"/>
    <col min="6945" max="6946" width="12.7109375" customWidth="1"/>
    <col min="6947" max="6948" width="12.42578125" customWidth="1"/>
    <col min="7169" max="7169" width="38.7109375" bestFit="1" customWidth="1"/>
    <col min="7170" max="7196" width="11.7109375" customWidth="1"/>
    <col min="7197" max="7198" width="12.7109375" customWidth="1"/>
    <col min="7199" max="7200" width="12.42578125" customWidth="1"/>
    <col min="7201" max="7202" width="12.7109375" customWidth="1"/>
    <col min="7203" max="7204" width="12.42578125" customWidth="1"/>
    <col min="7425" max="7425" width="38.7109375" bestFit="1" customWidth="1"/>
    <col min="7426" max="7452" width="11.7109375" customWidth="1"/>
    <col min="7453" max="7454" width="12.7109375" customWidth="1"/>
    <col min="7455" max="7456" width="12.42578125" customWidth="1"/>
    <col min="7457" max="7458" width="12.7109375" customWidth="1"/>
    <col min="7459" max="7460" width="12.42578125" customWidth="1"/>
    <col min="7681" max="7681" width="38.7109375" bestFit="1" customWidth="1"/>
    <col min="7682" max="7708" width="11.7109375" customWidth="1"/>
    <col min="7709" max="7710" width="12.7109375" customWidth="1"/>
    <col min="7711" max="7712" width="12.42578125" customWidth="1"/>
    <col min="7713" max="7714" width="12.7109375" customWidth="1"/>
    <col min="7715" max="7716" width="12.42578125" customWidth="1"/>
    <col min="7937" max="7937" width="38.7109375" bestFit="1" customWidth="1"/>
    <col min="7938" max="7964" width="11.7109375" customWidth="1"/>
    <col min="7965" max="7966" width="12.7109375" customWidth="1"/>
    <col min="7967" max="7968" width="12.42578125" customWidth="1"/>
    <col min="7969" max="7970" width="12.7109375" customWidth="1"/>
    <col min="7971" max="7972" width="12.42578125" customWidth="1"/>
    <col min="8193" max="8193" width="38.7109375" bestFit="1" customWidth="1"/>
    <col min="8194" max="8220" width="11.7109375" customWidth="1"/>
    <col min="8221" max="8222" width="12.7109375" customWidth="1"/>
    <col min="8223" max="8224" width="12.42578125" customWidth="1"/>
    <col min="8225" max="8226" width="12.7109375" customWidth="1"/>
    <col min="8227" max="8228" width="12.42578125" customWidth="1"/>
    <col min="8449" max="8449" width="38.7109375" bestFit="1" customWidth="1"/>
    <col min="8450" max="8476" width="11.7109375" customWidth="1"/>
    <col min="8477" max="8478" width="12.7109375" customWidth="1"/>
    <col min="8479" max="8480" width="12.42578125" customWidth="1"/>
    <col min="8481" max="8482" width="12.7109375" customWidth="1"/>
    <col min="8483" max="8484" width="12.42578125" customWidth="1"/>
    <col min="8705" max="8705" width="38.7109375" bestFit="1" customWidth="1"/>
    <col min="8706" max="8732" width="11.7109375" customWidth="1"/>
    <col min="8733" max="8734" width="12.7109375" customWidth="1"/>
    <col min="8735" max="8736" width="12.42578125" customWidth="1"/>
    <col min="8737" max="8738" width="12.7109375" customWidth="1"/>
    <col min="8739" max="8740" width="12.42578125" customWidth="1"/>
    <col min="8961" max="8961" width="38.7109375" bestFit="1" customWidth="1"/>
    <col min="8962" max="8988" width="11.7109375" customWidth="1"/>
    <col min="8989" max="8990" width="12.7109375" customWidth="1"/>
    <col min="8991" max="8992" width="12.42578125" customWidth="1"/>
    <col min="8993" max="8994" width="12.7109375" customWidth="1"/>
    <col min="8995" max="8996" width="12.42578125" customWidth="1"/>
    <col min="9217" max="9217" width="38.7109375" bestFit="1" customWidth="1"/>
    <col min="9218" max="9244" width="11.7109375" customWidth="1"/>
    <col min="9245" max="9246" width="12.7109375" customWidth="1"/>
    <col min="9247" max="9248" width="12.42578125" customWidth="1"/>
    <col min="9249" max="9250" width="12.7109375" customWidth="1"/>
    <col min="9251" max="9252" width="12.42578125" customWidth="1"/>
    <col min="9473" max="9473" width="38.7109375" bestFit="1" customWidth="1"/>
    <col min="9474" max="9500" width="11.7109375" customWidth="1"/>
    <col min="9501" max="9502" width="12.7109375" customWidth="1"/>
    <col min="9503" max="9504" width="12.42578125" customWidth="1"/>
    <col min="9505" max="9506" width="12.7109375" customWidth="1"/>
    <col min="9507" max="9508" width="12.42578125" customWidth="1"/>
    <col min="9729" max="9729" width="38.7109375" bestFit="1" customWidth="1"/>
    <col min="9730" max="9756" width="11.7109375" customWidth="1"/>
    <col min="9757" max="9758" width="12.7109375" customWidth="1"/>
    <col min="9759" max="9760" width="12.42578125" customWidth="1"/>
    <col min="9761" max="9762" width="12.7109375" customWidth="1"/>
    <col min="9763" max="9764" width="12.42578125" customWidth="1"/>
    <col min="9985" max="9985" width="38.7109375" bestFit="1" customWidth="1"/>
    <col min="9986" max="10012" width="11.7109375" customWidth="1"/>
    <col min="10013" max="10014" width="12.7109375" customWidth="1"/>
    <col min="10015" max="10016" width="12.42578125" customWidth="1"/>
    <col min="10017" max="10018" width="12.7109375" customWidth="1"/>
    <col min="10019" max="10020" width="12.42578125" customWidth="1"/>
    <col min="10241" max="10241" width="38.7109375" bestFit="1" customWidth="1"/>
    <col min="10242" max="10268" width="11.7109375" customWidth="1"/>
    <col min="10269" max="10270" width="12.7109375" customWidth="1"/>
    <col min="10271" max="10272" width="12.42578125" customWidth="1"/>
    <col min="10273" max="10274" width="12.7109375" customWidth="1"/>
    <col min="10275" max="10276" width="12.42578125" customWidth="1"/>
    <col min="10497" max="10497" width="38.7109375" bestFit="1" customWidth="1"/>
    <col min="10498" max="10524" width="11.7109375" customWidth="1"/>
    <col min="10525" max="10526" width="12.7109375" customWidth="1"/>
    <col min="10527" max="10528" width="12.42578125" customWidth="1"/>
    <col min="10529" max="10530" width="12.7109375" customWidth="1"/>
    <col min="10531" max="10532" width="12.42578125" customWidth="1"/>
    <col min="10753" max="10753" width="38.7109375" bestFit="1" customWidth="1"/>
    <col min="10754" max="10780" width="11.7109375" customWidth="1"/>
    <col min="10781" max="10782" width="12.7109375" customWidth="1"/>
    <col min="10783" max="10784" width="12.42578125" customWidth="1"/>
    <col min="10785" max="10786" width="12.7109375" customWidth="1"/>
    <col min="10787" max="10788" width="12.42578125" customWidth="1"/>
    <col min="11009" max="11009" width="38.7109375" bestFit="1" customWidth="1"/>
    <col min="11010" max="11036" width="11.7109375" customWidth="1"/>
    <col min="11037" max="11038" width="12.7109375" customWidth="1"/>
    <col min="11039" max="11040" width="12.42578125" customWidth="1"/>
    <col min="11041" max="11042" width="12.7109375" customWidth="1"/>
    <col min="11043" max="11044" width="12.42578125" customWidth="1"/>
    <col min="11265" max="11265" width="38.7109375" bestFit="1" customWidth="1"/>
    <col min="11266" max="11292" width="11.7109375" customWidth="1"/>
    <col min="11293" max="11294" width="12.7109375" customWidth="1"/>
    <col min="11295" max="11296" width="12.42578125" customWidth="1"/>
    <col min="11297" max="11298" width="12.7109375" customWidth="1"/>
    <col min="11299" max="11300" width="12.42578125" customWidth="1"/>
    <col min="11521" max="11521" width="38.7109375" bestFit="1" customWidth="1"/>
    <col min="11522" max="11548" width="11.7109375" customWidth="1"/>
    <col min="11549" max="11550" width="12.7109375" customWidth="1"/>
    <col min="11551" max="11552" width="12.42578125" customWidth="1"/>
    <col min="11553" max="11554" width="12.7109375" customWidth="1"/>
    <col min="11555" max="11556" width="12.42578125" customWidth="1"/>
    <col min="11777" max="11777" width="38.7109375" bestFit="1" customWidth="1"/>
    <col min="11778" max="11804" width="11.7109375" customWidth="1"/>
    <col min="11805" max="11806" width="12.7109375" customWidth="1"/>
    <col min="11807" max="11808" width="12.42578125" customWidth="1"/>
    <col min="11809" max="11810" width="12.7109375" customWidth="1"/>
    <col min="11811" max="11812" width="12.42578125" customWidth="1"/>
    <col min="12033" max="12033" width="38.7109375" bestFit="1" customWidth="1"/>
    <col min="12034" max="12060" width="11.7109375" customWidth="1"/>
    <col min="12061" max="12062" width="12.7109375" customWidth="1"/>
    <col min="12063" max="12064" width="12.42578125" customWidth="1"/>
    <col min="12065" max="12066" width="12.7109375" customWidth="1"/>
    <col min="12067" max="12068" width="12.42578125" customWidth="1"/>
    <col min="12289" max="12289" width="38.7109375" bestFit="1" customWidth="1"/>
    <col min="12290" max="12316" width="11.7109375" customWidth="1"/>
    <col min="12317" max="12318" width="12.7109375" customWidth="1"/>
    <col min="12319" max="12320" width="12.42578125" customWidth="1"/>
    <col min="12321" max="12322" width="12.7109375" customWidth="1"/>
    <col min="12323" max="12324" width="12.42578125" customWidth="1"/>
    <col min="12545" max="12545" width="38.7109375" bestFit="1" customWidth="1"/>
    <col min="12546" max="12572" width="11.7109375" customWidth="1"/>
    <col min="12573" max="12574" width="12.7109375" customWidth="1"/>
    <col min="12575" max="12576" width="12.42578125" customWidth="1"/>
    <col min="12577" max="12578" width="12.7109375" customWidth="1"/>
    <col min="12579" max="12580" width="12.42578125" customWidth="1"/>
    <col min="12801" max="12801" width="38.7109375" bestFit="1" customWidth="1"/>
    <col min="12802" max="12828" width="11.7109375" customWidth="1"/>
    <col min="12829" max="12830" width="12.7109375" customWidth="1"/>
    <col min="12831" max="12832" width="12.42578125" customWidth="1"/>
    <col min="12833" max="12834" width="12.7109375" customWidth="1"/>
    <col min="12835" max="12836" width="12.42578125" customWidth="1"/>
    <col min="13057" max="13057" width="38.7109375" bestFit="1" customWidth="1"/>
    <col min="13058" max="13084" width="11.7109375" customWidth="1"/>
    <col min="13085" max="13086" width="12.7109375" customWidth="1"/>
    <col min="13087" max="13088" width="12.42578125" customWidth="1"/>
    <col min="13089" max="13090" width="12.7109375" customWidth="1"/>
    <col min="13091" max="13092" width="12.42578125" customWidth="1"/>
    <col min="13313" max="13313" width="38.7109375" bestFit="1" customWidth="1"/>
    <col min="13314" max="13340" width="11.7109375" customWidth="1"/>
    <col min="13341" max="13342" width="12.7109375" customWidth="1"/>
    <col min="13343" max="13344" width="12.42578125" customWidth="1"/>
    <col min="13345" max="13346" width="12.7109375" customWidth="1"/>
    <col min="13347" max="13348" width="12.42578125" customWidth="1"/>
    <col min="13569" max="13569" width="38.7109375" bestFit="1" customWidth="1"/>
    <col min="13570" max="13596" width="11.7109375" customWidth="1"/>
    <col min="13597" max="13598" width="12.7109375" customWidth="1"/>
    <col min="13599" max="13600" width="12.42578125" customWidth="1"/>
    <col min="13601" max="13602" width="12.7109375" customWidth="1"/>
    <col min="13603" max="13604" width="12.42578125" customWidth="1"/>
    <col min="13825" max="13825" width="38.7109375" bestFit="1" customWidth="1"/>
    <col min="13826" max="13852" width="11.7109375" customWidth="1"/>
    <col min="13853" max="13854" width="12.7109375" customWidth="1"/>
    <col min="13855" max="13856" width="12.42578125" customWidth="1"/>
    <col min="13857" max="13858" width="12.7109375" customWidth="1"/>
    <col min="13859" max="13860" width="12.42578125" customWidth="1"/>
    <col min="14081" max="14081" width="38.7109375" bestFit="1" customWidth="1"/>
    <col min="14082" max="14108" width="11.7109375" customWidth="1"/>
    <col min="14109" max="14110" width="12.7109375" customWidth="1"/>
    <col min="14111" max="14112" width="12.42578125" customWidth="1"/>
    <col min="14113" max="14114" width="12.7109375" customWidth="1"/>
    <col min="14115" max="14116" width="12.42578125" customWidth="1"/>
    <col min="14337" max="14337" width="38.7109375" bestFit="1" customWidth="1"/>
    <col min="14338" max="14364" width="11.7109375" customWidth="1"/>
    <col min="14365" max="14366" width="12.7109375" customWidth="1"/>
    <col min="14367" max="14368" width="12.42578125" customWidth="1"/>
    <col min="14369" max="14370" width="12.7109375" customWidth="1"/>
    <col min="14371" max="14372" width="12.42578125" customWidth="1"/>
    <col min="14593" max="14593" width="38.7109375" bestFit="1" customWidth="1"/>
    <col min="14594" max="14620" width="11.7109375" customWidth="1"/>
    <col min="14621" max="14622" width="12.7109375" customWidth="1"/>
    <col min="14623" max="14624" width="12.42578125" customWidth="1"/>
    <col min="14625" max="14626" width="12.7109375" customWidth="1"/>
    <col min="14627" max="14628" width="12.42578125" customWidth="1"/>
    <col min="14849" max="14849" width="38.7109375" bestFit="1" customWidth="1"/>
    <col min="14850" max="14876" width="11.7109375" customWidth="1"/>
    <col min="14877" max="14878" width="12.7109375" customWidth="1"/>
    <col min="14879" max="14880" width="12.42578125" customWidth="1"/>
    <col min="14881" max="14882" width="12.7109375" customWidth="1"/>
    <col min="14883" max="14884" width="12.42578125" customWidth="1"/>
    <col min="15105" max="15105" width="38.7109375" bestFit="1" customWidth="1"/>
    <col min="15106" max="15132" width="11.7109375" customWidth="1"/>
    <col min="15133" max="15134" width="12.7109375" customWidth="1"/>
    <col min="15135" max="15136" width="12.42578125" customWidth="1"/>
    <col min="15137" max="15138" width="12.7109375" customWidth="1"/>
    <col min="15139" max="15140" width="12.42578125" customWidth="1"/>
    <col min="15361" max="15361" width="38.7109375" bestFit="1" customWidth="1"/>
    <col min="15362" max="15388" width="11.7109375" customWidth="1"/>
    <col min="15389" max="15390" width="12.7109375" customWidth="1"/>
    <col min="15391" max="15392" width="12.42578125" customWidth="1"/>
    <col min="15393" max="15394" width="12.7109375" customWidth="1"/>
    <col min="15395" max="15396" width="12.42578125" customWidth="1"/>
    <col min="15617" max="15617" width="38.7109375" bestFit="1" customWidth="1"/>
    <col min="15618" max="15644" width="11.7109375" customWidth="1"/>
    <col min="15645" max="15646" width="12.7109375" customWidth="1"/>
    <col min="15647" max="15648" width="12.42578125" customWidth="1"/>
    <col min="15649" max="15650" width="12.7109375" customWidth="1"/>
    <col min="15651" max="15652" width="12.42578125" customWidth="1"/>
    <col min="15873" max="15873" width="38.7109375" bestFit="1" customWidth="1"/>
    <col min="15874" max="15900" width="11.7109375" customWidth="1"/>
    <col min="15901" max="15902" width="12.7109375" customWidth="1"/>
    <col min="15903" max="15904" width="12.42578125" customWidth="1"/>
    <col min="15905" max="15906" width="12.7109375" customWidth="1"/>
    <col min="15907" max="15908" width="12.42578125" customWidth="1"/>
    <col min="16129" max="16129" width="38.7109375" bestFit="1" customWidth="1"/>
    <col min="16130" max="16156" width="11.7109375" customWidth="1"/>
    <col min="16157" max="16158" width="12.7109375" customWidth="1"/>
    <col min="16159" max="16160" width="12.42578125" customWidth="1"/>
    <col min="16161" max="16162" width="12.7109375" customWidth="1"/>
    <col min="16163" max="16164" width="12.42578125" customWidth="1"/>
  </cols>
  <sheetData>
    <row r="1" spans="1:29" ht="25.15" customHeight="1" x14ac:dyDescent="0.25">
      <c r="A1" s="217" t="s">
        <v>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ht="18.75" x14ac:dyDescent="0.3">
      <c r="A2" s="214"/>
      <c r="B2" s="215">
        <v>2017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6"/>
      <c r="P2" s="215">
        <v>2018</v>
      </c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6"/>
    </row>
    <row r="3" spans="1:29" ht="18.75" x14ac:dyDescent="0.3">
      <c r="A3" s="214"/>
      <c r="B3" s="215" t="s">
        <v>30</v>
      </c>
      <c r="C3" s="216"/>
      <c r="D3" s="215" t="s">
        <v>34</v>
      </c>
      <c r="E3" s="216"/>
      <c r="F3" s="215" t="s">
        <v>35</v>
      </c>
      <c r="G3" s="216"/>
      <c r="H3" s="215" t="s">
        <v>39</v>
      </c>
      <c r="I3" s="216"/>
      <c r="J3" s="218" t="s">
        <v>40</v>
      </c>
      <c r="K3" s="216"/>
      <c r="L3" s="209" t="s">
        <v>44</v>
      </c>
      <c r="M3" s="210"/>
      <c r="N3" s="209">
        <v>2017</v>
      </c>
      <c r="O3" s="210"/>
      <c r="P3" s="215" t="s">
        <v>30</v>
      </c>
      <c r="Q3" s="216"/>
      <c r="R3" s="215" t="s">
        <v>34</v>
      </c>
      <c r="S3" s="216"/>
      <c r="T3" s="215" t="s">
        <v>35</v>
      </c>
      <c r="U3" s="216"/>
      <c r="V3" s="215" t="s">
        <v>39</v>
      </c>
      <c r="W3" s="216"/>
      <c r="X3" s="218" t="s">
        <v>40</v>
      </c>
      <c r="Y3" s="216"/>
      <c r="Z3" s="209" t="s">
        <v>44</v>
      </c>
      <c r="AA3" s="210"/>
      <c r="AB3" s="209">
        <v>2018</v>
      </c>
      <c r="AC3" s="210"/>
    </row>
    <row r="4" spans="1:29" ht="45" x14ac:dyDescent="0.25">
      <c r="A4" s="214"/>
      <c r="B4" s="187" t="s">
        <v>56</v>
      </c>
      <c r="C4" s="187" t="s">
        <v>57</v>
      </c>
      <c r="D4" s="187" t="s">
        <v>56</v>
      </c>
      <c r="E4" s="187" t="s">
        <v>57</v>
      </c>
      <c r="F4" s="187" t="s">
        <v>56</v>
      </c>
      <c r="G4" s="187" t="s">
        <v>57</v>
      </c>
      <c r="H4" s="187" t="s">
        <v>56</v>
      </c>
      <c r="I4" s="187" t="s">
        <v>57</v>
      </c>
      <c r="J4" s="187" t="s">
        <v>56</v>
      </c>
      <c r="K4" s="187" t="s">
        <v>57</v>
      </c>
      <c r="L4" s="187" t="s">
        <v>56</v>
      </c>
      <c r="M4" s="187" t="s">
        <v>57</v>
      </c>
      <c r="N4" s="187" t="s">
        <v>56</v>
      </c>
      <c r="O4" s="187" t="s">
        <v>57</v>
      </c>
      <c r="P4" s="187" t="s">
        <v>56</v>
      </c>
      <c r="Q4" s="187" t="s">
        <v>57</v>
      </c>
      <c r="R4" s="187" t="s">
        <v>56</v>
      </c>
      <c r="S4" s="187" t="s">
        <v>57</v>
      </c>
      <c r="T4" s="187" t="s">
        <v>56</v>
      </c>
      <c r="U4" s="187" t="s">
        <v>57</v>
      </c>
      <c r="V4" s="187" t="s">
        <v>56</v>
      </c>
      <c r="W4" s="187" t="s">
        <v>57</v>
      </c>
      <c r="X4" s="187" t="s">
        <v>56</v>
      </c>
      <c r="Y4" s="187" t="s">
        <v>57</v>
      </c>
      <c r="Z4" s="187" t="s">
        <v>56</v>
      </c>
      <c r="AA4" s="187" t="s">
        <v>57</v>
      </c>
      <c r="AB4" s="187" t="s">
        <v>56</v>
      </c>
      <c r="AC4" s="187" t="s">
        <v>57</v>
      </c>
    </row>
    <row r="5" spans="1:29" ht="18.75" x14ac:dyDescent="0.25">
      <c r="A5" s="211" t="s">
        <v>13</v>
      </c>
      <c r="B5" s="211"/>
      <c r="C5" s="21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274"/>
      <c r="Z5" s="172"/>
      <c r="AA5" s="172"/>
      <c r="AB5" s="172"/>
      <c r="AC5" s="172"/>
    </row>
    <row r="6" spans="1:29" ht="15.75" x14ac:dyDescent="0.25">
      <c r="A6" s="101" t="s">
        <v>1</v>
      </c>
      <c r="B6" s="129">
        <v>161.36500000000001</v>
      </c>
      <c r="C6" s="130">
        <v>160.63300000000001</v>
      </c>
      <c r="D6" s="131">
        <v>229.57599999999999</v>
      </c>
      <c r="E6" s="130">
        <v>167.179</v>
      </c>
      <c r="F6" s="131">
        <v>191.72800000000001</v>
      </c>
      <c r="G6" s="130">
        <v>162.70599999999999</v>
      </c>
      <c r="H6" s="129">
        <v>363.07299999999998</v>
      </c>
      <c r="I6" s="130">
        <v>189.99100000000001</v>
      </c>
      <c r="J6" s="129">
        <v>222.83500000000001</v>
      </c>
      <c r="K6" s="130">
        <v>164.64400000000001</v>
      </c>
      <c r="L6" s="129">
        <v>181.51</v>
      </c>
      <c r="M6" s="130">
        <v>160.03200000000001</v>
      </c>
      <c r="N6" s="129">
        <v>205.29400000000001</v>
      </c>
      <c r="O6" s="130">
        <v>163.042</v>
      </c>
      <c r="P6" s="129">
        <v>165.57499999999999</v>
      </c>
      <c r="Q6" s="130">
        <v>160.464</v>
      </c>
      <c r="R6" s="129">
        <v>226.244</v>
      </c>
      <c r="S6" s="130">
        <v>168.779</v>
      </c>
      <c r="T6" s="129">
        <v>186.81100000000001</v>
      </c>
      <c r="U6" s="130">
        <v>162.43899999999999</v>
      </c>
      <c r="V6" s="129">
        <v>376.19099999999997</v>
      </c>
      <c r="W6" s="130">
        <v>182.55600000000001</v>
      </c>
      <c r="X6" s="129">
        <v>220.43100000000001</v>
      </c>
      <c r="Y6" s="130">
        <v>164.03899999999999</v>
      </c>
      <c r="Z6" s="129">
        <v>167.072</v>
      </c>
      <c r="AA6" s="130">
        <v>161.316</v>
      </c>
      <c r="AB6" s="129">
        <v>200.11099999999999</v>
      </c>
      <c r="AC6" s="130">
        <v>163.07599999999999</v>
      </c>
    </row>
    <row r="7" spans="1:29" ht="15.75" x14ac:dyDescent="0.25">
      <c r="A7" s="102" t="s">
        <v>2</v>
      </c>
      <c r="B7" s="132">
        <v>171.547</v>
      </c>
      <c r="C7" s="133">
        <v>158.63999999999999</v>
      </c>
      <c r="D7" s="134">
        <v>210.74100000000001</v>
      </c>
      <c r="E7" s="133">
        <v>160.71199999999999</v>
      </c>
      <c r="F7" s="134">
        <v>190.26300000000001</v>
      </c>
      <c r="G7" s="133">
        <v>159.327</v>
      </c>
      <c r="H7" s="132">
        <v>259.98099999999999</v>
      </c>
      <c r="I7" s="133">
        <v>168.54300000000001</v>
      </c>
      <c r="J7" s="132">
        <v>207.86099999999999</v>
      </c>
      <c r="K7" s="133">
        <v>160.56399999999999</v>
      </c>
      <c r="L7" s="132">
        <v>190.334</v>
      </c>
      <c r="M7" s="133">
        <v>166.22399999999999</v>
      </c>
      <c r="N7" s="132">
        <v>202.357</v>
      </c>
      <c r="O7" s="133">
        <v>162.47399999999999</v>
      </c>
      <c r="P7" s="132">
        <v>190.08699999999999</v>
      </c>
      <c r="Q7" s="133">
        <v>161.74199999999999</v>
      </c>
      <c r="R7" s="132">
        <v>212.55</v>
      </c>
      <c r="S7" s="133">
        <v>159.90100000000001</v>
      </c>
      <c r="T7" s="132">
        <v>201.108</v>
      </c>
      <c r="U7" s="133">
        <v>161.22200000000001</v>
      </c>
      <c r="V7" s="132">
        <v>240.00899999999999</v>
      </c>
      <c r="W7" s="133">
        <v>161.69499999999999</v>
      </c>
      <c r="X7" s="132">
        <v>212.434</v>
      </c>
      <c r="Y7" s="133">
        <v>161.28200000000001</v>
      </c>
      <c r="Z7" s="132">
        <v>223.33199999999999</v>
      </c>
      <c r="AA7" s="133">
        <v>165.89400000000001</v>
      </c>
      <c r="AB7" s="132">
        <v>215.76900000000001</v>
      </c>
      <c r="AC7" s="133">
        <v>162.84399999999999</v>
      </c>
    </row>
    <row r="8" spans="1:29" ht="15.75" x14ac:dyDescent="0.25">
      <c r="A8" s="102" t="s">
        <v>3</v>
      </c>
      <c r="B8" s="132">
        <v>191.583</v>
      </c>
      <c r="C8" s="133">
        <v>175.916</v>
      </c>
      <c r="D8" s="134">
        <v>237.37200000000001</v>
      </c>
      <c r="E8" s="133">
        <v>181.01499999999999</v>
      </c>
      <c r="F8" s="134">
        <v>209.75899999999999</v>
      </c>
      <c r="G8" s="133">
        <v>177.5</v>
      </c>
      <c r="H8" s="132">
        <v>276.42700000000002</v>
      </c>
      <c r="I8" s="133">
        <v>194.00200000000001</v>
      </c>
      <c r="J8" s="132">
        <v>217.57</v>
      </c>
      <c r="K8" s="133">
        <v>179.29</v>
      </c>
      <c r="L8" s="132">
        <v>187.79599999999999</v>
      </c>
      <c r="M8" s="133">
        <v>171.756</v>
      </c>
      <c r="N8" s="132">
        <v>207.227</v>
      </c>
      <c r="O8" s="133">
        <v>176.71299999999999</v>
      </c>
      <c r="P8" s="132">
        <v>189.63800000000001</v>
      </c>
      <c r="Q8" s="133">
        <v>170.346</v>
      </c>
      <c r="R8" s="132">
        <v>241.30799999999999</v>
      </c>
      <c r="S8" s="133">
        <v>181.34700000000001</v>
      </c>
      <c r="T8" s="132">
        <v>208.05500000000001</v>
      </c>
      <c r="U8" s="133">
        <v>173.196</v>
      </c>
      <c r="V8" s="132">
        <v>319.798</v>
      </c>
      <c r="W8" s="133">
        <v>218.79900000000001</v>
      </c>
      <c r="X8" s="132">
        <v>224.48599999999999</v>
      </c>
      <c r="Y8" s="133">
        <v>177.149</v>
      </c>
      <c r="Z8" s="132">
        <v>199.44499999999999</v>
      </c>
      <c r="AA8" s="133">
        <v>170.369</v>
      </c>
      <c r="AB8" s="132">
        <v>215.88900000000001</v>
      </c>
      <c r="AC8" s="133">
        <v>174.751</v>
      </c>
    </row>
    <row r="9" spans="1:29" ht="15.75" x14ac:dyDescent="0.25">
      <c r="A9" s="102" t="s">
        <v>4</v>
      </c>
      <c r="B9" s="132">
        <v>206.364</v>
      </c>
      <c r="C9" s="133">
        <v>172.773</v>
      </c>
      <c r="D9" s="134">
        <v>225.68100000000001</v>
      </c>
      <c r="E9" s="133">
        <v>191.69200000000001</v>
      </c>
      <c r="F9" s="134">
        <v>216.17500000000001</v>
      </c>
      <c r="G9" s="133">
        <v>178.35400000000001</v>
      </c>
      <c r="H9" s="132">
        <v>266.04000000000002</v>
      </c>
      <c r="I9" s="133">
        <v>187.40600000000001</v>
      </c>
      <c r="J9" s="132">
        <v>234.60499999999999</v>
      </c>
      <c r="K9" s="133">
        <v>179.10900000000001</v>
      </c>
      <c r="L9" s="132">
        <v>191.36</v>
      </c>
      <c r="M9" s="133">
        <v>161.69</v>
      </c>
      <c r="N9" s="132">
        <v>219.01</v>
      </c>
      <c r="O9" s="133">
        <v>172.84399999999999</v>
      </c>
      <c r="P9" s="132">
        <v>188.95699999999999</v>
      </c>
      <c r="Q9" s="133">
        <v>158.69200000000001</v>
      </c>
      <c r="R9" s="132">
        <v>240.34899999999999</v>
      </c>
      <c r="S9" s="133">
        <v>163.41300000000001</v>
      </c>
      <c r="T9" s="132">
        <v>211.387</v>
      </c>
      <c r="U9" s="133">
        <v>159.774</v>
      </c>
      <c r="V9" s="132">
        <v>271.23500000000001</v>
      </c>
      <c r="W9" s="133">
        <v>165.20099999999999</v>
      </c>
      <c r="X9" s="132">
        <v>228.38200000000001</v>
      </c>
      <c r="Y9" s="133">
        <v>160.34</v>
      </c>
      <c r="Z9" s="132">
        <v>201.255</v>
      </c>
      <c r="AA9" s="133">
        <v>158.16</v>
      </c>
      <c r="AB9" s="132">
        <v>221.89699999999999</v>
      </c>
      <c r="AC9" s="133">
        <v>159.55799999999999</v>
      </c>
    </row>
    <row r="10" spans="1:29" ht="15.75" x14ac:dyDescent="0.25">
      <c r="A10" s="102" t="s">
        <v>5</v>
      </c>
      <c r="B10" s="132">
        <v>188.107</v>
      </c>
      <c r="C10" s="133">
        <v>171.17500000000001</v>
      </c>
      <c r="D10" s="134">
        <v>207.434</v>
      </c>
      <c r="E10" s="133">
        <v>175.17699999999999</v>
      </c>
      <c r="F10" s="134">
        <v>195.62700000000001</v>
      </c>
      <c r="G10" s="133">
        <v>172.554</v>
      </c>
      <c r="H10" s="132">
        <v>240.959</v>
      </c>
      <c r="I10" s="133">
        <v>190.68799999999999</v>
      </c>
      <c r="J10" s="132">
        <v>202.001</v>
      </c>
      <c r="K10" s="133">
        <v>175.143</v>
      </c>
      <c r="L10" s="132">
        <v>198.52799999999999</v>
      </c>
      <c r="M10" s="133">
        <v>169.96299999999999</v>
      </c>
      <c r="N10" s="132">
        <v>200.827</v>
      </c>
      <c r="O10" s="133">
        <v>173.46100000000001</v>
      </c>
      <c r="P10" s="132">
        <v>200.34</v>
      </c>
      <c r="Q10" s="133">
        <v>166.958</v>
      </c>
      <c r="R10" s="132">
        <v>208.422</v>
      </c>
      <c r="S10" s="133">
        <v>178.42500000000001</v>
      </c>
      <c r="T10" s="132">
        <v>202.93</v>
      </c>
      <c r="U10" s="133">
        <v>170.34200000000001</v>
      </c>
      <c r="V10" s="132">
        <v>364.1</v>
      </c>
      <c r="W10" s="133">
        <v>185.84700000000001</v>
      </c>
      <c r="X10" s="132">
        <v>223.76900000000001</v>
      </c>
      <c r="Y10" s="133">
        <v>172.03299999999999</v>
      </c>
      <c r="Z10" s="132">
        <v>200.48599999999999</v>
      </c>
      <c r="AA10" s="133">
        <v>171.43199999999999</v>
      </c>
      <c r="AB10" s="132">
        <v>215.83</v>
      </c>
      <c r="AC10" s="133">
        <v>171.84399999999999</v>
      </c>
    </row>
    <row r="11" spans="1:29" ht="15.75" x14ac:dyDescent="0.25">
      <c r="A11" s="102" t="s">
        <v>6</v>
      </c>
      <c r="B11" s="132">
        <v>185.804</v>
      </c>
      <c r="C11" s="133">
        <v>171.16300000000001</v>
      </c>
      <c r="D11" s="134">
        <v>261.65300000000002</v>
      </c>
      <c r="E11" s="133">
        <v>180.17599999999999</v>
      </c>
      <c r="F11" s="134">
        <v>217.06100000000001</v>
      </c>
      <c r="G11" s="133">
        <v>174.15199999999999</v>
      </c>
      <c r="H11" s="132">
        <v>386.16399999999999</v>
      </c>
      <c r="I11" s="133">
        <v>193.607</v>
      </c>
      <c r="J11" s="132">
        <v>249.291</v>
      </c>
      <c r="K11" s="133">
        <v>176.41200000000001</v>
      </c>
      <c r="L11" s="132">
        <v>218.38900000000001</v>
      </c>
      <c r="M11" s="133">
        <v>177.02</v>
      </c>
      <c r="N11" s="132">
        <v>239.72900000000001</v>
      </c>
      <c r="O11" s="133">
        <v>176.61600000000001</v>
      </c>
      <c r="P11" s="132">
        <v>208.578</v>
      </c>
      <c r="Q11" s="133">
        <v>171.74100000000001</v>
      </c>
      <c r="R11" s="132">
        <v>263.529</v>
      </c>
      <c r="S11" s="133">
        <v>182.714</v>
      </c>
      <c r="T11" s="132">
        <v>225.97399999999999</v>
      </c>
      <c r="U11" s="133">
        <v>174.68799999999999</v>
      </c>
      <c r="V11" s="132">
        <v>391.36399999999998</v>
      </c>
      <c r="W11" s="133">
        <v>199.739</v>
      </c>
      <c r="X11" s="132">
        <v>257.52600000000001</v>
      </c>
      <c r="Y11" s="133">
        <v>177.18799999999999</v>
      </c>
      <c r="Z11" s="132">
        <v>255.00299999999999</v>
      </c>
      <c r="AA11" s="133">
        <v>176.875</v>
      </c>
      <c r="AB11" s="132">
        <v>256.59300000000002</v>
      </c>
      <c r="AC11" s="133">
        <v>177.08</v>
      </c>
    </row>
    <row r="12" spans="1:29" ht="15.75" x14ac:dyDescent="0.25">
      <c r="A12" s="102" t="s">
        <v>7</v>
      </c>
      <c r="B12" s="132">
        <v>167.99299999999999</v>
      </c>
      <c r="C12" s="133">
        <v>166.02</v>
      </c>
      <c r="D12" s="134">
        <v>178.13300000000001</v>
      </c>
      <c r="E12" s="133">
        <v>166.21899999999999</v>
      </c>
      <c r="F12" s="134">
        <v>172.05799999999999</v>
      </c>
      <c r="G12" s="133">
        <v>166.09800000000001</v>
      </c>
      <c r="H12" s="132">
        <v>247.089</v>
      </c>
      <c r="I12" s="133">
        <v>173.20599999999999</v>
      </c>
      <c r="J12" s="132">
        <v>186.06800000000001</v>
      </c>
      <c r="K12" s="133">
        <v>167.12</v>
      </c>
      <c r="L12" s="132">
        <v>178.238</v>
      </c>
      <c r="M12" s="133">
        <v>167.32400000000001</v>
      </c>
      <c r="N12" s="132">
        <v>183.67699999999999</v>
      </c>
      <c r="O12" s="133">
        <v>167.184</v>
      </c>
      <c r="P12" s="132">
        <v>192.399</v>
      </c>
      <c r="Q12" s="133">
        <v>168.79599999999999</v>
      </c>
      <c r="R12" s="132">
        <v>219.31899999999999</v>
      </c>
      <c r="S12" s="133">
        <v>170.24299999999999</v>
      </c>
      <c r="T12" s="132">
        <v>201.654</v>
      </c>
      <c r="U12" s="133">
        <v>169.26400000000001</v>
      </c>
      <c r="V12" s="132">
        <v>268.82299999999998</v>
      </c>
      <c r="W12" s="133">
        <v>177.239</v>
      </c>
      <c r="X12" s="132">
        <v>212.62799999999999</v>
      </c>
      <c r="Y12" s="133">
        <v>170.34</v>
      </c>
      <c r="Z12" s="132">
        <v>185.55799999999999</v>
      </c>
      <c r="AA12" s="133">
        <v>168.63800000000001</v>
      </c>
      <c r="AB12" s="132">
        <v>203.625</v>
      </c>
      <c r="AC12" s="133">
        <v>169.74799999999999</v>
      </c>
    </row>
    <row r="13" spans="1:29" ht="16.5" thickBot="1" x14ac:dyDescent="0.3">
      <c r="A13" s="119" t="s">
        <v>8</v>
      </c>
      <c r="B13" s="135">
        <v>208.30600000000001</v>
      </c>
      <c r="C13" s="136">
        <v>164.244</v>
      </c>
      <c r="D13" s="137">
        <v>219.51599999999999</v>
      </c>
      <c r="E13" s="136">
        <v>163.00200000000001</v>
      </c>
      <c r="F13" s="137">
        <v>213.375</v>
      </c>
      <c r="G13" s="136">
        <v>163.84</v>
      </c>
      <c r="H13" s="135">
        <v>250.94300000000001</v>
      </c>
      <c r="I13" s="136">
        <v>166.375</v>
      </c>
      <c r="J13" s="135">
        <v>225.386</v>
      </c>
      <c r="K13" s="136">
        <v>164.20099999999999</v>
      </c>
      <c r="L13" s="135">
        <v>200.84200000000001</v>
      </c>
      <c r="M13" s="136">
        <v>163.89599999999999</v>
      </c>
      <c r="N13" s="135">
        <v>217.52199999999999</v>
      </c>
      <c r="O13" s="136">
        <v>164.1</v>
      </c>
      <c r="P13" s="135">
        <v>194.66900000000001</v>
      </c>
      <c r="Q13" s="136">
        <v>165.012</v>
      </c>
      <c r="R13" s="135">
        <v>218.94200000000001</v>
      </c>
      <c r="S13" s="136">
        <v>162.28299999999999</v>
      </c>
      <c r="T13" s="135">
        <v>203.751</v>
      </c>
      <c r="U13" s="136">
        <v>164.304</v>
      </c>
      <c r="V13" s="135">
        <v>232.768</v>
      </c>
      <c r="W13" s="136">
        <v>160.649</v>
      </c>
      <c r="X13" s="135">
        <v>207.26499999999999</v>
      </c>
      <c r="Y13" s="136">
        <v>153.999</v>
      </c>
      <c r="Z13" s="135">
        <v>188.39500000000001</v>
      </c>
      <c r="AA13" s="136">
        <v>164.95699999999999</v>
      </c>
      <c r="AB13" s="135">
        <v>203.50200000000001</v>
      </c>
      <c r="AC13" s="136">
        <v>164.21899999999999</v>
      </c>
    </row>
    <row r="14" spans="1:29" ht="16.5" thickBot="1" x14ac:dyDescent="0.3">
      <c r="A14" s="117" t="s">
        <v>79</v>
      </c>
      <c r="B14" s="176">
        <v>188.06100000000001</v>
      </c>
      <c r="C14" s="177">
        <v>166.80199999999999</v>
      </c>
      <c r="D14" s="178">
        <v>214.994</v>
      </c>
      <c r="E14" s="177">
        <v>170.55099999999999</v>
      </c>
      <c r="F14" s="178">
        <v>200.02199999999999</v>
      </c>
      <c r="G14" s="177">
        <v>168.06100000000001</v>
      </c>
      <c r="H14" s="176">
        <v>262.59300000000002</v>
      </c>
      <c r="I14" s="177">
        <v>179.02600000000001</v>
      </c>
      <c r="J14" s="176">
        <v>216.179</v>
      </c>
      <c r="K14" s="177">
        <v>169.42</v>
      </c>
      <c r="L14" s="176">
        <v>193.71799999999999</v>
      </c>
      <c r="M14" s="177">
        <v>166.512</v>
      </c>
      <c r="N14" s="176">
        <v>208.83199999999999</v>
      </c>
      <c r="O14" s="177">
        <v>168.45</v>
      </c>
      <c r="P14" s="176">
        <v>192.81299999999999</v>
      </c>
      <c r="Q14" s="177">
        <v>165.28800000000001</v>
      </c>
      <c r="R14" s="176">
        <v>223.23400000000001</v>
      </c>
      <c r="S14" s="177">
        <v>170.11099999999999</v>
      </c>
      <c r="T14" s="176">
        <v>204.73099999999999</v>
      </c>
      <c r="U14" s="177">
        <v>166.607</v>
      </c>
      <c r="V14" s="176">
        <v>263.06</v>
      </c>
      <c r="W14" s="177">
        <v>176.506</v>
      </c>
      <c r="X14" s="176">
        <v>217.91800000000001</v>
      </c>
      <c r="Y14" s="177">
        <v>167.71899999999999</v>
      </c>
      <c r="Z14" s="176">
        <v>201.285</v>
      </c>
      <c r="AA14" s="177">
        <v>166.87899999999999</v>
      </c>
      <c r="AB14" s="176">
        <v>212.72200000000001</v>
      </c>
      <c r="AC14" s="177">
        <v>167.43</v>
      </c>
    </row>
    <row r="15" spans="1:29" ht="18.75" x14ac:dyDescent="0.25">
      <c r="A15" s="212" t="s">
        <v>14</v>
      </c>
      <c r="B15" s="213"/>
      <c r="C15" s="213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275"/>
      <c r="Z15" s="172"/>
      <c r="AA15" s="172"/>
      <c r="AB15" s="172"/>
      <c r="AC15" s="172"/>
    </row>
    <row r="16" spans="1:29" ht="15.75" x14ac:dyDescent="0.25">
      <c r="A16" s="101" t="s">
        <v>16</v>
      </c>
      <c r="B16" s="138">
        <v>195.27500000000001</v>
      </c>
      <c r="C16" s="139">
        <v>163.59</v>
      </c>
      <c r="D16" s="138">
        <v>206.321</v>
      </c>
      <c r="E16" s="139">
        <v>166.23400000000001</v>
      </c>
      <c r="F16" s="131">
        <v>199.08</v>
      </c>
      <c r="G16" s="130">
        <v>164.483</v>
      </c>
      <c r="H16" s="138">
        <v>321.83800000000002</v>
      </c>
      <c r="I16" s="139">
        <v>177.90100000000001</v>
      </c>
      <c r="J16" s="131">
        <v>226.39699999999999</v>
      </c>
      <c r="K16" s="130">
        <v>166.17500000000001</v>
      </c>
      <c r="L16" s="138">
        <v>181.99299999999999</v>
      </c>
      <c r="M16" s="139">
        <v>163.97800000000001</v>
      </c>
      <c r="N16" s="131">
        <v>214.65600000000001</v>
      </c>
      <c r="O16" s="130">
        <v>165.47300000000001</v>
      </c>
      <c r="P16" s="138">
        <v>194.124</v>
      </c>
      <c r="Q16" s="139">
        <v>164.518</v>
      </c>
      <c r="R16" s="138">
        <v>264.79899999999998</v>
      </c>
      <c r="S16" s="139">
        <v>168.21100000000001</v>
      </c>
      <c r="T16" s="138">
        <v>219.19800000000001</v>
      </c>
      <c r="U16" s="139">
        <v>165.52799999999999</v>
      </c>
      <c r="V16" s="138">
        <v>337.58199999999999</v>
      </c>
      <c r="W16" s="139">
        <v>176.27099999999999</v>
      </c>
      <c r="X16" s="138">
        <v>249.506</v>
      </c>
      <c r="Y16" s="139">
        <v>166.80500000000001</v>
      </c>
      <c r="Z16" s="138">
        <v>187.94900000000001</v>
      </c>
      <c r="AA16" s="139">
        <v>163.828</v>
      </c>
      <c r="AB16" s="131">
        <v>232.45599999999999</v>
      </c>
      <c r="AC16" s="130">
        <v>165.8</v>
      </c>
    </row>
    <row r="17" spans="1:29" ht="16.5" thickBot="1" x14ac:dyDescent="0.3">
      <c r="A17" s="102" t="s">
        <v>46</v>
      </c>
      <c r="B17" s="140" t="s">
        <v>0</v>
      </c>
      <c r="C17" s="173">
        <v>345.87799999999999</v>
      </c>
      <c r="D17" s="140" t="s">
        <v>0</v>
      </c>
      <c r="E17" s="173">
        <v>268.83499999999998</v>
      </c>
      <c r="F17" s="134" t="s">
        <v>0</v>
      </c>
      <c r="G17" s="141">
        <v>323.21899999999999</v>
      </c>
      <c r="H17" s="174" t="s">
        <v>0</v>
      </c>
      <c r="I17" s="173">
        <v>307.71100000000001</v>
      </c>
      <c r="J17" s="174" t="s">
        <v>0</v>
      </c>
      <c r="K17" s="173">
        <v>322.64699999999999</v>
      </c>
      <c r="L17" s="140" t="s">
        <v>0</v>
      </c>
      <c r="M17" s="141">
        <v>400.66199999999998</v>
      </c>
      <c r="N17" s="140" t="s">
        <v>0</v>
      </c>
      <c r="O17" s="141">
        <v>350.27300000000002</v>
      </c>
      <c r="P17" s="140" t="s">
        <v>0</v>
      </c>
      <c r="Q17" s="141">
        <v>361.06400000000002</v>
      </c>
      <c r="R17" s="140" t="s">
        <v>0</v>
      </c>
      <c r="S17" s="141">
        <v>341.97</v>
      </c>
      <c r="T17" s="140" t="s">
        <v>0</v>
      </c>
      <c r="U17" s="141">
        <v>356.99099999999999</v>
      </c>
      <c r="V17" s="140" t="s">
        <v>0</v>
      </c>
      <c r="W17" s="141">
        <v>286.50599999999997</v>
      </c>
      <c r="X17" s="140" t="s">
        <v>0</v>
      </c>
      <c r="Y17" s="141">
        <v>355.74700000000001</v>
      </c>
      <c r="Z17" s="140" t="s">
        <v>0</v>
      </c>
      <c r="AA17" s="141">
        <v>325.37799999999999</v>
      </c>
      <c r="AB17" s="174" t="s">
        <v>0</v>
      </c>
      <c r="AC17" s="173">
        <v>344.30099999999999</v>
      </c>
    </row>
    <row r="18" spans="1:29" ht="16.5" thickBot="1" x14ac:dyDescent="0.3">
      <c r="A18" s="188" t="s">
        <v>80</v>
      </c>
      <c r="B18" s="179">
        <v>195.27500000000001</v>
      </c>
      <c r="C18" s="180">
        <v>167.68199999999999</v>
      </c>
      <c r="D18" s="178">
        <v>206.321</v>
      </c>
      <c r="E18" s="177">
        <v>168.19200000000001</v>
      </c>
      <c r="F18" s="178">
        <v>199.08</v>
      </c>
      <c r="G18" s="177">
        <v>167.87</v>
      </c>
      <c r="H18" s="178">
        <v>321.83800000000002</v>
      </c>
      <c r="I18" s="177">
        <v>178.648</v>
      </c>
      <c r="J18" s="178">
        <v>226.39699999999999</v>
      </c>
      <c r="K18" s="177">
        <v>169.21100000000001</v>
      </c>
      <c r="L18" s="179">
        <v>181.99299999999999</v>
      </c>
      <c r="M18" s="180">
        <v>169.32</v>
      </c>
      <c r="N18" s="178">
        <v>214.65600000000001</v>
      </c>
      <c r="O18" s="177">
        <v>169.24600000000001</v>
      </c>
      <c r="P18" s="179">
        <v>194.124</v>
      </c>
      <c r="Q18" s="180">
        <v>168.852</v>
      </c>
      <c r="R18" s="179">
        <v>264.79899999999998</v>
      </c>
      <c r="S18" s="180">
        <v>170.989</v>
      </c>
      <c r="T18" s="179">
        <v>219.19800000000001</v>
      </c>
      <c r="U18" s="180">
        <v>169.43299999999999</v>
      </c>
      <c r="V18" s="179">
        <v>337.58199999999999</v>
      </c>
      <c r="W18" s="180">
        <v>176.57599999999999</v>
      </c>
      <c r="X18" s="179">
        <v>249.506</v>
      </c>
      <c r="Y18" s="180">
        <v>170.26900000000001</v>
      </c>
      <c r="Z18" s="179">
        <v>187.94900000000001</v>
      </c>
      <c r="AA18" s="180">
        <v>167.333</v>
      </c>
      <c r="AB18" s="178">
        <v>232.45599999999999</v>
      </c>
      <c r="AC18" s="177">
        <v>169.27600000000001</v>
      </c>
    </row>
    <row r="19" spans="1:29" ht="18.75" x14ac:dyDescent="0.25">
      <c r="A19" s="212" t="s">
        <v>15</v>
      </c>
      <c r="B19" s="213"/>
      <c r="C19" s="213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275"/>
      <c r="Z19" s="172"/>
      <c r="AA19" s="172"/>
      <c r="AB19" s="172"/>
      <c r="AC19" s="172"/>
    </row>
    <row r="20" spans="1:29" ht="16.5" thickBot="1" x14ac:dyDescent="0.3">
      <c r="A20" s="120" t="s">
        <v>21</v>
      </c>
      <c r="B20" s="142">
        <v>194.23699999999999</v>
      </c>
      <c r="C20" s="143">
        <v>176.541</v>
      </c>
      <c r="D20" s="144">
        <v>174.21299999999999</v>
      </c>
      <c r="E20" s="143">
        <v>178.72300000000001</v>
      </c>
      <c r="F20" s="144">
        <v>186.851</v>
      </c>
      <c r="G20" s="143">
        <v>177.399</v>
      </c>
      <c r="H20" s="144">
        <v>184.166</v>
      </c>
      <c r="I20" s="143">
        <v>183.06</v>
      </c>
      <c r="J20" s="144">
        <v>186.45</v>
      </c>
      <c r="K20" s="143">
        <v>178.32900000000001</v>
      </c>
      <c r="L20" s="142">
        <v>196.785</v>
      </c>
      <c r="M20" s="143">
        <v>179.14</v>
      </c>
      <c r="N20" s="142">
        <v>189.86199999999999</v>
      </c>
      <c r="O20" s="276">
        <v>178.57599999999999</v>
      </c>
      <c r="P20" s="142">
        <v>189.69200000000001</v>
      </c>
      <c r="Q20" s="143">
        <v>175.88499999999999</v>
      </c>
      <c r="R20" s="142">
        <v>169.90100000000001</v>
      </c>
      <c r="S20" s="143">
        <v>177.25200000000001</v>
      </c>
      <c r="T20" s="142">
        <v>183.47800000000001</v>
      </c>
      <c r="U20" s="143">
        <v>176.31899999999999</v>
      </c>
      <c r="V20" s="142">
        <v>186.226</v>
      </c>
      <c r="W20" s="143">
        <v>184.762</v>
      </c>
      <c r="X20" s="142">
        <v>183.852</v>
      </c>
      <c r="Y20" s="143">
        <v>177.578</v>
      </c>
      <c r="Z20" s="142">
        <v>194.679</v>
      </c>
      <c r="AA20" s="143">
        <v>178.452</v>
      </c>
      <c r="AB20" s="142">
        <v>187.58500000000001</v>
      </c>
      <c r="AC20" s="143">
        <v>177.85400000000001</v>
      </c>
    </row>
    <row r="21" spans="1:29" ht="16.5" thickBot="1" x14ac:dyDescent="0.3">
      <c r="A21" s="117" t="s">
        <v>81</v>
      </c>
      <c r="B21" s="181">
        <v>194.23699999999999</v>
      </c>
      <c r="C21" s="182">
        <v>176.541</v>
      </c>
      <c r="D21" s="183">
        <v>174.21299999999999</v>
      </c>
      <c r="E21" s="182">
        <v>178.72300000000001</v>
      </c>
      <c r="F21" s="183">
        <v>186.851</v>
      </c>
      <c r="G21" s="182">
        <v>177.399</v>
      </c>
      <c r="H21" s="183">
        <v>184.166</v>
      </c>
      <c r="I21" s="182">
        <v>183.06</v>
      </c>
      <c r="J21" s="183">
        <v>186.45</v>
      </c>
      <c r="K21" s="182">
        <v>178.32900000000001</v>
      </c>
      <c r="L21" s="181">
        <v>196.785</v>
      </c>
      <c r="M21" s="182">
        <v>179.14</v>
      </c>
      <c r="N21" s="181">
        <v>189.86199999999999</v>
      </c>
      <c r="O21" s="182">
        <v>178.57599999999999</v>
      </c>
      <c r="P21" s="181">
        <v>189.69200000000001</v>
      </c>
      <c r="Q21" s="182">
        <v>175.88499999999999</v>
      </c>
      <c r="R21" s="181">
        <v>169.90100000000001</v>
      </c>
      <c r="S21" s="182">
        <v>177.25200000000001</v>
      </c>
      <c r="T21" s="181">
        <v>183.47800000000001</v>
      </c>
      <c r="U21" s="182">
        <v>176.31899999999999</v>
      </c>
      <c r="V21" s="181">
        <v>186.226</v>
      </c>
      <c r="W21" s="182">
        <v>184.762</v>
      </c>
      <c r="X21" s="181">
        <v>183.852</v>
      </c>
      <c r="Y21" s="182">
        <v>177.578</v>
      </c>
      <c r="Z21" s="181">
        <v>194.679</v>
      </c>
      <c r="AA21" s="182">
        <v>178.452</v>
      </c>
      <c r="AB21" s="181">
        <v>187.58500000000001</v>
      </c>
      <c r="AC21" s="182">
        <v>177.85400000000001</v>
      </c>
    </row>
    <row r="22" spans="1:29" ht="16.5" thickBot="1" x14ac:dyDescent="0.3">
      <c r="A22" s="189" t="s">
        <v>82</v>
      </c>
      <c r="B22" s="184">
        <v>188.905</v>
      </c>
      <c r="C22" s="185">
        <v>167.46899999999999</v>
      </c>
      <c r="D22" s="186">
        <v>213.46700000000001</v>
      </c>
      <c r="E22" s="185">
        <v>171.00299999999999</v>
      </c>
      <c r="F22" s="186">
        <v>199.571</v>
      </c>
      <c r="G22" s="185">
        <v>168.67099999999999</v>
      </c>
      <c r="H22" s="186">
        <v>265.3</v>
      </c>
      <c r="I22" s="185">
        <v>179.36199999999999</v>
      </c>
      <c r="J22" s="186">
        <v>216.18899999999999</v>
      </c>
      <c r="K22" s="185">
        <v>170.02600000000001</v>
      </c>
      <c r="L22" s="184">
        <v>193.14099999999999</v>
      </c>
      <c r="M22" s="185">
        <v>167.5</v>
      </c>
      <c r="N22" s="184">
        <v>208.74700000000001</v>
      </c>
      <c r="O22" s="185">
        <v>169.191</v>
      </c>
      <c r="P22" s="184">
        <v>192.828</v>
      </c>
      <c r="Q22" s="185">
        <v>166.184</v>
      </c>
      <c r="R22" s="184">
        <v>224.958</v>
      </c>
      <c r="S22" s="185">
        <v>170.684</v>
      </c>
      <c r="T22" s="184">
        <v>205.267</v>
      </c>
      <c r="U22" s="185">
        <v>167.42599999999999</v>
      </c>
      <c r="V22" s="184">
        <v>268.45100000000002</v>
      </c>
      <c r="W22" s="185">
        <v>177.197</v>
      </c>
      <c r="X22" s="184">
        <v>219.571</v>
      </c>
      <c r="Y22" s="185">
        <v>168.55</v>
      </c>
      <c r="Z22" s="184">
        <v>200.25399999999999</v>
      </c>
      <c r="AA22" s="185">
        <v>167.57</v>
      </c>
      <c r="AB22" s="184">
        <v>213.572</v>
      </c>
      <c r="AC22" s="185">
        <v>168.21600000000001</v>
      </c>
    </row>
    <row r="23" spans="1:29" ht="15.75" x14ac:dyDescent="0.25">
      <c r="A23" s="190" t="s">
        <v>83</v>
      </c>
      <c r="B23" s="145" t="s">
        <v>0</v>
      </c>
      <c r="C23" s="148">
        <v>174.44</v>
      </c>
      <c r="D23" s="147" t="s">
        <v>0</v>
      </c>
      <c r="E23" s="148">
        <v>172.91</v>
      </c>
      <c r="F23" s="147" t="s">
        <v>0</v>
      </c>
      <c r="G23" s="148">
        <v>173.84</v>
      </c>
      <c r="H23" s="147" t="s">
        <v>0</v>
      </c>
      <c r="I23" s="148">
        <v>173.62</v>
      </c>
      <c r="J23" s="147" t="s">
        <v>0</v>
      </c>
      <c r="K23" s="148">
        <v>173.82</v>
      </c>
      <c r="L23" s="145" t="s">
        <v>0</v>
      </c>
      <c r="M23" s="148">
        <v>174.75</v>
      </c>
      <c r="N23" s="145" t="s">
        <v>0</v>
      </c>
      <c r="O23" s="148">
        <v>174.11</v>
      </c>
      <c r="P23" s="145" t="s">
        <v>0</v>
      </c>
      <c r="Q23" s="148">
        <v>174.4</v>
      </c>
      <c r="R23" s="145" t="s">
        <v>0</v>
      </c>
      <c r="S23" s="175">
        <v>173.16</v>
      </c>
      <c r="T23" s="145" t="s">
        <v>0</v>
      </c>
      <c r="U23" s="146">
        <v>173.97</v>
      </c>
      <c r="V23" s="145" t="s">
        <v>0</v>
      </c>
      <c r="W23" s="175">
        <v>172.14</v>
      </c>
      <c r="X23" s="145" t="s">
        <v>0</v>
      </c>
      <c r="Y23" s="146">
        <v>173.98</v>
      </c>
      <c r="Z23" s="145" t="s">
        <v>0</v>
      </c>
      <c r="AA23" s="148">
        <v>174.06</v>
      </c>
      <c r="AB23" s="145" t="s">
        <v>0</v>
      </c>
      <c r="AC23" s="148">
        <v>174</v>
      </c>
    </row>
    <row r="27" spans="1:29" x14ac:dyDescent="0.25">
      <c r="W27" s="149"/>
    </row>
  </sheetData>
  <mergeCells count="21">
    <mergeCell ref="A1:AC1"/>
    <mergeCell ref="B2:O2"/>
    <mergeCell ref="P2:AC2"/>
    <mergeCell ref="B3:C3"/>
    <mergeCell ref="D3:E3"/>
    <mergeCell ref="F3:G3"/>
    <mergeCell ref="H3:I3"/>
    <mergeCell ref="J3:K3"/>
    <mergeCell ref="L3:M3"/>
    <mergeCell ref="N3:O3"/>
    <mergeCell ref="AB3:AC3"/>
    <mergeCell ref="A5:C5"/>
    <mergeCell ref="A15:C15"/>
    <mergeCell ref="A19:C19"/>
    <mergeCell ref="A2:A4"/>
    <mergeCell ref="P3:Q3"/>
    <mergeCell ref="R3:S3"/>
    <mergeCell ref="T3:U3"/>
    <mergeCell ref="V3:W3"/>
    <mergeCell ref="X3:Y3"/>
    <mergeCell ref="Z3:AA3"/>
  </mergeCells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J13" sqref="J13"/>
    </sheetView>
  </sheetViews>
  <sheetFormatPr defaultRowHeight="15" x14ac:dyDescent="0.25"/>
  <cols>
    <col min="1" max="1" width="25.140625" bestFit="1" customWidth="1"/>
    <col min="2" max="2" width="9.5703125" customWidth="1"/>
    <col min="3" max="3" width="8.7109375" customWidth="1"/>
    <col min="4" max="4" width="10.28515625" customWidth="1"/>
    <col min="5" max="6" width="8.7109375" customWidth="1"/>
    <col min="7" max="7" width="9.85546875" bestFit="1" customWidth="1"/>
    <col min="8" max="9" width="8.7109375" customWidth="1"/>
    <col min="10" max="10" width="9.85546875" bestFit="1" customWidth="1"/>
    <col min="11" max="12" width="9.140625" customWidth="1"/>
    <col min="13" max="13" width="9.85546875" bestFit="1" customWidth="1"/>
    <col min="14" max="15" width="9.140625" customWidth="1"/>
    <col min="16" max="16" width="9.85546875" bestFit="1" customWidth="1"/>
    <col min="17" max="18" width="9.140625" customWidth="1"/>
    <col min="19" max="19" width="9.85546875" bestFit="1" customWidth="1"/>
    <col min="20" max="21" width="9.140625" customWidth="1"/>
    <col min="22" max="22" width="9.85546875" bestFit="1" customWidth="1"/>
    <col min="25" max="25" width="9.85546875" bestFit="1" customWidth="1"/>
    <col min="27" max="27" width="9.140625" customWidth="1"/>
    <col min="28" max="28" width="9.85546875" bestFit="1" customWidth="1"/>
    <col min="31" max="31" width="9.85546875" bestFit="1" customWidth="1"/>
    <col min="34" max="34" width="9.85546875" bestFit="1" customWidth="1"/>
    <col min="37" max="37" width="9.85546875" bestFit="1" customWidth="1"/>
    <col min="38" max="39" width="9.140625" customWidth="1"/>
    <col min="40" max="40" width="9.85546875" bestFit="1" customWidth="1"/>
    <col min="41" max="42" width="9.140625" customWidth="1"/>
    <col min="43" max="43" width="9.85546875" bestFit="1" customWidth="1"/>
    <col min="44" max="44" width="10.42578125" customWidth="1"/>
    <col min="45" max="45" width="10" customWidth="1"/>
    <col min="46" max="46" width="10.140625" customWidth="1"/>
    <col min="47" max="47" width="10.42578125" customWidth="1"/>
    <col min="48" max="48" width="10" customWidth="1"/>
    <col min="49" max="49" width="10.140625" customWidth="1"/>
    <col min="257" max="257" width="24.42578125" bestFit="1" customWidth="1"/>
    <col min="258" max="258" width="9.5703125" customWidth="1"/>
    <col min="259" max="266" width="8.7109375" customWidth="1"/>
    <col min="267" max="278" width="9.140625" customWidth="1"/>
    <col min="281" max="281" width="9.140625" customWidth="1"/>
    <col min="283" max="284" width="9.140625" customWidth="1"/>
    <col min="290" max="290" width="9.140625" customWidth="1"/>
    <col min="293" max="299" width="9.140625" customWidth="1"/>
    <col min="300" max="300" width="10.42578125" customWidth="1"/>
    <col min="301" max="301" width="10" customWidth="1"/>
    <col min="302" max="302" width="10.140625" customWidth="1"/>
    <col min="303" max="303" width="10.42578125" customWidth="1"/>
    <col min="304" max="304" width="10" customWidth="1"/>
    <col min="305" max="305" width="10.140625" customWidth="1"/>
    <col min="513" max="513" width="24.42578125" bestFit="1" customWidth="1"/>
    <col min="514" max="514" width="9.5703125" customWidth="1"/>
    <col min="515" max="522" width="8.7109375" customWidth="1"/>
    <col min="523" max="534" width="9.140625" customWidth="1"/>
    <col min="537" max="537" width="9.140625" customWidth="1"/>
    <col min="539" max="540" width="9.140625" customWidth="1"/>
    <col min="546" max="546" width="9.140625" customWidth="1"/>
    <col min="549" max="555" width="9.140625" customWidth="1"/>
    <col min="556" max="556" width="10.42578125" customWidth="1"/>
    <col min="557" max="557" width="10" customWidth="1"/>
    <col min="558" max="558" width="10.140625" customWidth="1"/>
    <col min="559" max="559" width="10.42578125" customWidth="1"/>
    <col min="560" max="560" width="10" customWidth="1"/>
    <col min="561" max="561" width="10.140625" customWidth="1"/>
    <col min="769" max="769" width="24.42578125" bestFit="1" customWidth="1"/>
    <col min="770" max="770" width="9.5703125" customWidth="1"/>
    <col min="771" max="778" width="8.7109375" customWidth="1"/>
    <col min="779" max="790" width="9.140625" customWidth="1"/>
    <col min="793" max="793" width="9.140625" customWidth="1"/>
    <col min="795" max="796" width="9.140625" customWidth="1"/>
    <col min="802" max="802" width="9.140625" customWidth="1"/>
    <col min="805" max="811" width="9.140625" customWidth="1"/>
    <col min="812" max="812" width="10.42578125" customWidth="1"/>
    <col min="813" max="813" width="10" customWidth="1"/>
    <col min="814" max="814" width="10.140625" customWidth="1"/>
    <col min="815" max="815" width="10.42578125" customWidth="1"/>
    <col min="816" max="816" width="10" customWidth="1"/>
    <col min="817" max="817" width="10.140625" customWidth="1"/>
    <col min="1025" max="1025" width="24.42578125" bestFit="1" customWidth="1"/>
    <col min="1026" max="1026" width="9.5703125" customWidth="1"/>
    <col min="1027" max="1034" width="8.7109375" customWidth="1"/>
    <col min="1035" max="1046" width="9.140625" customWidth="1"/>
    <col min="1049" max="1049" width="9.140625" customWidth="1"/>
    <col min="1051" max="1052" width="9.140625" customWidth="1"/>
    <col min="1058" max="1058" width="9.140625" customWidth="1"/>
    <col min="1061" max="1067" width="9.140625" customWidth="1"/>
    <col min="1068" max="1068" width="10.42578125" customWidth="1"/>
    <col min="1069" max="1069" width="10" customWidth="1"/>
    <col min="1070" max="1070" width="10.140625" customWidth="1"/>
    <col min="1071" max="1071" width="10.42578125" customWidth="1"/>
    <col min="1072" max="1072" width="10" customWidth="1"/>
    <col min="1073" max="1073" width="10.140625" customWidth="1"/>
    <col min="1281" max="1281" width="24.42578125" bestFit="1" customWidth="1"/>
    <col min="1282" max="1282" width="9.5703125" customWidth="1"/>
    <col min="1283" max="1290" width="8.7109375" customWidth="1"/>
    <col min="1291" max="1302" width="9.140625" customWidth="1"/>
    <col min="1305" max="1305" width="9.140625" customWidth="1"/>
    <col min="1307" max="1308" width="9.140625" customWidth="1"/>
    <col min="1314" max="1314" width="9.140625" customWidth="1"/>
    <col min="1317" max="1323" width="9.140625" customWidth="1"/>
    <col min="1324" max="1324" width="10.42578125" customWidth="1"/>
    <col min="1325" max="1325" width="10" customWidth="1"/>
    <col min="1326" max="1326" width="10.140625" customWidth="1"/>
    <col min="1327" max="1327" width="10.42578125" customWidth="1"/>
    <col min="1328" max="1328" width="10" customWidth="1"/>
    <col min="1329" max="1329" width="10.140625" customWidth="1"/>
    <col min="1537" max="1537" width="24.42578125" bestFit="1" customWidth="1"/>
    <col min="1538" max="1538" width="9.5703125" customWidth="1"/>
    <col min="1539" max="1546" width="8.7109375" customWidth="1"/>
    <col min="1547" max="1558" width="9.140625" customWidth="1"/>
    <col min="1561" max="1561" width="9.140625" customWidth="1"/>
    <col min="1563" max="1564" width="9.140625" customWidth="1"/>
    <col min="1570" max="1570" width="9.140625" customWidth="1"/>
    <col min="1573" max="1579" width="9.140625" customWidth="1"/>
    <col min="1580" max="1580" width="10.42578125" customWidth="1"/>
    <col min="1581" max="1581" width="10" customWidth="1"/>
    <col min="1582" max="1582" width="10.140625" customWidth="1"/>
    <col min="1583" max="1583" width="10.42578125" customWidth="1"/>
    <col min="1584" max="1584" width="10" customWidth="1"/>
    <col min="1585" max="1585" width="10.140625" customWidth="1"/>
    <col min="1793" max="1793" width="24.42578125" bestFit="1" customWidth="1"/>
    <col min="1794" max="1794" width="9.5703125" customWidth="1"/>
    <col min="1795" max="1802" width="8.7109375" customWidth="1"/>
    <col min="1803" max="1814" width="9.140625" customWidth="1"/>
    <col min="1817" max="1817" width="9.140625" customWidth="1"/>
    <col min="1819" max="1820" width="9.140625" customWidth="1"/>
    <col min="1826" max="1826" width="9.140625" customWidth="1"/>
    <col min="1829" max="1835" width="9.140625" customWidth="1"/>
    <col min="1836" max="1836" width="10.42578125" customWidth="1"/>
    <col min="1837" max="1837" width="10" customWidth="1"/>
    <col min="1838" max="1838" width="10.140625" customWidth="1"/>
    <col min="1839" max="1839" width="10.42578125" customWidth="1"/>
    <col min="1840" max="1840" width="10" customWidth="1"/>
    <col min="1841" max="1841" width="10.140625" customWidth="1"/>
    <col min="2049" max="2049" width="24.42578125" bestFit="1" customWidth="1"/>
    <col min="2050" max="2050" width="9.5703125" customWidth="1"/>
    <col min="2051" max="2058" width="8.7109375" customWidth="1"/>
    <col min="2059" max="2070" width="9.140625" customWidth="1"/>
    <col min="2073" max="2073" width="9.140625" customWidth="1"/>
    <col min="2075" max="2076" width="9.140625" customWidth="1"/>
    <col min="2082" max="2082" width="9.140625" customWidth="1"/>
    <col min="2085" max="2091" width="9.140625" customWidth="1"/>
    <col min="2092" max="2092" width="10.42578125" customWidth="1"/>
    <col min="2093" max="2093" width="10" customWidth="1"/>
    <col min="2094" max="2094" width="10.140625" customWidth="1"/>
    <col min="2095" max="2095" width="10.42578125" customWidth="1"/>
    <col min="2096" max="2096" width="10" customWidth="1"/>
    <col min="2097" max="2097" width="10.140625" customWidth="1"/>
    <col min="2305" max="2305" width="24.42578125" bestFit="1" customWidth="1"/>
    <col min="2306" max="2306" width="9.5703125" customWidth="1"/>
    <col min="2307" max="2314" width="8.7109375" customWidth="1"/>
    <col min="2315" max="2326" width="9.140625" customWidth="1"/>
    <col min="2329" max="2329" width="9.140625" customWidth="1"/>
    <col min="2331" max="2332" width="9.140625" customWidth="1"/>
    <col min="2338" max="2338" width="9.140625" customWidth="1"/>
    <col min="2341" max="2347" width="9.140625" customWidth="1"/>
    <col min="2348" max="2348" width="10.42578125" customWidth="1"/>
    <col min="2349" max="2349" width="10" customWidth="1"/>
    <col min="2350" max="2350" width="10.140625" customWidth="1"/>
    <col min="2351" max="2351" width="10.42578125" customWidth="1"/>
    <col min="2352" max="2352" width="10" customWidth="1"/>
    <col min="2353" max="2353" width="10.140625" customWidth="1"/>
    <col min="2561" max="2561" width="24.42578125" bestFit="1" customWidth="1"/>
    <col min="2562" max="2562" width="9.5703125" customWidth="1"/>
    <col min="2563" max="2570" width="8.7109375" customWidth="1"/>
    <col min="2571" max="2582" width="9.140625" customWidth="1"/>
    <col min="2585" max="2585" width="9.140625" customWidth="1"/>
    <col min="2587" max="2588" width="9.140625" customWidth="1"/>
    <col min="2594" max="2594" width="9.140625" customWidth="1"/>
    <col min="2597" max="2603" width="9.140625" customWidth="1"/>
    <col min="2604" max="2604" width="10.42578125" customWidth="1"/>
    <col min="2605" max="2605" width="10" customWidth="1"/>
    <col min="2606" max="2606" width="10.140625" customWidth="1"/>
    <col min="2607" max="2607" width="10.42578125" customWidth="1"/>
    <col min="2608" max="2608" width="10" customWidth="1"/>
    <col min="2609" max="2609" width="10.140625" customWidth="1"/>
    <col min="2817" max="2817" width="24.42578125" bestFit="1" customWidth="1"/>
    <col min="2818" max="2818" width="9.5703125" customWidth="1"/>
    <col min="2819" max="2826" width="8.7109375" customWidth="1"/>
    <col min="2827" max="2838" width="9.140625" customWidth="1"/>
    <col min="2841" max="2841" width="9.140625" customWidth="1"/>
    <col min="2843" max="2844" width="9.140625" customWidth="1"/>
    <col min="2850" max="2850" width="9.140625" customWidth="1"/>
    <col min="2853" max="2859" width="9.140625" customWidth="1"/>
    <col min="2860" max="2860" width="10.42578125" customWidth="1"/>
    <col min="2861" max="2861" width="10" customWidth="1"/>
    <col min="2862" max="2862" width="10.140625" customWidth="1"/>
    <col min="2863" max="2863" width="10.42578125" customWidth="1"/>
    <col min="2864" max="2864" width="10" customWidth="1"/>
    <col min="2865" max="2865" width="10.140625" customWidth="1"/>
    <col min="3073" max="3073" width="24.42578125" bestFit="1" customWidth="1"/>
    <col min="3074" max="3074" width="9.5703125" customWidth="1"/>
    <col min="3075" max="3082" width="8.7109375" customWidth="1"/>
    <col min="3083" max="3094" width="9.140625" customWidth="1"/>
    <col min="3097" max="3097" width="9.140625" customWidth="1"/>
    <col min="3099" max="3100" width="9.140625" customWidth="1"/>
    <col min="3106" max="3106" width="9.140625" customWidth="1"/>
    <col min="3109" max="3115" width="9.140625" customWidth="1"/>
    <col min="3116" max="3116" width="10.42578125" customWidth="1"/>
    <col min="3117" max="3117" width="10" customWidth="1"/>
    <col min="3118" max="3118" width="10.140625" customWidth="1"/>
    <col min="3119" max="3119" width="10.42578125" customWidth="1"/>
    <col min="3120" max="3120" width="10" customWidth="1"/>
    <col min="3121" max="3121" width="10.140625" customWidth="1"/>
    <col min="3329" max="3329" width="24.42578125" bestFit="1" customWidth="1"/>
    <col min="3330" max="3330" width="9.5703125" customWidth="1"/>
    <col min="3331" max="3338" width="8.7109375" customWidth="1"/>
    <col min="3339" max="3350" width="9.140625" customWidth="1"/>
    <col min="3353" max="3353" width="9.140625" customWidth="1"/>
    <col min="3355" max="3356" width="9.140625" customWidth="1"/>
    <col min="3362" max="3362" width="9.140625" customWidth="1"/>
    <col min="3365" max="3371" width="9.140625" customWidth="1"/>
    <col min="3372" max="3372" width="10.42578125" customWidth="1"/>
    <col min="3373" max="3373" width="10" customWidth="1"/>
    <col min="3374" max="3374" width="10.140625" customWidth="1"/>
    <col min="3375" max="3375" width="10.42578125" customWidth="1"/>
    <col min="3376" max="3376" width="10" customWidth="1"/>
    <col min="3377" max="3377" width="10.140625" customWidth="1"/>
    <col min="3585" max="3585" width="24.42578125" bestFit="1" customWidth="1"/>
    <col min="3586" max="3586" width="9.5703125" customWidth="1"/>
    <col min="3587" max="3594" width="8.7109375" customWidth="1"/>
    <col min="3595" max="3606" width="9.140625" customWidth="1"/>
    <col min="3609" max="3609" width="9.140625" customWidth="1"/>
    <col min="3611" max="3612" width="9.140625" customWidth="1"/>
    <col min="3618" max="3618" width="9.140625" customWidth="1"/>
    <col min="3621" max="3627" width="9.140625" customWidth="1"/>
    <col min="3628" max="3628" width="10.42578125" customWidth="1"/>
    <col min="3629" max="3629" width="10" customWidth="1"/>
    <col min="3630" max="3630" width="10.140625" customWidth="1"/>
    <col min="3631" max="3631" width="10.42578125" customWidth="1"/>
    <col min="3632" max="3632" width="10" customWidth="1"/>
    <col min="3633" max="3633" width="10.140625" customWidth="1"/>
    <col min="3841" max="3841" width="24.42578125" bestFit="1" customWidth="1"/>
    <col min="3842" max="3842" width="9.5703125" customWidth="1"/>
    <col min="3843" max="3850" width="8.7109375" customWidth="1"/>
    <col min="3851" max="3862" width="9.140625" customWidth="1"/>
    <col min="3865" max="3865" width="9.140625" customWidth="1"/>
    <col min="3867" max="3868" width="9.140625" customWidth="1"/>
    <col min="3874" max="3874" width="9.140625" customWidth="1"/>
    <col min="3877" max="3883" width="9.140625" customWidth="1"/>
    <col min="3884" max="3884" width="10.42578125" customWidth="1"/>
    <col min="3885" max="3885" width="10" customWidth="1"/>
    <col min="3886" max="3886" width="10.140625" customWidth="1"/>
    <col min="3887" max="3887" width="10.42578125" customWidth="1"/>
    <col min="3888" max="3888" width="10" customWidth="1"/>
    <col min="3889" max="3889" width="10.140625" customWidth="1"/>
    <col min="4097" max="4097" width="24.42578125" bestFit="1" customWidth="1"/>
    <col min="4098" max="4098" width="9.5703125" customWidth="1"/>
    <col min="4099" max="4106" width="8.7109375" customWidth="1"/>
    <col min="4107" max="4118" width="9.140625" customWidth="1"/>
    <col min="4121" max="4121" width="9.140625" customWidth="1"/>
    <col min="4123" max="4124" width="9.140625" customWidth="1"/>
    <col min="4130" max="4130" width="9.140625" customWidth="1"/>
    <col min="4133" max="4139" width="9.140625" customWidth="1"/>
    <col min="4140" max="4140" width="10.42578125" customWidth="1"/>
    <col min="4141" max="4141" width="10" customWidth="1"/>
    <col min="4142" max="4142" width="10.140625" customWidth="1"/>
    <col min="4143" max="4143" width="10.42578125" customWidth="1"/>
    <col min="4144" max="4144" width="10" customWidth="1"/>
    <col min="4145" max="4145" width="10.140625" customWidth="1"/>
    <col min="4353" max="4353" width="24.42578125" bestFit="1" customWidth="1"/>
    <col min="4354" max="4354" width="9.5703125" customWidth="1"/>
    <col min="4355" max="4362" width="8.7109375" customWidth="1"/>
    <col min="4363" max="4374" width="9.140625" customWidth="1"/>
    <col min="4377" max="4377" width="9.140625" customWidth="1"/>
    <col min="4379" max="4380" width="9.140625" customWidth="1"/>
    <col min="4386" max="4386" width="9.140625" customWidth="1"/>
    <col min="4389" max="4395" width="9.140625" customWidth="1"/>
    <col min="4396" max="4396" width="10.42578125" customWidth="1"/>
    <col min="4397" max="4397" width="10" customWidth="1"/>
    <col min="4398" max="4398" width="10.140625" customWidth="1"/>
    <col min="4399" max="4399" width="10.42578125" customWidth="1"/>
    <col min="4400" max="4400" width="10" customWidth="1"/>
    <col min="4401" max="4401" width="10.140625" customWidth="1"/>
    <col min="4609" max="4609" width="24.42578125" bestFit="1" customWidth="1"/>
    <col min="4610" max="4610" width="9.5703125" customWidth="1"/>
    <col min="4611" max="4618" width="8.7109375" customWidth="1"/>
    <col min="4619" max="4630" width="9.140625" customWidth="1"/>
    <col min="4633" max="4633" width="9.140625" customWidth="1"/>
    <col min="4635" max="4636" width="9.140625" customWidth="1"/>
    <col min="4642" max="4642" width="9.140625" customWidth="1"/>
    <col min="4645" max="4651" width="9.140625" customWidth="1"/>
    <col min="4652" max="4652" width="10.42578125" customWidth="1"/>
    <col min="4653" max="4653" width="10" customWidth="1"/>
    <col min="4654" max="4654" width="10.140625" customWidth="1"/>
    <col min="4655" max="4655" width="10.42578125" customWidth="1"/>
    <col min="4656" max="4656" width="10" customWidth="1"/>
    <col min="4657" max="4657" width="10.140625" customWidth="1"/>
    <col min="4865" max="4865" width="24.42578125" bestFit="1" customWidth="1"/>
    <col min="4866" max="4866" width="9.5703125" customWidth="1"/>
    <col min="4867" max="4874" width="8.7109375" customWidth="1"/>
    <col min="4875" max="4886" width="9.140625" customWidth="1"/>
    <col min="4889" max="4889" width="9.140625" customWidth="1"/>
    <col min="4891" max="4892" width="9.140625" customWidth="1"/>
    <col min="4898" max="4898" width="9.140625" customWidth="1"/>
    <col min="4901" max="4907" width="9.140625" customWidth="1"/>
    <col min="4908" max="4908" width="10.42578125" customWidth="1"/>
    <col min="4909" max="4909" width="10" customWidth="1"/>
    <col min="4910" max="4910" width="10.140625" customWidth="1"/>
    <col min="4911" max="4911" width="10.42578125" customWidth="1"/>
    <col min="4912" max="4912" width="10" customWidth="1"/>
    <col min="4913" max="4913" width="10.140625" customWidth="1"/>
    <col min="5121" max="5121" width="24.42578125" bestFit="1" customWidth="1"/>
    <col min="5122" max="5122" width="9.5703125" customWidth="1"/>
    <col min="5123" max="5130" width="8.7109375" customWidth="1"/>
    <col min="5131" max="5142" width="9.140625" customWidth="1"/>
    <col min="5145" max="5145" width="9.140625" customWidth="1"/>
    <col min="5147" max="5148" width="9.140625" customWidth="1"/>
    <col min="5154" max="5154" width="9.140625" customWidth="1"/>
    <col min="5157" max="5163" width="9.140625" customWidth="1"/>
    <col min="5164" max="5164" width="10.42578125" customWidth="1"/>
    <col min="5165" max="5165" width="10" customWidth="1"/>
    <col min="5166" max="5166" width="10.140625" customWidth="1"/>
    <col min="5167" max="5167" width="10.42578125" customWidth="1"/>
    <col min="5168" max="5168" width="10" customWidth="1"/>
    <col min="5169" max="5169" width="10.140625" customWidth="1"/>
    <col min="5377" max="5377" width="24.42578125" bestFit="1" customWidth="1"/>
    <col min="5378" max="5378" width="9.5703125" customWidth="1"/>
    <col min="5379" max="5386" width="8.7109375" customWidth="1"/>
    <col min="5387" max="5398" width="9.140625" customWidth="1"/>
    <col min="5401" max="5401" width="9.140625" customWidth="1"/>
    <col min="5403" max="5404" width="9.140625" customWidth="1"/>
    <col min="5410" max="5410" width="9.140625" customWidth="1"/>
    <col min="5413" max="5419" width="9.140625" customWidth="1"/>
    <col min="5420" max="5420" width="10.42578125" customWidth="1"/>
    <col min="5421" max="5421" width="10" customWidth="1"/>
    <col min="5422" max="5422" width="10.140625" customWidth="1"/>
    <col min="5423" max="5423" width="10.42578125" customWidth="1"/>
    <col min="5424" max="5424" width="10" customWidth="1"/>
    <col min="5425" max="5425" width="10.140625" customWidth="1"/>
    <col min="5633" max="5633" width="24.42578125" bestFit="1" customWidth="1"/>
    <col min="5634" max="5634" width="9.5703125" customWidth="1"/>
    <col min="5635" max="5642" width="8.7109375" customWidth="1"/>
    <col min="5643" max="5654" width="9.140625" customWidth="1"/>
    <col min="5657" max="5657" width="9.140625" customWidth="1"/>
    <col min="5659" max="5660" width="9.140625" customWidth="1"/>
    <col min="5666" max="5666" width="9.140625" customWidth="1"/>
    <col min="5669" max="5675" width="9.140625" customWidth="1"/>
    <col min="5676" max="5676" width="10.42578125" customWidth="1"/>
    <col min="5677" max="5677" width="10" customWidth="1"/>
    <col min="5678" max="5678" width="10.140625" customWidth="1"/>
    <col min="5679" max="5679" width="10.42578125" customWidth="1"/>
    <col min="5680" max="5680" width="10" customWidth="1"/>
    <col min="5681" max="5681" width="10.140625" customWidth="1"/>
    <col min="5889" max="5889" width="24.42578125" bestFit="1" customWidth="1"/>
    <col min="5890" max="5890" width="9.5703125" customWidth="1"/>
    <col min="5891" max="5898" width="8.7109375" customWidth="1"/>
    <col min="5899" max="5910" width="9.140625" customWidth="1"/>
    <col min="5913" max="5913" width="9.140625" customWidth="1"/>
    <col min="5915" max="5916" width="9.140625" customWidth="1"/>
    <col min="5922" max="5922" width="9.140625" customWidth="1"/>
    <col min="5925" max="5931" width="9.140625" customWidth="1"/>
    <col min="5932" max="5932" width="10.42578125" customWidth="1"/>
    <col min="5933" max="5933" width="10" customWidth="1"/>
    <col min="5934" max="5934" width="10.140625" customWidth="1"/>
    <col min="5935" max="5935" width="10.42578125" customWidth="1"/>
    <col min="5936" max="5936" width="10" customWidth="1"/>
    <col min="5937" max="5937" width="10.140625" customWidth="1"/>
    <col min="6145" max="6145" width="24.42578125" bestFit="1" customWidth="1"/>
    <col min="6146" max="6146" width="9.5703125" customWidth="1"/>
    <col min="6147" max="6154" width="8.7109375" customWidth="1"/>
    <col min="6155" max="6166" width="9.140625" customWidth="1"/>
    <col min="6169" max="6169" width="9.140625" customWidth="1"/>
    <col min="6171" max="6172" width="9.140625" customWidth="1"/>
    <col min="6178" max="6178" width="9.140625" customWidth="1"/>
    <col min="6181" max="6187" width="9.140625" customWidth="1"/>
    <col min="6188" max="6188" width="10.42578125" customWidth="1"/>
    <col min="6189" max="6189" width="10" customWidth="1"/>
    <col min="6190" max="6190" width="10.140625" customWidth="1"/>
    <col min="6191" max="6191" width="10.42578125" customWidth="1"/>
    <col min="6192" max="6192" width="10" customWidth="1"/>
    <col min="6193" max="6193" width="10.140625" customWidth="1"/>
    <col min="6401" max="6401" width="24.42578125" bestFit="1" customWidth="1"/>
    <col min="6402" max="6402" width="9.5703125" customWidth="1"/>
    <col min="6403" max="6410" width="8.7109375" customWidth="1"/>
    <col min="6411" max="6422" width="9.140625" customWidth="1"/>
    <col min="6425" max="6425" width="9.140625" customWidth="1"/>
    <col min="6427" max="6428" width="9.140625" customWidth="1"/>
    <col min="6434" max="6434" width="9.140625" customWidth="1"/>
    <col min="6437" max="6443" width="9.140625" customWidth="1"/>
    <col min="6444" max="6444" width="10.42578125" customWidth="1"/>
    <col min="6445" max="6445" width="10" customWidth="1"/>
    <col min="6446" max="6446" width="10.140625" customWidth="1"/>
    <col min="6447" max="6447" width="10.42578125" customWidth="1"/>
    <col min="6448" max="6448" width="10" customWidth="1"/>
    <col min="6449" max="6449" width="10.140625" customWidth="1"/>
    <col min="6657" max="6657" width="24.42578125" bestFit="1" customWidth="1"/>
    <col min="6658" max="6658" width="9.5703125" customWidth="1"/>
    <col min="6659" max="6666" width="8.7109375" customWidth="1"/>
    <col min="6667" max="6678" width="9.140625" customWidth="1"/>
    <col min="6681" max="6681" width="9.140625" customWidth="1"/>
    <col min="6683" max="6684" width="9.140625" customWidth="1"/>
    <col min="6690" max="6690" width="9.140625" customWidth="1"/>
    <col min="6693" max="6699" width="9.140625" customWidth="1"/>
    <col min="6700" max="6700" width="10.42578125" customWidth="1"/>
    <col min="6701" max="6701" width="10" customWidth="1"/>
    <col min="6702" max="6702" width="10.140625" customWidth="1"/>
    <col min="6703" max="6703" width="10.42578125" customWidth="1"/>
    <col min="6704" max="6704" width="10" customWidth="1"/>
    <col min="6705" max="6705" width="10.140625" customWidth="1"/>
    <col min="6913" max="6913" width="24.42578125" bestFit="1" customWidth="1"/>
    <col min="6914" max="6914" width="9.5703125" customWidth="1"/>
    <col min="6915" max="6922" width="8.7109375" customWidth="1"/>
    <col min="6923" max="6934" width="9.140625" customWidth="1"/>
    <col min="6937" max="6937" width="9.140625" customWidth="1"/>
    <col min="6939" max="6940" width="9.140625" customWidth="1"/>
    <col min="6946" max="6946" width="9.140625" customWidth="1"/>
    <col min="6949" max="6955" width="9.140625" customWidth="1"/>
    <col min="6956" max="6956" width="10.42578125" customWidth="1"/>
    <col min="6957" max="6957" width="10" customWidth="1"/>
    <col min="6958" max="6958" width="10.140625" customWidth="1"/>
    <col min="6959" max="6959" width="10.42578125" customWidth="1"/>
    <col min="6960" max="6960" width="10" customWidth="1"/>
    <col min="6961" max="6961" width="10.140625" customWidth="1"/>
    <col min="7169" max="7169" width="24.42578125" bestFit="1" customWidth="1"/>
    <col min="7170" max="7170" width="9.5703125" customWidth="1"/>
    <col min="7171" max="7178" width="8.7109375" customWidth="1"/>
    <col min="7179" max="7190" width="9.140625" customWidth="1"/>
    <col min="7193" max="7193" width="9.140625" customWidth="1"/>
    <col min="7195" max="7196" width="9.140625" customWidth="1"/>
    <col min="7202" max="7202" width="9.140625" customWidth="1"/>
    <col min="7205" max="7211" width="9.140625" customWidth="1"/>
    <col min="7212" max="7212" width="10.42578125" customWidth="1"/>
    <col min="7213" max="7213" width="10" customWidth="1"/>
    <col min="7214" max="7214" width="10.140625" customWidth="1"/>
    <col min="7215" max="7215" width="10.42578125" customWidth="1"/>
    <col min="7216" max="7216" width="10" customWidth="1"/>
    <col min="7217" max="7217" width="10.140625" customWidth="1"/>
    <col min="7425" max="7425" width="24.42578125" bestFit="1" customWidth="1"/>
    <col min="7426" max="7426" width="9.5703125" customWidth="1"/>
    <col min="7427" max="7434" width="8.7109375" customWidth="1"/>
    <col min="7435" max="7446" width="9.140625" customWidth="1"/>
    <col min="7449" max="7449" width="9.140625" customWidth="1"/>
    <col min="7451" max="7452" width="9.140625" customWidth="1"/>
    <col min="7458" max="7458" width="9.140625" customWidth="1"/>
    <col min="7461" max="7467" width="9.140625" customWidth="1"/>
    <col min="7468" max="7468" width="10.42578125" customWidth="1"/>
    <col min="7469" max="7469" width="10" customWidth="1"/>
    <col min="7470" max="7470" width="10.140625" customWidth="1"/>
    <col min="7471" max="7471" width="10.42578125" customWidth="1"/>
    <col min="7472" max="7472" width="10" customWidth="1"/>
    <col min="7473" max="7473" width="10.140625" customWidth="1"/>
    <col min="7681" max="7681" width="24.42578125" bestFit="1" customWidth="1"/>
    <col min="7682" max="7682" width="9.5703125" customWidth="1"/>
    <col min="7683" max="7690" width="8.7109375" customWidth="1"/>
    <col min="7691" max="7702" width="9.140625" customWidth="1"/>
    <col min="7705" max="7705" width="9.140625" customWidth="1"/>
    <col min="7707" max="7708" width="9.140625" customWidth="1"/>
    <col min="7714" max="7714" width="9.140625" customWidth="1"/>
    <col min="7717" max="7723" width="9.140625" customWidth="1"/>
    <col min="7724" max="7724" width="10.42578125" customWidth="1"/>
    <col min="7725" max="7725" width="10" customWidth="1"/>
    <col min="7726" max="7726" width="10.140625" customWidth="1"/>
    <col min="7727" max="7727" width="10.42578125" customWidth="1"/>
    <col min="7728" max="7728" width="10" customWidth="1"/>
    <col min="7729" max="7729" width="10.140625" customWidth="1"/>
    <col min="7937" max="7937" width="24.42578125" bestFit="1" customWidth="1"/>
    <col min="7938" max="7938" width="9.5703125" customWidth="1"/>
    <col min="7939" max="7946" width="8.7109375" customWidth="1"/>
    <col min="7947" max="7958" width="9.140625" customWidth="1"/>
    <col min="7961" max="7961" width="9.140625" customWidth="1"/>
    <col min="7963" max="7964" width="9.140625" customWidth="1"/>
    <col min="7970" max="7970" width="9.140625" customWidth="1"/>
    <col min="7973" max="7979" width="9.140625" customWidth="1"/>
    <col min="7980" max="7980" width="10.42578125" customWidth="1"/>
    <col min="7981" max="7981" width="10" customWidth="1"/>
    <col min="7982" max="7982" width="10.140625" customWidth="1"/>
    <col min="7983" max="7983" width="10.42578125" customWidth="1"/>
    <col min="7984" max="7984" width="10" customWidth="1"/>
    <col min="7985" max="7985" width="10.140625" customWidth="1"/>
    <col min="8193" max="8193" width="24.42578125" bestFit="1" customWidth="1"/>
    <col min="8194" max="8194" width="9.5703125" customWidth="1"/>
    <col min="8195" max="8202" width="8.7109375" customWidth="1"/>
    <col min="8203" max="8214" width="9.140625" customWidth="1"/>
    <col min="8217" max="8217" width="9.140625" customWidth="1"/>
    <col min="8219" max="8220" width="9.140625" customWidth="1"/>
    <col min="8226" max="8226" width="9.140625" customWidth="1"/>
    <col min="8229" max="8235" width="9.140625" customWidth="1"/>
    <col min="8236" max="8236" width="10.42578125" customWidth="1"/>
    <col min="8237" max="8237" width="10" customWidth="1"/>
    <col min="8238" max="8238" width="10.140625" customWidth="1"/>
    <col min="8239" max="8239" width="10.42578125" customWidth="1"/>
    <col min="8240" max="8240" width="10" customWidth="1"/>
    <col min="8241" max="8241" width="10.140625" customWidth="1"/>
    <col min="8449" max="8449" width="24.42578125" bestFit="1" customWidth="1"/>
    <col min="8450" max="8450" width="9.5703125" customWidth="1"/>
    <col min="8451" max="8458" width="8.7109375" customWidth="1"/>
    <col min="8459" max="8470" width="9.140625" customWidth="1"/>
    <col min="8473" max="8473" width="9.140625" customWidth="1"/>
    <col min="8475" max="8476" width="9.140625" customWidth="1"/>
    <col min="8482" max="8482" width="9.140625" customWidth="1"/>
    <col min="8485" max="8491" width="9.140625" customWidth="1"/>
    <col min="8492" max="8492" width="10.42578125" customWidth="1"/>
    <col min="8493" max="8493" width="10" customWidth="1"/>
    <col min="8494" max="8494" width="10.140625" customWidth="1"/>
    <col min="8495" max="8495" width="10.42578125" customWidth="1"/>
    <col min="8496" max="8496" width="10" customWidth="1"/>
    <col min="8497" max="8497" width="10.140625" customWidth="1"/>
    <col min="8705" max="8705" width="24.42578125" bestFit="1" customWidth="1"/>
    <col min="8706" max="8706" width="9.5703125" customWidth="1"/>
    <col min="8707" max="8714" width="8.7109375" customWidth="1"/>
    <col min="8715" max="8726" width="9.140625" customWidth="1"/>
    <col min="8729" max="8729" width="9.140625" customWidth="1"/>
    <col min="8731" max="8732" width="9.140625" customWidth="1"/>
    <col min="8738" max="8738" width="9.140625" customWidth="1"/>
    <col min="8741" max="8747" width="9.140625" customWidth="1"/>
    <col min="8748" max="8748" width="10.42578125" customWidth="1"/>
    <col min="8749" max="8749" width="10" customWidth="1"/>
    <col min="8750" max="8750" width="10.140625" customWidth="1"/>
    <col min="8751" max="8751" width="10.42578125" customWidth="1"/>
    <col min="8752" max="8752" width="10" customWidth="1"/>
    <col min="8753" max="8753" width="10.140625" customWidth="1"/>
    <col min="8961" max="8961" width="24.42578125" bestFit="1" customWidth="1"/>
    <col min="8962" max="8962" width="9.5703125" customWidth="1"/>
    <col min="8963" max="8970" width="8.7109375" customWidth="1"/>
    <col min="8971" max="8982" width="9.140625" customWidth="1"/>
    <col min="8985" max="8985" width="9.140625" customWidth="1"/>
    <col min="8987" max="8988" width="9.140625" customWidth="1"/>
    <col min="8994" max="8994" width="9.140625" customWidth="1"/>
    <col min="8997" max="9003" width="9.140625" customWidth="1"/>
    <col min="9004" max="9004" width="10.42578125" customWidth="1"/>
    <col min="9005" max="9005" width="10" customWidth="1"/>
    <col min="9006" max="9006" width="10.140625" customWidth="1"/>
    <col min="9007" max="9007" width="10.42578125" customWidth="1"/>
    <col min="9008" max="9008" width="10" customWidth="1"/>
    <col min="9009" max="9009" width="10.140625" customWidth="1"/>
    <col min="9217" max="9217" width="24.42578125" bestFit="1" customWidth="1"/>
    <col min="9218" max="9218" width="9.5703125" customWidth="1"/>
    <col min="9219" max="9226" width="8.7109375" customWidth="1"/>
    <col min="9227" max="9238" width="9.140625" customWidth="1"/>
    <col min="9241" max="9241" width="9.140625" customWidth="1"/>
    <col min="9243" max="9244" width="9.140625" customWidth="1"/>
    <col min="9250" max="9250" width="9.140625" customWidth="1"/>
    <col min="9253" max="9259" width="9.140625" customWidth="1"/>
    <col min="9260" max="9260" width="10.42578125" customWidth="1"/>
    <col min="9261" max="9261" width="10" customWidth="1"/>
    <col min="9262" max="9262" width="10.140625" customWidth="1"/>
    <col min="9263" max="9263" width="10.42578125" customWidth="1"/>
    <col min="9264" max="9264" width="10" customWidth="1"/>
    <col min="9265" max="9265" width="10.140625" customWidth="1"/>
    <col min="9473" max="9473" width="24.42578125" bestFit="1" customWidth="1"/>
    <col min="9474" max="9474" width="9.5703125" customWidth="1"/>
    <col min="9475" max="9482" width="8.7109375" customWidth="1"/>
    <col min="9483" max="9494" width="9.140625" customWidth="1"/>
    <col min="9497" max="9497" width="9.140625" customWidth="1"/>
    <col min="9499" max="9500" width="9.140625" customWidth="1"/>
    <col min="9506" max="9506" width="9.140625" customWidth="1"/>
    <col min="9509" max="9515" width="9.140625" customWidth="1"/>
    <col min="9516" max="9516" width="10.42578125" customWidth="1"/>
    <col min="9517" max="9517" width="10" customWidth="1"/>
    <col min="9518" max="9518" width="10.140625" customWidth="1"/>
    <col min="9519" max="9519" width="10.42578125" customWidth="1"/>
    <col min="9520" max="9520" width="10" customWidth="1"/>
    <col min="9521" max="9521" width="10.140625" customWidth="1"/>
    <col min="9729" max="9729" width="24.42578125" bestFit="1" customWidth="1"/>
    <col min="9730" max="9730" width="9.5703125" customWidth="1"/>
    <col min="9731" max="9738" width="8.7109375" customWidth="1"/>
    <col min="9739" max="9750" width="9.140625" customWidth="1"/>
    <col min="9753" max="9753" width="9.140625" customWidth="1"/>
    <col min="9755" max="9756" width="9.140625" customWidth="1"/>
    <col min="9762" max="9762" width="9.140625" customWidth="1"/>
    <col min="9765" max="9771" width="9.140625" customWidth="1"/>
    <col min="9772" max="9772" width="10.42578125" customWidth="1"/>
    <col min="9773" max="9773" width="10" customWidth="1"/>
    <col min="9774" max="9774" width="10.140625" customWidth="1"/>
    <col min="9775" max="9775" width="10.42578125" customWidth="1"/>
    <col min="9776" max="9776" width="10" customWidth="1"/>
    <col min="9777" max="9777" width="10.140625" customWidth="1"/>
    <col min="9985" max="9985" width="24.42578125" bestFit="1" customWidth="1"/>
    <col min="9986" max="9986" width="9.5703125" customWidth="1"/>
    <col min="9987" max="9994" width="8.7109375" customWidth="1"/>
    <col min="9995" max="10006" width="9.140625" customWidth="1"/>
    <col min="10009" max="10009" width="9.140625" customWidth="1"/>
    <col min="10011" max="10012" width="9.140625" customWidth="1"/>
    <col min="10018" max="10018" width="9.140625" customWidth="1"/>
    <col min="10021" max="10027" width="9.140625" customWidth="1"/>
    <col min="10028" max="10028" width="10.42578125" customWidth="1"/>
    <col min="10029" max="10029" width="10" customWidth="1"/>
    <col min="10030" max="10030" width="10.140625" customWidth="1"/>
    <col min="10031" max="10031" width="10.42578125" customWidth="1"/>
    <col min="10032" max="10032" width="10" customWidth="1"/>
    <col min="10033" max="10033" width="10.140625" customWidth="1"/>
    <col min="10241" max="10241" width="24.42578125" bestFit="1" customWidth="1"/>
    <col min="10242" max="10242" width="9.5703125" customWidth="1"/>
    <col min="10243" max="10250" width="8.7109375" customWidth="1"/>
    <col min="10251" max="10262" width="9.140625" customWidth="1"/>
    <col min="10265" max="10265" width="9.140625" customWidth="1"/>
    <col min="10267" max="10268" width="9.140625" customWidth="1"/>
    <col min="10274" max="10274" width="9.140625" customWidth="1"/>
    <col min="10277" max="10283" width="9.140625" customWidth="1"/>
    <col min="10284" max="10284" width="10.42578125" customWidth="1"/>
    <col min="10285" max="10285" width="10" customWidth="1"/>
    <col min="10286" max="10286" width="10.140625" customWidth="1"/>
    <col min="10287" max="10287" width="10.42578125" customWidth="1"/>
    <col min="10288" max="10288" width="10" customWidth="1"/>
    <col min="10289" max="10289" width="10.140625" customWidth="1"/>
    <col min="10497" max="10497" width="24.42578125" bestFit="1" customWidth="1"/>
    <col min="10498" max="10498" width="9.5703125" customWidth="1"/>
    <col min="10499" max="10506" width="8.7109375" customWidth="1"/>
    <col min="10507" max="10518" width="9.140625" customWidth="1"/>
    <col min="10521" max="10521" width="9.140625" customWidth="1"/>
    <col min="10523" max="10524" width="9.140625" customWidth="1"/>
    <col min="10530" max="10530" width="9.140625" customWidth="1"/>
    <col min="10533" max="10539" width="9.140625" customWidth="1"/>
    <col min="10540" max="10540" width="10.42578125" customWidth="1"/>
    <col min="10541" max="10541" width="10" customWidth="1"/>
    <col min="10542" max="10542" width="10.140625" customWidth="1"/>
    <col min="10543" max="10543" width="10.42578125" customWidth="1"/>
    <col min="10544" max="10544" width="10" customWidth="1"/>
    <col min="10545" max="10545" width="10.140625" customWidth="1"/>
    <col min="10753" max="10753" width="24.42578125" bestFit="1" customWidth="1"/>
    <col min="10754" max="10754" width="9.5703125" customWidth="1"/>
    <col min="10755" max="10762" width="8.7109375" customWidth="1"/>
    <col min="10763" max="10774" width="9.140625" customWidth="1"/>
    <col min="10777" max="10777" width="9.140625" customWidth="1"/>
    <col min="10779" max="10780" width="9.140625" customWidth="1"/>
    <col min="10786" max="10786" width="9.140625" customWidth="1"/>
    <col min="10789" max="10795" width="9.140625" customWidth="1"/>
    <col min="10796" max="10796" width="10.42578125" customWidth="1"/>
    <col min="10797" max="10797" width="10" customWidth="1"/>
    <col min="10798" max="10798" width="10.140625" customWidth="1"/>
    <col min="10799" max="10799" width="10.42578125" customWidth="1"/>
    <col min="10800" max="10800" width="10" customWidth="1"/>
    <col min="10801" max="10801" width="10.140625" customWidth="1"/>
    <col min="11009" max="11009" width="24.42578125" bestFit="1" customWidth="1"/>
    <col min="11010" max="11010" width="9.5703125" customWidth="1"/>
    <col min="11011" max="11018" width="8.7109375" customWidth="1"/>
    <col min="11019" max="11030" width="9.140625" customWidth="1"/>
    <col min="11033" max="11033" width="9.140625" customWidth="1"/>
    <col min="11035" max="11036" width="9.140625" customWidth="1"/>
    <col min="11042" max="11042" width="9.140625" customWidth="1"/>
    <col min="11045" max="11051" width="9.140625" customWidth="1"/>
    <col min="11052" max="11052" width="10.42578125" customWidth="1"/>
    <col min="11053" max="11053" width="10" customWidth="1"/>
    <col min="11054" max="11054" width="10.140625" customWidth="1"/>
    <col min="11055" max="11055" width="10.42578125" customWidth="1"/>
    <col min="11056" max="11056" width="10" customWidth="1"/>
    <col min="11057" max="11057" width="10.140625" customWidth="1"/>
    <col min="11265" max="11265" width="24.42578125" bestFit="1" customWidth="1"/>
    <col min="11266" max="11266" width="9.5703125" customWidth="1"/>
    <col min="11267" max="11274" width="8.7109375" customWidth="1"/>
    <col min="11275" max="11286" width="9.140625" customWidth="1"/>
    <col min="11289" max="11289" width="9.140625" customWidth="1"/>
    <col min="11291" max="11292" width="9.140625" customWidth="1"/>
    <col min="11298" max="11298" width="9.140625" customWidth="1"/>
    <col min="11301" max="11307" width="9.140625" customWidth="1"/>
    <col min="11308" max="11308" width="10.42578125" customWidth="1"/>
    <col min="11309" max="11309" width="10" customWidth="1"/>
    <col min="11310" max="11310" width="10.140625" customWidth="1"/>
    <col min="11311" max="11311" width="10.42578125" customWidth="1"/>
    <col min="11312" max="11312" width="10" customWidth="1"/>
    <col min="11313" max="11313" width="10.140625" customWidth="1"/>
    <col min="11521" max="11521" width="24.42578125" bestFit="1" customWidth="1"/>
    <col min="11522" max="11522" width="9.5703125" customWidth="1"/>
    <col min="11523" max="11530" width="8.7109375" customWidth="1"/>
    <col min="11531" max="11542" width="9.140625" customWidth="1"/>
    <col min="11545" max="11545" width="9.140625" customWidth="1"/>
    <col min="11547" max="11548" width="9.140625" customWidth="1"/>
    <col min="11554" max="11554" width="9.140625" customWidth="1"/>
    <col min="11557" max="11563" width="9.140625" customWidth="1"/>
    <col min="11564" max="11564" width="10.42578125" customWidth="1"/>
    <col min="11565" max="11565" width="10" customWidth="1"/>
    <col min="11566" max="11566" width="10.140625" customWidth="1"/>
    <col min="11567" max="11567" width="10.42578125" customWidth="1"/>
    <col min="11568" max="11568" width="10" customWidth="1"/>
    <col min="11569" max="11569" width="10.140625" customWidth="1"/>
    <col min="11777" max="11777" width="24.42578125" bestFit="1" customWidth="1"/>
    <col min="11778" max="11778" width="9.5703125" customWidth="1"/>
    <col min="11779" max="11786" width="8.7109375" customWidth="1"/>
    <col min="11787" max="11798" width="9.140625" customWidth="1"/>
    <col min="11801" max="11801" width="9.140625" customWidth="1"/>
    <col min="11803" max="11804" width="9.140625" customWidth="1"/>
    <col min="11810" max="11810" width="9.140625" customWidth="1"/>
    <col min="11813" max="11819" width="9.140625" customWidth="1"/>
    <col min="11820" max="11820" width="10.42578125" customWidth="1"/>
    <col min="11821" max="11821" width="10" customWidth="1"/>
    <col min="11822" max="11822" width="10.140625" customWidth="1"/>
    <col min="11823" max="11823" width="10.42578125" customWidth="1"/>
    <col min="11824" max="11824" width="10" customWidth="1"/>
    <col min="11825" max="11825" width="10.140625" customWidth="1"/>
    <col min="12033" max="12033" width="24.42578125" bestFit="1" customWidth="1"/>
    <col min="12034" max="12034" width="9.5703125" customWidth="1"/>
    <col min="12035" max="12042" width="8.7109375" customWidth="1"/>
    <col min="12043" max="12054" width="9.140625" customWidth="1"/>
    <col min="12057" max="12057" width="9.140625" customWidth="1"/>
    <col min="12059" max="12060" width="9.140625" customWidth="1"/>
    <col min="12066" max="12066" width="9.140625" customWidth="1"/>
    <col min="12069" max="12075" width="9.140625" customWidth="1"/>
    <col min="12076" max="12076" width="10.42578125" customWidth="1"/>
    <col min="12077" max="12077" width="10" customWidth="1"/>
    <col min="12078" max="12078" width="10.140625" customWidth="1"/>
    <col min="12079" max="12079" width="10.42578125" customWidth="1"/>
    <col min="12080" max="12080" width="10" customWidth="1"/>
    <col min="12081" max="12081" width="10.140625" customWidth="1"/>
    <col min="12289" max="12289" width="24.42578125" bestFit="1" customWidth="1"/>
    <col min="12290" max="12290" width="9.5703125" customWidth="1"/>
    <col min="12291" max="12298" width="8.7109375" customWidth="1"/>
    <col min="12299" max="12310" width="9.140625" customWidth="1"/>
    <col min="12313" max="12313" width="9.140625" customWidth="1"/>
    <col min="12315" max="12316" width="9.140625" customWidth="1"/>
    <col min="12322" max="12322" width="9.140625" customWidth="1"/>
    <col min="12325" max="12331" width="9.140625" customWidth="1"/>
    <col min="12332" max="12332" width="10.42578125" customWidth="1"/>
    <col min="12333" max="12333" width="10" customWidth="1"/>
    <col min="12334" max="12334" width="10.140625" customWidth="1"/>
    <col min="12335" max="12335" width="10.42578125" customWidth="1"/>
    <col min="12336" max="12336" width="10" customWidth="1"/>
    <col min="12337" max="12337" width="10.140625" customWidth="1"/>
    <col min="12545" max="12545" width="24.42578125" bestFit="1" customWidth="1"/>
    <col min="12546" max="12546" width="9.5703125" customWidth="1"/>
    <col min="12547" max="12554" width="8.7109375" customWidth="1"/>
    <col min="12555" max="12566" width="9.140625" customWidth="1"/>
    <col min="12569" max="12569" width="9.140625" customWidth="1"/>
    <col min="12571" max="12572" width="9.140625" customWidth="1"/>
    <col min="12578" max="12578" width="9.140625" customWidth="1"/>
    <col min="12581" max="12587" width="9.140625" customWidth="1"/>
    <col min="12588" max="12588" width="10.42578125" customWidth="1"/>
    <col min="12589" max="12589" width="10" customWidth="1"/>
    <col min="12590" max="12590" width="10.140625" customWidth="1"/>
    <col min="12591" max="12591" width="10.42578125" customWidth="1"/>
    <col min="12592" max="12592" width="10" customWidth="1"/>
    <col min="12593" max="12593" width="10.140625" customWidth="1"/>
    <col min="12801" max="12801" width="24.42578125" bestFit="1" customWidth="1"/>
    <col min="12802" max="12802" width="9.5703125" customWidth="1"/>
    <col min="12803" max="12810" width="8.7109375" customWidth="1"/>
    <col min="12811" max="12822" width="9.140625" customWidth="1"/>
    <col min="12825" max="12825" width="9.140625" customWidth="1"/>
    <col min="12827" max="12828" width="9.140625" customWidth="1"/>
    <col min="12834" max="12834" width="9.140625" customWidth="1"/>
    <col min="12837" max="12843" width="9.140625" customWidth="1"/>
    <col min="12844" max="12844" width="10.42578125" customWidth="1"/>
    <col min="12845" max="12845" width="10" customWidth="1"/>
    <col min="12846" max="12846" width="10.140625" customWidth="1"/>
    <col min="12847" max="12847" width="10.42578125" customWidth="1"/>
    <col min="12848" max="12848" width="10" customWidth="1"/>
    <col min="12849" max="12849" width="10.140625" customWidth="1"/>
    <col min="13057" max="13057" width="24.42578125" bestFit="1" customWidth="1"/>
    <col min="13058" max="13058" width="9.5703125" customWidth="1"/>
    <col min="13059" max="13066" width="8.7109375" customWidth="1"/>
    <col min="13067" max="13078" width="9.140625" customWidth="1"/>
    <col min="13081" max="13081" width="9.140625" customWidth="1"/>
    <col min="13083" max="13084" width="9.140625" customWidth="1"/>
    <col min="13090" max="13090" width="9.140625" customWidth="1"/>
    <col min="13093" max="13099" width="9.140625" customWidth="1"/>
    <col min="13100" max="13100" width="10.42578125" customWidth="1"/>
    <col min="13101" max="13101" width="10" customWidth="1"/>
    <col min="13102" max="13102" width="10.140625" customWidth="1"/>
    <col min="13103" max="13103" width="10.42578125" customWidth="1"/>
    <col min="13104" max="13104" width="10" customWidth="1"/>
    <col min="13105" max="13105" width="10.140625" customWidth="1"/>
    <col min="13313" max="13313" width="24.42578125" bestFit="1" customWidth="1"/>
    <col min="13314" max="13314" width="9.5703125" customWidth="1"/>
    <col min="13315" max="13322" width="8.7109375" customWidth="1"/>
    <col min="13323" max="13334" width="9.140625" customWidth="1"/>
    <col min="13337" max="13337" width="9.140625" customWidth="1"/>
    <col min="13339" max="13340" width="9.140625" customWidth="1"/>
    <col min="13346" max="13346" width="9.140625" customWidth="1"/>
    <col min="13349" max="13355" width="9.140625" customWidth="1"/>
    <col min="13356" max="13356" width="10.42578125" customWidth="1"/>
    <col min="13357" max="13357" width="10" customWidth="1"/>
    <col min="13358" max="13358" width="10.140625" customWidth="1"/>
    <col min="13359" max="13359" width="10.42578125" customWidth="1"/>
    <col min="13360" max="13360" width="10" customWidth="1"/>
    <col min="13361" max="13361" width="10.140625" customWidth="1"/>
    <col min="13569" max="13569" width="24.42578125" bestFit="1" customWidth="1"/>
    <col min="13570" max="13570" width="9.5703125" customWidth="1"/>
    <col min="13571" max="13578" width="8.7109375" customWidth="1"/>
    <col min="13579" max="13590" width="9.140625" customWidth="1"/>
    <col min="13593" max="13593" width="9.140625" customWidth="1"/>
    <col min="13595" max="13596" width="9.140625" customWidth="1"/>
    <col min="13602" max="13602" width="9.140625" customWidth="1"/>
    <col min="13605" max="13611" width="9.140625" customWidth="1"/>
    <col min="13612" max="13612" width="10.42578125" customWidth="1"/>
    <col min="13613" max="13613" width="10" customWidth="1"/>
    <col min="13614" max="13614" width="10.140625" customWidth="1"/>
    <col min="13615" max="13615" width="10.42578125" customWidth="1"/>
    <col min="13616" max="13616" width="10" customWidth="1"/>
    <col min="13617" max="13617" width="10.140625" customWidth="1"/>
    <col min="13825" max="13825" width="24.42578125" bestFit="1" customWidth="1"/>
    <col min="13826" max="13826" width="9.5703125" customWidth="1"/>
    <col min="13827" max="13834" width="8.7109375" customWidth="1"/>
    <col min="13835" max="13846" width="9.140625" customWidth="1"/>
    <col min="13849" max="13849" width="9.140625" customWidth="1"/>
    <col min="13851" max="13852" width="9.140625" customWidth="1"/>
    <col min="13858" max="13858" width="9.140625" customWidth="1"/>
    <col min="13861" max="13867" width="9.140625" customWidth="1"/>
    <col min="13868" max="13868" width="10.42578125" customWidth="1"/>
    <col min="13869" max="13869" width="10" customWidth="1"/>
    <col min="13870" max="13870" width="10.140625" customWidth="1"/>
    <col min="13871" max="13871" width="10.42578125" customWidth="1"/>
    <col min="13872" max="13872" width="10" customWidth="1"/>
    <col min="13873" max="13873" width="10.140625" customWidth="1"/>
    <col min="14081" max="14081" width="24.42578125" bestFit="1" customWidth="1"/>
    <col min="14082" max="14082" width="9.5703125" customWidth="1"/>
    <col min="14083" max="14090" width="8.7109375" customWidth="1"/>
    <col min="14091" max="14102" width="9.140625" customWidth="1"/>
    <col min="14105" max="14105" width="9.140625" customWidth="1"/>
    <col min="14107" max="14108" width="9.140625" customWidth="1"/>
    <col min="14114" max="14114" width="9.140625" customWidth="1"/>
    <col min="14117" max="14123" width="9.140625" customWidth="1"/>
    <col min="14124" max="14124" width="10.42578125" customWidth="1"/>
    <col min="14125" max="14125" width="10" customWidth="1"/>
    <col min="14126" max="14126" width="10.140625" customWidth="1"/>
    <col min="14127" max="14127" width="10.42578125" customWidth="1"/>
    <col min="14128" max="14128" width="10" customWidth="1"/>
    <col min="14129" max="14129" width="10.140625" customWidth="1"/>
    <col min="14337" max="14337" width="24.42578125" bestFit="1" customWidth="1"/>
    <col min="14338" max="14338" width="9.5703125" customWidth="1"/>
    <col min="14339" max="14346" width="8.7109375" customWidth="1"/>
    <col min="14347" max="14358" width="9.140625" customWidth="1"/>
    <col min="14361" max="14361" width="9.140625" customWidth="1"/>
    <col min="14363" max="14364" width="9.140625" customWidth="1"/>
    <col min="14370" max="14370" width="9.140625" customWidth="1"/>
    <col min="14373" max="14379" width="9.140625" customWidth="1"/>
    <col min="14380" max="14380" width="10.42578125" customWidth="1"/>
    <col min="14381" max="14381" width="10" customWidth="1"/>
    <col min="14382" max="14382" width="10.140625" customWidth="1"/>
    <col min="14383" max="14383" width="10.42578125" customWidth="1"/>
    <col min="14384" max="14384" width="10" customWidth="1"/>
    <col min="14385" max="14385" width="10.140625" customWidth="1"/>
    <col min="14593" max="14593" width="24.42578125" bestFit="1" customWidth="1"/>
    <col min="14594" max="14594" width="9.5703125" customWidth="1"/>
    <col min="14595" max="14602" width="8.7109375" customWidth="1"/>
    <col min="14603" max="14614" width="9.140625" customWidth="1"/>
    <col min="14617" max="14617" width="9.140625" customWidth="1"/>
    <col min="14619" max="14620" width="9.140625" customWidth="1"/>
    <col min="14626" max="14626" width="9.140625" customWidth="1"/>
    <col min="14629" max="14635" width="9.140625" customWidth="1"/>
    <col min="14636" max="14636" width="10.42578125" customWidth="1"/>
    <col min="14637" max="14637" width="10" customWidth="1"/>
    <col min="14638" max="14638" width="10.140625" customWidth="1"/>
    <col min="14639" max="14639" width="10.42578125" customWidth="1"/>
    <col min="14640" max="14640" width="10" customWidth="1"/>
    <col min="14641" max="14641" width="10.140625" customWidth="1"/>
    <col min="14849" max="14849" width="24.42578125" bestFit="1" customWidth="1"/>
    <col min="14850" max="14850" width="9.5703125" customWidth="1"/>
    <col min="14851" max="14858" width="8.7109375" customWidth="1"/>
    <col min="14859" max="14870" width="9.140625" customWidth="1"/>
    <col min="14873" max="14873" width="9.140625" customWidth="1"/>
    <col min="14875" max="14876" width="9.140625" customWidth="1"/>
    <col min="14882" max="14882" width="9.140625" customWidth="1"/>
    <col min="14885" max="14891" width="9.140625" customWidth="1"/>
    <col min="14892" max="14892" width="10.42578125" customWidth="1"/>
    <col min="14893" max="14893" width="10" customWidth="1"/>
    <col min="14894" max="14894" width="10.140625" customWidth="1"/>
    <col min="14895" max="14895" width="10.42578125" customWidth="1"/>
    <col min="14896" max="14896" width="10" customWidth="1"/>
    <col min="14897" max="14897" width="10.140625" customWidth="1"/>
    <col min="15105" max="15105" width="24.42578125" bestFit="1" customWidth="1"/>
    <col min="15106" max="15106" width="9.5703125" customWidth="1"/>
    <col min="15107" max="15114" width="8.7109375" customWidth="1"/>
    <col min="15115" max="15126" width="9.140625" customWidth="1"/>
    <col min="15129" max="15129" width="9.140625" customWidth="1"/>
    <col min="15131" max="15132" width="9.140625" customWidth="1"/>
    <col min="15138" max="15138" width="9.140625" customWidth="1"/>
    <col min="15141" max="15147" width="9.140625" customWidth="1"/>
    <col min="15148" max="15148" width="10.42578125" customWidth="1"/>
    <col min="15149" max="15149" width="10" customWidth="1"/>
    <col min="15150" max="15150" width="10.140625" customWidth="1"/>
    <col min="15151" max="15151" width="10.42578125" customWidth="1"/>
    <col min="15152" max="15152" width="10" customWidth="1"/>
    <col min="15153" max="15153" width="10.140625" customWidth="1"/>
    <col min="15361" max="15361" width="24.42578125" bestFit="1" customWidth="1"/>
    <col min="15362" max="15362" width="9.5703125" customWidth="1"/>
    <col min="15363" max="15370" width="8.7109375" customWidth="1"/>
    <col min="15371" max="15382" width="9.140625" customWidth="1"/>
    <col min="15385" max="15385" width="9.140625" customWidth="1"/>
    <col min="15387" max="15388" width="9.140625" customWidth="1"/>
    <col min="15394" max="15394" width="9.140625" customWidth="1"/>
    <col min="15397" max="15403" width="9.140625" customWidth="1"/>
    <col min="15404" max="15404" width="10.42578125" customWidth="1"/>
    <col min="15405" max="15405" width="10" customWidth="1"/>
    <col min="15406" max="15406" width="10.140625" customWidth="1"/>
    <col min="15407" max="15407" width="10.42578125" customWidth="1"/>
    <col min="15408" max="15408" width="10" customWidth="1"/>
    <col min="15409" max="15409" width="10.140625" customWidth="1"/>
    <col min="15617" max="15617" width="24.42578125" bestFit="1" customWidth="1"/>
    <col min="15618" max="15618" width="9.5703125" customWidth="1"/>
    <col min="15619" max="15626" width="8.7109375" customWidth="1"/>
    <col min="15627" max="15638" width="9.140625" customWidth="1"/>
    <col min="15641" max="15641" width="9.140625" customWidth="1"/>
    <col min="15643" max="15644" width="9.140625" customWidth="1"/>
    <col min="15650" max="15650" width="9.140625" customWidth="1"/>
    <col min="15653" max="15659" width="9.140625" customWidth="1"/>
    <col min="15660" max="15660" width="10.42578125" customWidth="1"/>
    <col min="15661" max="15661" width="10" customWidth="1"/>
    <col min="15662" max="15662" width="10.140625" customWidth="1"/>
    <col min="15663" max="15663" width="10.42578125" customWidth="1"/>
    <col min="15664" max="15664" width="10" customWidth="1"/>
    <col min="15665" max="15665" width="10.140625" customWidth="1"/>
    <col min="15873" max="15873" width="24.42578125" bestFit="1" customWidth="1"/>
    <col min="15874" max="15874" width="9.5703125" customWidth="1"/>
    <col min="15875" max="15882" width="8.7109375" customWidth="1"/>
    <col min="15883" max="15894" width="9.140625" customWidth="1"/>
    <col min="15897" max="15897" width="9.140625" customWidth="1"/>
    <col min="15899" max="15900" width="9.140625" customWidth="1"/>
    <col min="15906" max="15906" width="9.140625" customWidth="1"/>
    <col min="15909" max="15915" width="9.140625" customWidth="1"/>
    <col min="15916" max="15916" width="10.42578125" customWidth="1"/>
    <col min="15917" max="15917" width="10" customWidth="1"/>
    <col min="15918" max="15918" width="10.140625" customWidth="1"/>
    <col min="15919" max="15919" width="10.42578125" customWidth="1"/>
    <col min="15920" max="15920" width="10" customWidth="1"/>
    <col min="15921" max="15921" width="10.140625" customWidth="1"/>
    <col min="16129" max="16129" width="24.42578125" bestFit="1" customWidth="1"/>
    <col min="16130" max="16130" width="9.5703125" customWidth="1"/>
    <col min="16131" max="16138" width="8.7109375" customWidth="1"/>
    <col min="16139" max="16150" width="9.140625" customWidth="1"/>
    <col min="16153" max="16153" width="9.140625" customWidth="1"/>
    <col min="16155" max="16156" width="9.140625" customWidth="1"/>
    <col min="16162" max="16162" width="9.140625" customWidth="1"/>
    <col min="16165" max="16171" width="9.140625" customWidth="1"/>
    <col min="16172" max="16172" width="10.42578125" customWidth="1"/>
    <col min="16173" max="16173" width="10" customWidth="1"/>
    <col min="16174" max="16174" width="10.140625" customWidth="1"/>
    <col min="16175" max="16175" width="10.42578125" customWidth="1"/>
    <col min="16176" max="16176" width="10" customWidth="1"/>
    <col min="16177" max="16177" width="10.140625" customWidth="1"/>
  </cols>
  <sheetData>
    <row r="1" spans="1:43" ht="18.75" customHeight="1" x14ac:dyDescent="0.25">
      <c r="A1" s="220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</row>
    <row r="2" spans="1:43" ht="15.75" customHeight="1" x14ac:dyDescent="0.25">
      <c r="A2" s="222"/>
      <c r="B2" s="223">
        <v>2017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  <c r="W2" s="223">
        <v>2018</v>
      </c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5"/>
    </row>
    <row r="3" spans="1:43" ht="15.75" customHeight="1" x14ac:dyDescent="0.25">
      <c r="A3" s="226"/>
      <c r="B3" s="227" t="s">
        <v>30</v>
      </c>
      <c r="C3" s="227"/>
      <c r="D3" s="227"/>
      <c r="E3" s="227" t="s">
        <v>34</v>
      </c>
      <c r="F3" s="227"/>
      <c r="G3" s="227"/>
      <c r="H3" s="227" t="s">
        <v>35</v>
      </c>
      <c r="I3" s="227"/>
      <c r="J3" s="227"/>
      <c r="K3" s="227" t="s">
        <v>39</v>
      </c>
      <c r="L3" s="227"/>
      <c r="M3" s="227"/>
      <c r="N3" s="227" t="s">
        <v>40</v>
      </c>
      <c r="O3" s="227"/>
      <c r="P3" s="227"/>
      <c r="Q3" s="228" t="s">
        <v>44</v>
      </c>
      <c r="R3" s="229"/>
      <c r="S3" s="230"/>
      <c r="T3" s="228">
        <v>2017</v>
      </c>
      <c r="U3" s="229"/>
      <c r="V3" s="230"/>
      <c r="W3" s="227" t="s">
        <v>30</v>
      </c>
      <c r="X3" s="227"/>
      <c r="Y3" s="227"/>
      <c r="Z3" s="227" t="s">
        <v>34</v>
      </c>
      <c r="AA3" s="227"/>
      <c r="AB3" s="227"/>
      <c r="AC3" s="227" t="s">
        <v>35</v>
      </c>
      <c r="AD3" s="227"/>
      <c r="AE3" s="227"/>
      <c r="AF3" s="227" t="s">
        <v>39</v>
      </c>
      <c r="AG3" s="227"/>
      <c r="AH3" s="227"/>
      <c r="AI3" s="227" t="s">
        <v>40</v>
      </c>
      <c r="AJ3" s="227"/>
      <c r="AK3" s="227"/>
      <c r="AL3" s="228" t="s">
        <v>44</v>
      </c>
      <c r="AM3" s="229"/>
      <c r="AN3" s="230"/>
      <c r="AO3" s="227">
        <v>2018</v>
      </c>
      <c r="AP3" s="227"/>
      <c r="AQ3" s="227"/>
    </row>
    <row r="4" spans="1:43" ht="28.5" customHeight="1" x14ac:dyDescent="0.25">
      <c r="A4" s="150"/>
      <c r="B4" s="151" t="s">
        <v>75</v>
      </c>
      <c r="C4" s="151" t="s">
        <v>76</v>
      </c>
      <c r="D4" s="152" t="s">
        <v>77</v>
      </c>
      <c r="E4" s="151" t="s">
        <v>75</v>
      </c>
      <c r="F4" s="151" t="s">
        <v>76</v>
      </c>
      <c r="G4" s="152" t="s">
        <v>77</v>
      </c>
      <c r="H4" s="151" t="s">
        <v>75</v>
      </c>
      <c r="I4" s="151" t="s">
        <v>76</v>
      </c>
      <c r="J4" s="152" t="s">
        <v>77</v>
      </c>
      <c r="K4" s="151" t="s">
        <v>75</v>
      </c>
      <c r="L4" s="151" t="s">
        <v>76</v>
      </c>
      <c r="M4" s="152" t="s">
        <v>77</v>
      </c>
      <c r="N4" s="151" t="s">
        <v>75</v>
      </c>
      <c r="O4" s="151" t="s">
        <v>76</v>
      </c>
      <c r="P4" s="152" t="s">
        <v>77</v>
      </c>
      <c r="Q4" s="151" t="s">
        <v>75</v>
      </c>
      <c r="R4" s="151" t="s">
        <v>76</v>
      </c>
      <c r="S4" s="152" t="s">
        <v>77</v>
      </c>
      <c r="T4" s="151" t="s">
        <v>75</v>
      </c>
      <c r="U4" s="151" t="s">
        <v>76</v>
      </c>
      <c r="V4" s="152" t="s">
        <v>77</v>
      </c>
      <c r="W4" s="151" t="s">
        <v>75</v>
      </c>
      <c r="X4" s="151" t="s">
        <v>76</v>
      </c>
      <c r="Y4" s="152" t="s">
        <v>77</v>
      </c>
      <c r="Z4" s="151" t="s">
        <v>75</v>
      </c>
      <c r="AA4" s="151" t="s">
        <v>76</v>
      </c>
      <c r="AB4" s="152" t="s">
        <v>77</v>
      </c>
      <c r="AC4" s="151" t="s">
        <v>75</v>
      </c>
      <c r="AD4" s="151" t="s">
        <v>76</v>
      </c>
      <c r="AE4" s="152" t="s">
        <v>77</v>
      </c>
      <c r="AF4" s="151" t="s">
        <v>75</v>
      </c>
      <c r="AG4" s="151" t="s">
        <v>76</v>
      </c>
      <c r="AH4" s="152" t="s">
        <v>77</v>
      </c>
      <c r="AI4" s="151" t="s">
        <v>75</v>
      </c>
      <c r="AJ4" s="151" t="s">
        <v>76</v>
      </c>
      <c r="AK4" s="152" t="s">
        <v>77</v>
      </c>
      <c r="AL4" s="151" t="s">
        <v>75</v>
      </c>
      <c r="AM4" s="151" t="s">
        <v>76</v>
      </c>
      <c r="AN4" s="152" t="s">
        <v>77</v>
      </c>
      <c r="AO4" s="151" t="s">
        <v>75</v>
      </c>
      <c r="AP4" s="151" t="s">
        <v>76</v>
      </c>
      <c r="AQ4" s="152" t="s">
        <v>77</v>
      </c>
    </row>
    <row r="5" spans="1:43" ht="15.75" x14ac:dyDescent="0.25">
      <c r="A5" s="231" t="s">
        <v>13</v>
      </c>
      <c r="B5" s="153">
        <v>51.573022435847584</v>
      </c>
      <c r="C5" s="153">
        <v>56.856392906713424</v>
      </c>
      <c r="D5" s="154">
        <v>52.448956465282706</v>
      </c>
      <c r="E5" s="153">
        <v>40.499640520010111</v>
      </c>
      <c r="F5" s="153">
        <v>63.913263499907622</v>
      </c>
      <c r="G5" s="154">
        <v>44.381402973267591</v>
      </c>
      <c r="H5" s="153">
        <v>46.005742025122665</v>
      </c>
      <c r="I5" s="153">
        <v>60.404322320971282</v>
      </c>
      <c r="J5" s="154">
        <v>48.392893659904942</v>
      </c>
      <c r="K5" s="153">
        <v>31.173452659311035</v>
      </c>
      <c r="L5" s="153">
        <v>64.834909672963605</v>
      </c>
      <c r="M5" s="154">
        <v>36.755940467350129</v>
      </c>
      <c r="N5" s="153">
        <v>41.008545462471695</v>
      </c>
      <c r="O5" s="153">
        <v>61.897414029334982</v>
      </c>
      <c r="P5" s="154">
        <v>44.472088479590823</v>
      </c>
      <c r="Q5" s="153">
        <v>58.839524968482984</v>
      </c>
      <c r="R5" s="153">
        <v>68.126602883135078</v>
      </c>
      <c r="S5" s="154">
        <v>60.379956324971204</v>
      </c>
      <c r="T5" s="153">
        <v>45.501467179445271</v>
      </c>
      <c r="U5" s="153">
        <v>63.467510945909247</v>
      </c>
      <c r="V5" s="154">
        <v>48.480654689231976</v>
      </c>
      <c r="W5" s="153">
        <v>62.285605554777355</v>
      </c>
      <c r="X5" s="153">
        <v>69.119756086743266</v>
      </c>
      <c r="Y5" s="154">
        <v>63.41917414019774</v>
      </c>
      <c r="Z5" s="153">
        <v>39.65691259177391</v>
      </c>
      <c r="AA5" s="153">
        <v>72.314959161482832</v>
      </c>
      <c r="AB5" s="154">
        <v>45.073845607729652</v>
      </c>
      <c r="AC5" s="153">
        <v>50.9</v>
      </c>
      <c r="AD5" s="153">
        <v>70.7</v>
      </c>
      <c r="AE5" s="154">
        <v>54.2</v>
      </c>
      <c r="AF5" s="153">
        <v>29.20254280427373</v>
      </c>
      <c r="AG5" s="153">
        <v>55.425306896513007</v>
      </c>
      <c r="AH5" s="154">
        <v>33.5520667807819</v>
      </c>
      <c r="AI5" s="153">
        <v>43.593836936903188</v>
      </c>
      <c r="AJ5" s="153">
        <v>65.569844564033062</v>
      </c>
      <c r="AK5" s="154">
        <v>47.238958852575571</v>
      </c>
      <c r="AL5" s="153">
        <v>58.74031775347094</v>
      </c>
      <c r="AM5" s="153">
        <v>43.721444038124645</v>
      </c>
      <c r="AN5" s="154">
        <v>56.249163461144434</v>
      </c>
      <c r="AO5" s="153">
        <v>47.411580046832597</v>
      </c>
      <c r="AP5" s="153">
        <v>60.062850458872589</v>
      </c>
      <c r="AQ5" s="154">
        <v>49.510024123776482</v>
      </c>
    </row>
    <row r="6" spans="1:43" ht="15.75" x14ac:dyDescent="0.25">
      <c r="A6" s="102" t="s">
        <v>14</v>
      </c>
      <c r="B6" s="153">
        <v>67.73004828042329</v>
      </c>
      <c r="C6" s="153">
        <v>43.652876775095486</v>
      </c>
      <c r="D6" s="154">
        <v>51.739248397371831</v>
      </c>
      <c r="E6" s="153">
        <v>36.048526785714287</v>
      </c>
      <c r="F6" s="153">
        <v>60.524382757090002</v>
      </c>
      <c r="G6" s="154">
        <v>52.304112069810159</v>
      </c>
      <c r="H6" s="153">
        <v>51.80176951789003</v>
      </c>
      <c r="I6" s="153">
        <v>52.135236136208754</v>
      </c>
      <c r="J6" s="154">
        <v>52.023240630476188</v>
      </c>
      <c r="K6" s="153">
        <v>29.58601449275362</v>
      </c>
      <c r="L6" s="153">
        <v>67.264113961282845</v>
      </c>
      <c r="M6" s="154">
        <v>54.609840420215093</v>
      </c>
      <c r="N6" s="153">
        <v>44.31514145081109</v>
      </c>
      <c r="O6" s="153">
        <v>57.233612546123823</v>
      </c>
      <c r="P6" s="154">
        <v>52.894915284893699</v>
      </c>
      <c r="Q6" s="153">
        <v>48.043156379399591</v>
      </c>
      <c r="R6" s="153">
        <v>71.231315010613699</v>
      </c>
      <c r="S6" s="154">
        <v>63.443520340180747</v>
      </c>
      <c r="T6" s="153">
        <v>45.254805487605999</v>
      </c>
      <c r="U6" s="153">
        <v>60.761800564570599</v>
      </c>
      <c r="V6" s="154">
        <v>55.553741764582497</v>
      </c>
      <c r="W6" s="153">
        <v>69.943501818783076</v>
      </c>
      <c r="X6" s="153">
        <v>54.025080769771037</v>
      </c>
      <c r="Y6" s="154">
        <v>59.371317897902699</v>
      </c>
      <c r="Z6" s="153">
        <v>38.5</v>
      </c>
      <c r="AA6" s="153">
        <v>64.5</v>
      </c>
      <c r="AB6" s="154">
        <v>55.8</v>
      </c>
      <c r="AC6" s="153">
        <v>54.141645208497756</v>
      </c>
      <c r="AD6" s="153">
        <v>59.31394746575107</v>
      </c>
      <c r="AE6" s="154">
        <v>57.57681824417147</v>
      </c>
      <c r="AF6" s="153">
        <v>36.543810170807447</v>
      </c>
      <c r="AG6" s="153">
        <v>40.965994655846174</v>
      </c>
      <c r="AH6" s="154">
        <v>39.48079415709261</v>
      </c>
      <c r="AI6" s="153">
        <v>48.211239261730334</v>
      </c>
      <c r="AJ6" s="153">
        <v>53.130754577431475</v>
      </c>
      <c r="AK6" s="154">
        <v>51.47852441262841</v>
      </c>
      <c r="AL6" s="153">
        <v>55.41740699404761</v>
      </c>
      <c r="AM6" s="153">
        <v>46.409999806963953</v>
      </c>
      <c r="AN6" s="154">
        <v>49.435157552416058</v>
      </c>
      <c r="AO6" s="153">
        <v>50.027588388780174</v>
      </c>
      <c r="AP6" s="153">
        <v>51.316254969680919</v>
      </c>
      <c r="AQ6" s="154">
        <v>50.883453431175219</v>
      </c>
    </row>
    <row r="7" spans="1:43" ht="15.75" x14ac:dyDescent="0.25">
      <c r="A7" s="102" t="s">
        <v>15</v>
      </c>
      <c r="B7" s="155">
        <v>32.969125402576488</v>
      </c>
      <c r="C7" s="155">
        <v>46.782081393917437</v>
      </c>
      <c r="D7" s="156">
        <v>45.040888870620044</v>
      </c>
      <c r="E7" s="155">
        <v>20.133043876413442</v>
      </c>
      <c r="F7" s="155">
        <v>50.22318028818875</v>
      </c>
      <c r="G7" s="156">
        <v>46.430167367708478</v>
      </c>
      <c r="H7" s="155">
        <v>26.515625850748659</v>
      </c>
      <c r="I7" s="155">
        <v>48.512136639103566</v>
      </c>
      <c r="J7" s="156">
        <v>45.739365905067821</v>
      </c>
      <c r="K7" s="155">
        <v>9.715181356332705</v>
      </c>
      <c r="L7" s="155">
        <v>52.340257744889009</v>
      </c>
      <c r="M7" s="156">
        <v>46.967152642747195</v>
      </c>
      <c r="N7" s="155">
        <v>20.853937596220199</v>
      </c>
      <c r="O7" s="155">
        <v>49.80219942933163</v>
      </c>
      <c r="P7" s="156">
        <v>46.153125538278445</v>
      </c>
      <c r="Q7" s="155">
        <v>29.688228575929426</v>
      </c>
      <c r="R7" s="155">
        <v>45.300695525614529</v>
      </c>
      <c r="S7" s="156">
        <v>43.33266560210933</v>
      </c>
      <c r="T7" s="155">
        <v>23.080662993845539</v>
      </c>
      <c r="U7" s="155">
        <v>48.667573787846763</v>
      </c>
      <c r="V7" s="156">
        <v>45.442215088613899</v>
      </c>
      <c r="W7" s="155">
        <v>33.749933373590977</v>
      </c>
      <c r="X7" s="155">
        <v>49.692887424455684</v>
      </c>
      <c r="Y7" s="156">
        <v>47.683197940898268</v>
      </c>
      <c r="Z7" s="155">
        <v>15.9</v>
      </c>
      <c r="AA7" s="155">
        <v>51.1</v>
      </c>
      <c r="AB7" s="156">
        <v>46.7</v>
      </c>
      <c r="AC7" s="155">
        <v>24.780393746496916</v>
      </c>
      <c r="AD7" s="155">
        <v>50.4</v>
      </c>
      <c r="AE7" s="156">
        <v>47.168397488266045</v>
      </c>
      <c r="AF7" s="155">
        <v>8.3421215343415263</v>
      </c>
      <c r="AG7" s="155">
        <v>48.665886832507177</v>
      </c>
      <c r="AH7" s="156">
        <v>43.58287355914419</v>
      </c>
      <c r="AI7" s="155">
        <v>19.240756224451879</v>
      </c>
      <c r="AJ7" s="155">
        <v>49.81400010252856</v>
      </c>
      <c r="AK7" s="156">
        <v>45.960089057939271</v>
      </c>
      <c r="AL7" s="155">
        <v>29.431773196282297</v>
      </c>
      <c r="AM7" s="155">
        <v>39.503526905570794</v>
      </c>
      <c r="AN7" s="156">
        <v>38.233931732307418</v>
      </c>
      <c r="AO7" s="155">
        <v>21.809450913242014</v>
      </c>
      <c r="AP7" s="155">
        <v>47.215195899459758</v>
      </c>
      <c r="AQ7" s="156">
        <v>44.012674060793707</v>
      </c>
    </row>
    <row r="8" spans="1:43" ht="15.75" x14ac:dyDescent="0.25">
      <c r="A8" s="232" t="s">
        <v>74</v>
      </c>
      <c r="B8" s="234">
        <v>51.633066762401249</v>
      </c>
      <c r="C8" s="234">
        <v>48.677783333786891</v>
      </c>
      <c r="D8" s="235">
        <v>50.415922320744286</v>
      </c>
      <c r="E8" s="234">
        <v>39.046589172801959</v>
      </c>
      <c r="F8" s="234">
        <v>55.618721686568342</v>
      </c>
      <c r="G8" s="235">
        <v>45.871883417080547</v>
      </c>
      <c r="H8" s="234">
        <v>45.305058692492217</v>
      </c>
      <c r="I8" s="234">
        <v>52.167426373030601</v>
      </c>
      <c r="J8" s="235">
        <v>48.131350275255883</v>
      </c>
      <c r="K8" s="234">
        <v>29.854909577330464</v>
      </c>
      <c r="L8" s="234">
        <v>58.33446477948003</v>
      </c>
      <c r="M8" s="235">
        <v>41.586561821592852</v>
      </c>
      <c r="N8" s="234">
        <v>40.099536726421938</v>
      </c>
      <c r="O8" s="234">
        <v>54.24569572611977</v>
      </c>
      <c r="P8" s="235">
        <v>45.926059988759086</v>
      </c>
      <c r="Q8" s="234">
        <v>56.454972602940465</v>
      </c>
      <c r="R8" s="234">
        <v>55.992978178849938</v>
      </c>
      <c r="S8" s="235">
        <v>56.264643632764454</v>
      </c>
      <c r="T8" s="234">
        <v>44.220829211262512</v>
      </c>
      <c r="U8" s="234">
        <v>54.686106645712037</v>
      </c>
      <c r="V8" s="235">
        <v>48.531513303138333</v>
      </c>
      <c r="W8" s="234">
        <v>61.202386128928289</v>
      </c>
      <c r="X8" s="234">
        <v>55.356764416790746</v>
      </c>
      <c r="Y8" s="235">
        <v>58.794151088646295</v>
      </c>
      <c r="Z8" s="234">
        <v>38.200000000000003</v>
      </c>
      <c r="AA8" s="234">
        <v>59</v>
      </c>
      <c r="AB8" s="235">
        <v>46.8</v>
      </c>
      <c r="AC8" s="234">
        <v>49.657538991954794</v>
      </c>
      <c r="AD8" s="234">
        <v>57.173487882940435</v>
      </c>
      <c r="AE8" s="235">
        <v>52.75390279576677</v>
      </c>
      <c r="AF8" s="234">
        <v>28.530317769476582</v>
      </c>
      <c r="AG8" s="234">
        <v>48.852866316504986</v>
      </c>
      <c r="AH8" s="235">
        <v>36.902647682164229</v>
      </c>
      <c r="AI8" s="234">
        <v>42.537742829068371</v>
      </c>
      <c r="AJ8" s="234">
        <v>54.369468893518956</v>
      </c>
      <c r="AK8" s="235">
        <v>47.412087885688258</v>
      </c>
      <c r="AL8" s="234">
        <v>56.859847043631021</v>
      </c>
      <c r="AM8" s="234">
        <v>41.889024832930964</v>
      </c>
      <c r="AN8" s="235">
        <v>50.692280888130291</v>
      </c>
      <c r="AO8" s="234">
        <v>46.147697863971828</v>
      </c>
      <c r="AP8" s="234">
        <v>51.200368431370016</v>
      </c>
      <c r="AQ8" s="235">
        <v>48.229258886325489</v>
      </c>
    </row>
    <row r="9" spans="1:43" ht="15.75" x14ac:dyDescent="0.25">
      <c r="A9" s="233" t="s">
        <v>26</v>
      </c>
      <c r="B9" s="157">
        <v>26.4</v>
      </c>
      <c r="C9" s="219" t="s">
        <v>0</v>
      </c>
      <c r="D9" s="158" t="s">
        <v>0</v>
      </c>
      <c r="E9" s="157">
        <v>8.34</v>
      </c>
      <c r="F9" s="219" t="s">
        <v>0</v>
      </c>
      <c r="G9" s="158" t="s">
        <v>0</v>
      </c>
      <c r="H9" s="157">
        <v>17.32</v>
      </c>
      <c r="I9" s="219" t="s">
        <v>0</v>
      </c>
      <c r="J9" s="158" t="s">
        <v>0</v>
      </c>
      <c r="K9" s="157">
        <v>0</v>
      </c>
      <c r="L9" s="219" t="s">
        <v>0</v>
      </c>
      <c r="M9" s="158" t="s">
        <v>0</v>
      </c>
      <c r="N9" s="157">
        <v>11.48</v>
      </c>
      <c r="O9" s="219" t="s">
        <v>0</v>
      </c>
      <c r="P9" s="158" t="s">
        <v>0</v>
      </c>
      <c r="Q9" s="157">
        <v>26.188915307971001</v>
      </c>
      <c r="R9" s="219" t="s">
        <v>0</v>
      </c>
      <c r="S9" s="158" t="s">
        <v>0</v>
      </c>
      <c r="T9" s="157">
        <v>15.189267503805176</v>
      </c>
      <c r="U9" s="219" t="s">
        <v>0</v>
      </c>
      <c r="V9" s="158" t="s">
        <v>0</v>
      </c>
      <c r="W9" s="157">
        <v>28.522187499999998</v>
      </c>
      <c r="X9" s="219" t="s">
        <v>0</v>
      </c>
      <c r="Y9" s="158" t="s">
        <v>0</v>
      </c>
      <c r="Z9" s="219">
        <v>8.6999999999999993</v>
      </c>
      <c r="AA9" s="219" t="s">
        <v>0</v>
      </c>
      <c r="AB9" s="158" t="s">
        <v>0</v>
      </c>
      <c r="AC9" s="157">
        <v>18.559999999999999</v>
      </c>
      <c r="AD9" s="219" t="s">
        <v>0</v>
      </c>
      <c r="AE9" s="158" t="s">
        <v>0</v>
      </c>
      <c r="AF9" s="157">
        <v>0</v>
      </c>
      <c r="AG9" s="219" t="s">
        <v>0</v>
      </c>
      <c r="AH9" s="158" t="s">
        <v>0</v>
      </c>
      <c r="AI9" s="157">
        <v>12.3</v>
      </c>
      <c r="AJ9" s="219" t="s">
        <v>0</v>
      </c>
      <c r="AK9" s="158" t="s">
        <v>0</v>
      </c>
      <c r="AL9" s="157">
        <v>26.800403834541065</v>
      </c>
      <c r="AM9" s="219" t="s">
        <v>0</v>
      </c>
      <c r="AN9" s="158" t="s">
        <v>0</v>
      </c>
      <c r="AO9" s="157">
        <v>15.95755232115677</v>
      </c>
      <c r="AP9" s="219" t="s">
        <v>0</v>
      </c>
      <c r="AQ9" s="158" t="s">
        <v>0</v>
      </c>
    </row>
    <row r="11" spans="1:43" x14ac:dyDescent="0.25">
      <c r="K11" s="159"/>
      <c r="L11" s="159"/>
      <c r="N11" s="159"/>
      <c r="O11" s="159"/>
      <c r="W11" s="159"/>
      <c r="X11" s="159"/>
      <c r="AF11" s="159"/>
      <c r="AG11" s="159"/>
      <c r="AI11" s="159"/>
      <c r="AJ11" s="159"/>
    </row>
    <row r="21" spans="44:47" x14ac:dyDescent="0.25">
      <c r="AR21" s="160"/>
      <c r="AU21" s="160"/>
    </row>
  </sheetData>
  <mergeCells count="18">
    <mergeCell ref="A1:AQ1"/>
    <mergeCell ref="A2:A3"/>
    <mergeCell ref="B2:V2"/>
    <mergeCell ref="W2:AQ2"/>
    <mergeCell ref="B3:D3"/>
    <mergeCell ref="E3:G3"/>
    <mergeCell ref="H3:J3"/>
    <mergeCell ref="K3:M3"/>
    <mergeCell ref="N3:P3"/>
    <mergeCell ref="Q3:S3"/>
    <mergeCell ref="AL3:AN3"/>
    <mergeCell ref="AO3:AQ3"/>
    <mergeCell ref="T3:V3"/>
    <mergeCell ref="W3:Y3"/>
    <mergeCell ref="Z3:AB3"/>
    <mergeCell ref="AC3:AE3"/>
    <mergeCell ref="AF3:AH3"/>
    <mergeCell ref="AI3:AK3"/>
  </mergeCells>
  <pageMargins left="0.25" right="0.25" top="0.75" bottom="0.75" header="0.3" footer="0.3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P30" sqref="P30"/>
    </sheetView>
  </sheetViews>
  <sheetFormatPr defaultRowHeight="15" x14ac:dyDescent="0.25"/>
  <cols>
    <col min="1" max="1" width="60.5703125" customWidth="1"/>
    <col min="2" max="2" width="12.28515625" customWidth="1"/>
    <col min="3" max="14" width="11.7109375" customWidth="1"/>
    <col min="15" max="15" width="11.85546875" customWidth="1"/>
    <col min="16" max="17" width="12.7109375" customWidth="1"/>
    <col min="18" max="18" width="11.42578125" customWidth="1"/>
    <col min="19" max="19" width="11.85546875" customWidth="1"/>
    <col min="257" max="257" width="27" customWidth="1"/>
    <col min="258" max="270" width="11.7109375" customWidth="1"/>
    <col min="271" max="271" width="11.85546875" customWidth="1"/>
    <col min="272" max="273" width="12.7109375" customWidth="1"/>
    <col min="274" max="274" width="11.42578125" customWidth="1"/>
    <col min="275" max="275" width="11.85546875" customWidth="1"/>
    <col min="513" max="513" width="27" customWidth="1"/>
    <col min="514" max="526" width="11.7109375" customWidth="1"/>
    <col min="527" max="527" width="11.85546875" customWidth="1"/>
    <col min="528" max="529" width="12.7109375" customWidth="1"/>
    <col min="530" max="530" width="11.42578125" customWidth="1"/>
    <col min="531" max="531" width="11.85546875" customWidth="1"/>
    <col min="769" max="769" width="27" customWidth="1"/>
    <col min="770" max="782" width="11.7109375" customWidth="1"/>
    <col min="783" max="783" width="11.85546875" customWidth="1"/>
    <col min="784" max="785" width="12.7109375" customWidth="1"/>
    <col min="786" max="786" width="11.42578125" customWidth="1"/>
    <col min="787" max="787" width="11.85546875" customWidth="1"/>
    <col min="1025" max="1025" width="27" customWidth="1"/>
    <col min="1026" max="1038" width="11.7109375" customWidth="1"/>
    <col min="1039" max="1039" width="11.85546875" customWidth="1"/>
    <col min="1040" max="1041" width="12.7109375" customWidth="1"/>
    <col min="1042" max="1042" width="11.42578125" customWidth="1"/>
    <col min="1043" max="1043" width="11.85546875" customWidth="1"/>
    <col min="1281" max="1281" width="27" customWidth="1"/>
    <col min="1282" max="1294" width="11.7109375" customWidth="1"/>
    <col min="1295" max="1295" width="11.85546875" customWidth="1"/>
    <col min="1296" max="1297" width="12.7109375" customWidth="1"/>
    <col min="1298" max="1298" width="11.42578125" customWidth="1"/>
    <col min="1299" max="1299" width="11.85546875" customWidth="1"/>
    <col min="1537" max="1537" width="27" customWidth="1"/>
    <col min="1538" max="1550" width="11.7109375" customWidth="1"/>
    <col min="1551" max="1551" width="11.85546875" customWidth="1"/>
    <col min="1552" max="1553" width="12.7109375" customWidth="1"/>
    <col min="1554" max="1554" width="11.42578125" customWidth="1"/>
    <col min="1555" max="1555" width="11.85546875" customWidth="1"/>
    <col min="1793" max="1793" width="27" customWidth="1"/>
    <col min="1794" max="1806" width="11.7109375" customWidth="1"/>
    <col min="1807" max="1807" width="11.85546875" customWidth="1"/>
    <col min="1808" max="1809" width="12.7109375" customWidth="1"/>
    <col min="1810" max="1810" width="11.42578125" customWidth="1"/>
    <col min="1811" max="1811" width="11.85546875" customWidth="1"/>
    <col min="2049" max="2049" width="27" customWidth="1"/>
    <col min="2050" max="2062" width="11.7109375" customWidth="1"/>
    <col min="2063" max="2063" width="11.85546875" customWidth="1"/>
    <col min="2064" max="2065" width="12.7109375" customWidth="1"/>
    <col min="2066" max="2066" width="11.42578125" customWidth="1"/>
    <col min="2067" max="2067" width="11.85546875" customWidth="1"/>
    <col min="2305" max="2305" width="27" customWidth="1"/>
    <col min="2306" max="2318" width="11.7109375" customWidth="1"/>
    <col min="2319" max="2319" width="11.85546875" customWidth="1"/>
    <col min="2320" max="2321" width="12.7109375" customWidth="1"/>
    <col min="2322" max="2322" width="11.42578125" customWidth="1"/>
    <col min="2323" max="2323" width="11.85546875" customWidth="1"/>
    <col min="2561" max="2561" width="27" customWidth="1"/>
    <col min="2562" max="2574" width="11.7109375" customWidth="1"/>
    <col min="2575" max="2575" width="11.85546875" customWidth="1"/>
    <col min="2576" max="2577" width="12.7109375" customWidth="1"/>
    <col min="2578" max="2578" width="11.42578125" customWidth="1"/>
    <col min="2579" max="2579" width="11.85546875" customWidth="1"/>
    <col min="2817" max="2817" width="27" customWidth="1"/>
    <col min="2818" max="2830" width="11.7109375" customWidth="1"/>
    <col min="2831" max="2831" width="11.85546875" customWidth="1"/>
    <col min="2832" max="2833" width="12.7109375" customWidth="1"/>
    <col min="2834" max="2834" width="11.42578125" customWidth="1"/>
    <col min="2835" max="2835" width="11.85546875" customWidth="1"/>
    <col min="3073" max="3073" width="27" customWidth="1"/>
    <col min="3074" max="3086" width="11.7109375" customWidth="1"/>
    <col min="3087" max="3087" width="11.85546875" customWidth="1"/>
    <col min="3088" max="3089" width="12.7109375" customWidth="1"/>
    <col min="3090" max="3090" width="11.42578125" customWidth="1"/>
    <col min="3091" max="3091" width="11.85546875" customWidth="1"/>
    <col min="3329" max="3329" width="27" customWidth="1"/>
    <col min="3330" max="3342" width="11.7109375" customWidth="1"/>
    <col min="3343" max="3343" width="11.85546875" customWidth="1"/>
    <col min="3344" max="3345" width="12.7109375" customWidth="1"/>
    <col min="3346" max="3346" width="11.42578125" customWidth="1"/>
    <col min="3347" max="3347" width="11.85546875" customWidth="1"/>
    <col min="3585" max="3585" width="27" customWidth="1"/>
    <col min="3586" max="3598" width="11.7109375" customWidth="1"/>
    <col min="3599" max="3599" width="11.85546875" customWidth="1"/>
    <col min="3600" max="3601" width="12.7109375" customWidth="1"/>
    <col min="3602" max="3602" width="11.42578125" customWidth="1"/>
    <col min="3603" max="3603" width="11.85546875" customWidth="1"/>
    <col min="3841" max="3841" width="27" customWidth="1"/>
    <col min="3842" max="3854" width="11.7109375" customWidth="1"/>
    <col min="3855" max="3855" width="11.85546875" customWidth="1"/>
    <col min="3856" max="3857" width="12.7109375" customWidth="1"/>
    <col min="3858" max="3858" width="11.42578125" customWidth="1"/>
    <col min="3859" max="3859" width="11.85546875" customWidth="1"/>
    <col min="4097" max="4097" width="27" customWidth="1"/>
    <col min="4098" max="4110" width="11.7109375" customWidth="1"/>
    <col min="4111" max="4111" width="11.85546875" customWidth="1"/>
    <col min="4112" max="4113" width="12.7109375" customWidth="1"/>
    <col min="4114" max="4114" width="11.42578125" customWidth="1"/>
    <col min="4115" max="4115" width="11.85546875" customWidth="1"/>
    <col min="4353" max="4353" width="27" customWidth="1"/>
    <col min="4354" max="4366" width="11.7109375" customWidth="1"/>
    <col min="4367" max="4367" width="11.85546875" customWidth="1"/>
    <col min="4368" max="4369" width="12.7109375" customWidth="1"/>
    <col min="4370" max="4370" width="11.42578125" customWidth="1"/>
    <col min="4371" max="4371" width="11.85546875" customWidth="1"/>
    <col min="4609" max="4609" width="27" customWidth="1"/>
    <col min="4610" max="4622" width="11.7109375" customWidth="1"/>
    <col min="4623" max="4623" width="11.85546875" customWidth="1"/>
    <col min="4624" max="4625" width="12.7109375" customWidth="1"/>
    <col min="4626" max="4626" width="11.42578125" customWidth="1"/>
    <col min="4627" max="4627" width="11.85546875" customWidth="1"/>
    <col min="4865" max="4865" width="27" customWidth="1"/>
    <col min="4866" max="4878" width="11.7109375" customWidth="1"/>
    <col min="4879" max="4879" width="11.85546875" customWidth="1"/>
    <col min="4880" max="4881" width="12.7109375" customWidth="1"/>
    <col min="4882" max="4882" width="11.42578125" customWidth="1"/>
    <col min="4883" max="4883" width="11.85546875" customWidth="1"/>
    <col min="5121" max="5121" width="27" customWidth="1"/>
    <col min="5122" max="5134" width="11.7109375" customWidth="1"/>
    <col min="5135" max="5135" width="11.85546875" customWidth="1"/>
    <col min="5136" max="5137" width="12.7109375" customWidth="1"/>
    <col min="5138" max="5138" width="11.42578125" customWidth="1"/>
    <col min="5139" max="5139" width="11.85546875" customWidth="1"/>
    <col min="5377" max="5377" width="27" customWidth="1"/>
    <col min="5378" max="5390" width="11.7109375" customWidth="1"/>
    <col min="5391" max="5391" width="11.85546875" customWidth="1"/>
    <col min="5392" max="5393" width="12.7109375" customWidth="1"/>
    <col min="5394" max="5394" width="11.42578125" customWidth="1"/>
    <col min="5395" max="5395" width="11.85546875" customWidth="1"/>
    <col min="5633" max="5633" width="27" customWidth="1"/>
    <col min="5634" max="5646" width="11.7109375" customWidth="1"/>
    <col min="5647" max="5647" width="11.85546875" customWidth="1"/>
    <col min="5648" max="5649" width="12.7109375" customWidth="1"/>
    <col min="5650" max="5650" width="11.42578125" customWidth="1"/>
    <col min="5651" max="5651" width="11.85546875" customWidth="1"/>
    <col min="5889" max="5889" width="27" customWidth="1"/>
    <col min="5890" max="5902" width="11.7109375" customWidth="1"/>
    <col min="5903" max="5903" width="11.85546875" customWidth="1"/>
    <col min="5904" max="5905" width="12.7109375" customWidth="1"/>
    <col min="5906" max="5906" width="11.42578125" customWidth="1"/>
    <col min="5907" max="5907" width="11.85546875" customWidth="1"/>
    <col min="6145" max="6145" width="27" customWidth="1"/>
    <col min="6146" max="6158" width="11.7109375" customWidth="1"/>
    <col min="6159" max="6159" width="11.85546875" customWidth="1"/>
    <col min="6160" max="6161" width="12.7109375" customWidth="1"/>
    <col min="6162" max="6162" width="11.42578125" customWidth="1"/>
    <col min="6163" max="6163" width="11.85546875" customWidth="1"/>
    <col min="6401" max="6401" width="27" customWidth="1"/>
    <col min="6402" max="6414" width="11.7109375" customWidth="1"/>
    <col min="6415" max="6415" width="11.85546875" customWidth="1"/>
    <col min="6416" max="6417" width="12.7109375" customWidth="1"/>
    <col min="6418" max="6418" width="11.42578125" customWidth="1"/>
    <col min="6419" max="6419" width="11.85546875" customWidth="1"/>
    <col min="6657" max="6657" width="27" customWidth="1"/>
    <col min="6658" max="6670" width="11.7109375" customWidth="1"/>
    <col min="6671" max="6671" width="11.85546875" customWidth="1"/>
    <col min="6672" max="6673" width="12.7109375" customWidth="1"/>
    <col min="6674" max="6674" width="11.42578125" customWidth="1"/>
    <col min="6675" max="6675" width="11.85546875" customWidth="1"/>
    <col min="6913" max="6913" width="27" customWidth="1"/>
    <col min="6914" max="6926" width="11.7109375" customWidth="1"/>
    <col min="6927" max="6927" width="11.85546875" customWidth="1"/>
    <col min="6928" max="6929" width="12.7109375" customWidth="1"/>
    <col min="6930" max="6930" width="11.42578125" customWidth="1"/>
    <col min="6931" max="6931" width="11.85546875" customWidth="1"/>
    <col min="7169" max="7169" width="27" customWidth="1"/>
    <col min="7170" max="7182" width="11.7109375" customWidth="1"/>
    <col min="7183" max="7183" width="11.85546875" customWidth="1"/>
    <col min="7184" max="7185" width="12.7109375" customWidth="1"/>
    <col min="7186" max="7186" width="11.42578125" customWidth="1"/>
    <col min="7187" max="7187" width="11.85546875" customWidth="1"/>
    <col min="7425" max="7425" width="27" customWidth="1"/>
    <col min="7426" max="7438" width="11.7109375" customWidth="1"/>
    <col min="7439" max="7439" width="11.85546875" customWidth="1"/>
    <col min="7440" max="7441" width="12.7109375" customWidth="1"/>
    <col min="7442" max="7442" width="11.42578125" customWidth="1"/>
    <col min="7443" max="7443" width="11.85546875" customWidth="1"/>
    <col min="7681" max="7681" width="27" customWidth="1"/>
    <col min="7682" max="7694" width="11.7109375" customWidth="1"/>
    <col min="7695" max="7695" width="11.85546875" customWidth="1"/>
    <col min="7696" max="7697" width="12.7109375" customWidth="1"/>
    <col min="7698" max="7698" width="11.42578125" customWidth="1"/>
    <col min="7699" max="7699" width="11.85546875" customWidth="1"/>
    <col min="7937" max="7937" width="27" customWidth="1"/>
    <col min="7938" max="7950" width="11.7109375" customWidth="1"/>
    <col min="7951" max="7951" width="11.85546875" customWidth="1"/>
    <col min="7952" max="7953" width="12.7109375" customWidth="1"/>
    <col min="7954" max="7954" width="11.42578125" customWidth="1"/>
    <col min="7955" max="7955" width="11.85546875" customWidth="1"/>
    <col min="8193" max="8193" width="27" customWidth="1"/>
    <col min="8194" max="8206" width="11.7109375" customWidth="1"/>
    <col min="8207" max="8207" width="11.85546875" customWidth="1"/>
    <col min="8208" max="8209" width="12.7109375" customWidth="1"/>
    <col min="8210" max="8210" width="11.42578125" customWidth="1"/>
    <col min="8211" max="8211" width="11.85546875" customWidth="1"/>
    <col min="8449" max="8449" width="27" customWidth="1"/>
    <col min="8450" max="8462" width="11.7109375" customWidth="1"/>
    <col min="8463" max="8463" width="11.85546875" customWidth="1"/>
    <col min="8464" max="8465" width="12.7109375" customWidth="1"/>
    <col min="8466" max="8466" width="11.42578125" customWidth="1"/>
    <col min="8467" max="8467" width="11.85546875" customWidth="1"/>
    <col min="8705" max="8705" width="27" customWidth="1"/>
    <col min="8706" max="8718" width="11.7109375" customWidth="1"/>
    <col min="8719" max="8719" width="11.85546875" customWidth="1"/>
    <col min="8720" max="8721" width="12.7109375" customWidth="1"/>
    <col min="8722" max="8722" width="11.42578125" customWidth="1"/>
    <col min="8723" max="8723" width="11.85546875" customWidth="1"/>
    <col min="8961" max="8961" width="27" customWidth="1"/>
    <col min="8962" max="8974" width="11.7109375" customWidth="1"/>
    <col min="8975" max="8975" width="11.85546875" customWidth="1"/>
    <col min="8976" max="8977" width="12.7109375" customWidth="1"/>
    <col min="8978" max="8978" width="11.42578125" customWidth="1"/>
    <col min="8979" max="8979" width="11.85546875" customWidth="1"/>
    <col min="9217" max="9217" width="27" customWidth="1"/>
    <col min="9218" max="9230" width="11.7109375" customWidth="1"/>
    <col min="9231" max="9231" width="11.85546875" customWidth="1"/>
    <col min="9232" max="9233" width="12.7109375" customWidth="1"/>
    <col min="9234" max="9234" width="11.42578125" customWidth="1"/>
    <col min="9235" max="9235" width="11.85546875" customWidth="1"/>
    <col min="9473" max="9473" width="27" customWidth="1"/>
    <col min="9474" max="9486" width="11.7109375" customWidth="1"/>
    <col min="9487" max="9487" width="11.85546875" customWidth="1"/>
    <col min="9488" max="9489" width="12.7109375" customWidth="1"/>
    <col min="9490" max="9490" width="11.42578125" customWidth="1"/>
    <col min="9491" max="9491" width="11.85546875" customWidth="1"/>
    <col min="9729" max="9729" width="27" customWidth="1"/>
    <col min="9730" max="9742" width="11.7109375" customWidth="1"/>
    <col min="9743" max="9743" width="11.85546875" customWidth="1"/>
    <col min="9744" max="9745" width="12.7109375" customWidth="1"/>
    <col min="9746" max="9746" width="11.42578125" customWidth="1"/>
    <col min="9747" max="9747" width="11.85546875" customWidth="1"/>
    <col min="9985" max="9985" width="27" customWidth="1"/>
    <col min="9986" max="9998" width="11.7109375" customWidth="1"/>
    <col min="9999" max="9999" width="11.85546875" customWidth="1"/>
    <col min="10000" max="10001" width="12.7109375" customWidth="1"/>
    <col min="10002" max="10002" width="11.42578125" customWidth="1"/>
    <col min="10003" max="10003" width="11.85546875" customWidth="1"/>
    <col min="10241" max="10241" width="27" customWidth="1"/>
    <col min="10242" max="10254" width="11.7109375" customWidth="1"/>
    <col min="10255" max="10255" width="11.85546875" customWidth="1"/>
    <col min="10256" max="10257" width="12.7109375" customWidth="1"/>
    <col min="10258" max="10258" width="11.42578125" customWidth="1"/>
    <col min="10259" max="10259" width="11.85546875" customWidth="1"/>
    <col min="10497" max="10497" width="27" customWidth="1"/>
    <col min="10498" max="10510" width="11.7109375" customWidth="1"/>
    <col min="10511" max="10511" width="11.85546875" customWidth="1"/>
    <col min="10512" max="10513" width="12.7109375" customWidth="1"/>
    <col min="10514" max="10514" width="11.42578125" customWidth="1"/>
    <col min="10515" max="10515" width="11.85546875" customWidth="1"/>
    <col min="10753" max="10753" width="27" customWidth="1"/>
    <col min="10754" max="10766" width="11.7109375" customWidth="1"/>
    <col min="10767" max="10767" width="11.85546875" customWidth="1"/>
    <col min="10768" max="10769" width="12.7109375" customWidth="1"/>
    <col min="10770" max="10770" width="11.42578125" customWidth="1"/>
    <col min="10771" max="10771" width="11.85546875" customWidth="1"/>
    <col min="11009" max="11009" width="27" customWidth="1"/>
    <col min="11010" max="11022" width="11.7109375" customWidth="1"/>
    <col min="11023" max="11023" width="11.85546875" customWidth="1"/>
    <col min="11024" max="11025" width="12.7109375" customWidth="1"/>
    <col min="11026" max="11026" width="11.42578125" customWidth="1"/>
    <col min="11027" max="11027" width="11.85546875" customWidth="1"/>
    <col min="11265" max="11265" width="27" customWidth="1"/>
    <col min="11266" max="11278" width="11.7109375" customWidth="1"/>
    <col min="11279" max="11279" width="11.85546875" customWidth="1"/>
    <col min="11280" max="11281" width="12.7109375" customWidth="1"/>
    <col min="11282" max="11282" width="11.42578125" customWidth="1"/>
    <col min="11283" max="11283" width="11.85546875" customWidth="1"/>
    <col min="11521" max="11521" width="27" customWidth="1"/>
    <col min="11522" max="11534" width="11.7109375" customWidth="1"/>
    <col min="11535" max="11535" width="11.85546875" customWidth="1"/>
    <col min="11536" max="11537" width="12.7109375" customWidth="1"/>
    <col min="11538" max="11538" width="11.42578125" customWidth="1"/>
    <col min="11539" max="11539" width="11.85546875" customWidth="1"/>
    <col min="11777" max="11777" width="27" customWidth="1"/>
    <col min="11778" max="11790" width="11.7109375" customWidth="1"/>
    <col min="11791" max="11791" width="11.85546875" customWidth="1"/>
    <col min="11792" max="11793" width="12.7109375" customWidth="1"/>
    <col min="11794" max="11794" width="11.42578125" customWidth="1"/>
    <col min="11795" max="11795" width="11.85546875" customWidth="1"/>
    <col min="12033" max="12033" width="27" customWidth="1"/>
    <col min="12034" max="12046" width="11.7109375" customWidth="1"/>
    <col min="12047" max="12047" width="11.85546875" customWidth="1"/>
    <col min="12048" max="12049" width="12.7109375" customWidth="1"/>
    <col min="12050" max="12050" width="11.42578125" customWidth="1"/>
    <col min="12051" max="12051" width="11.85546875" customWidth="1"/>
    <col min="12289" max="12289" width="27" customWidth="1"/>
    <col min="12290" max="12302" width="11.7109375" customWidth="1"/>
    <col min="12303" max="12303" width="11.85546875" customWidth="1"/>
    <col min="12304" max="12305" width="12.7109375" customWidth="1"/>
    <col min="12306" max="12306" width="11.42578125" customWidth="1"/>
    <col min="12307" max="12307" width="11.85546875" customWidth="1"/>
    <col min="12545" max="12545" width="27" customWidth="1"/>
    <col min="12546" max="12558" width="11.7109375" customWidth="1"/>
    <col min="12559" max="12559" width="11.85546875" customWidth="1"/>
    <col min="12560" max="12561" width="12.7109375" customWidth="1"/>
    <col min="12562" max="12562" width="11.42578125" customWidth="1"/>
    <col min="12563" max="12563" width="11.85546875" customWidth="1"/>
    <col min="12801" max="12801" width="27" customWidth="1"/>
    <col min="12802" max="12814" width="11.7109375" customWidth="1"/>
    <col min="12815" max="12815" width="11.85546875" customWidth="1"/>
    <col min="12816" max="12817" width="12.7109375" customWidth="1"/>
    <col min="12818" max="12818" width="11.42578125" customWidth="1"/>
    <col min="12819" max="12819" width="11.85546875" customWidth="1"/>
    <col min="13057" max="13057" width="27" customWidth="1"/>
    <col min="13058" max="13070" width="11.7109375" customWidth="1"/>
    <col min="13071" max="13071" width="11.85546875" customWidth="1"/>
    <col min="13072" max="13073" width="12.7109375" customWidth="1"/>
    <col min="13074" max="13074" width="11.42578125" customWidth="1"/>
    <col min="13075" max="13075" width="11.85546875" customWidth="1"/>
    <col min="13313" max="13313" width="27" customWidth="1"/>
    <col min="13314" max="13326" width="11.7109375" customWidth="1"/>
    <col min="13327" max="13327" width="11.85546875" customWidth="1"/>
    <col min="13328" max="13329" width="12.7109375" customWidth="1"/>
    <col min="13330" max="13330" width="11.42578125" customWidth="1"/>
    <col min="13331" max="13331" width="11.85546875" customWidth="1"/>
    <col min="13569" max="13569" width="27" customWidth="1"/>
    <col min="13570" max="13582" width="11.7109375" customWidth="1"/>
    <col min="13583" max="13583" width="11.85546875" customWidth="1"/>
    <col min="13584" max="13585" width="12.7109375" customWidth="1"/>
    <col min="13586" max="13586" width="11.42578125" customWidth="1"/>
    <col min="13587" max="13587" width="11.85546875" customWidth="1"/>
    <col min="13825" max="13825" width="27" customWidth="1"/>
    <col min="13826" max="13838" width="11.7109375" customWidth="1"/>
    <col min="13839" max="13839" width="11.85546875" customWidth="1"/>
    <col min="13840" max="13841" width="12.7109375" customWidth="1"/>
    <col min="13842" max="13842" width="11.42578125" customWidth="1"/>
    <col min="13843" max="13843" width="11.85546875" customWidth="1"/>
    <col min="14081" max="14081" width="27" customWidth="1"/>
    <col min="14082" max="14094" width="11.7109375" customWidth="1"/>
    <col min="14095" max="14095" width="11.85546875" customWidth="1"/>
    <col min="14096" max="14097" width="12.7109375" customWidth="1"/>
    <col min="14098" max="14098" width="11.42578125" customWidth="1"/>
    <col min="14099" max="14099" width="11.85546875" customWidth="1"/>
    <col min="14337" max="14337" width="27" customWidth="1"/>
    <col min="14338" max="14350" width="11.7109375" customWidth="1"/>
    <col min="14351" max="14351" width="11.85546875" customWidth="1"/>
    <col min="14352" max="14353" width="12.7109375" customWidth="1"/>
    <col min="14354" max="14354" width="11.42578125" customWidth="1"/>
    <col min="14355" max="14355" width="11.85546875" customWidth="1"/>
    <col min="14593" max="14593" width="27" customWidth="1"/>
    <col min="14594" max="14606" width="11.7109375" customWidth="1"/>
    <col min="14607" max="14607" width="11.85546875" customWidth="1"/>
    <col min="14608" max="14609" width="12.7109375" customWidth="1"/>
    <col min="14610" max="14610" width="11.42578125" customWidth="1"/>
    <col min="14611" max="14611" width="11.85546875" customWidth="1"/>
    <col min="14849" max="14849" width="27" customWidth="1"/>
    <col min="14850" max="14862" width="11.7109375" customWidth="1"/>
    <col min="14863" max="14863" width="11.85546875" customWidth="1"/>
    <col min="14864" max="14865" width="12.7109375" customWidth="1"/>
    <col min="14866" max="14866" width="11.42578125" customWidth="1"/>
    <col min="14867" max="14867" width="11.85546875" customWidth="1"/>
    <col min="15105" max="15105" width="27" customWidth="1"/>
    <col min="15106" max="15118" width="11.7109375" customWidth="1"/>
    <col min="15119" max="15119" width="11.85546875" customWidth="1"/>
    <col min="15120" max="15121" width="12.7109375" customWidth="1"/>
    <col min="15122" max="15122" width="11.42578125" customWidth="1"/>
    <col min="15123" max="15123" width="11.85546875" customWidth="1"/>
    <col min="15361" max="15361" width="27" customWidth="1"/>
    <col min="15362" max="15374" width="11.7109375" customWidth="1"/>
    <col min="15375" max="15375" width="11.85546875" customWidth="1"/>
    <col min="15376" max="15377" width="12.7109375" customWidth="1"/>
    <col min="15378" max="15378" width="11.42578125" customWidth="1"/>
    <col min="15379" max="15379" width="11.85546875" customWidth="1"/>
    <col min="15617" max="15617" width="27" customWidth="1"/>
    <col min="15618" max="15630" width="11.7109375" customWidth="1"/>
    <col min="15631" max="15631" width="11.85546875" customWidth="1"/>
    <col min="15632" max="15633" width="12.7109375" customWidth="1"/>
    <col min="15634" max="15634" width="11.42578125" customWidth="1"/>
    <col min="15635" max="15635" width="11.85546875" customWidth="1"/>
    <col min="15873" max="15873" width="27" customWidth="1"/>
    <col min="15874" max="15886" width="11.7109375" customWidth="1"/>
    <col min="15887" max="15887" width="11.85546875" customWidth="1"/>
    <col min="15888" max="15889" width="12.7109375" customWidth="1"/>
    <col min="15890" max="15890" width="11.42578125" customWidth="1"/>
    <col min="15891" max="15891" width="11.85546875" customWidth="1"/>
    <col min="16129" max="16129" width="27" customWidth="1"/>
    <col min="16130" max="16142" width="11.7109375" customWidth="1"/>
    <col min="16143" max="16143" width="11.85546875" customWidth="1"/>
    <col min="16144" max="16145" width="12.7109375" customWidth="1"/>
    <col min="16146" max="16146" width="11.42578125" customWidth="1"/>
    <col min="16147" max="16147" width="11.85546875" customWidth="1"/>
  </cols>
  <sheetData>
    <row r="1" spans="1:16" ht="18.75" customHeight="1" x14ac:dyDescent="0.25">
      <c r="A1" s="217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6" ht="18.75" customHeight="1" x14ac:dyDescent="0.25">
      <c r="A2" s="214"/>
      <c r="B2" s="266">
        <v>2017</v>
      </c>
      <c r="C2" s="267"/>
      <c r="D2" s="267"/>
      <c r="E2" s="267"/>
      <c r="F2" s="267"/>
      <c r="G2" s="267"/>
      <c r="H2" s="268"/>
      <c r="I2" s="266">
        <v>2018</v>
      </c>
      <c r="J2" s="267"/>
      <c r="K2" s="267"/>
      <c r="L2" s="267"/>
      <c r="M2" s="267"/>
      <c r="N2" s="267"/>
      <c r="O2" s="285"/>
    </row>
    <row r="3" spans="1:16" ht="18.75" customHeight="1" x14ac:dyDescent="0.25">
      <c r="A3" s="269"/>
      <c r="B3" s="265" t="s">
        <v>30</v>
      </c>
      <c r="C3" s="265" t="s">
        <v>34</v>
      </c>
      <c r="D3" s="265" t="s">
        <v>35</v>
      </c>
      <c r="E3" s="265" t="s">
        <v>39</v>
      </c>
      <c r="F3" s="265" t="s">
        <v>40</v>
      </c>
      <c r="G3" s="265" t="s">
        <v>44</v>
      </c>
      <c r="H3" s="116">
        <v>2017</v>
      </c>
      <c r="I3" s="265" t="s">
        <v>30</v>
      </c>
      <c r="J3" s="265" t="s">
        <v>34</v>
      </c>
      <c r="K3" s="265" t="s">
        <v>35</v>
      </c>
      <c r="L3" s="265" t="s">
        <v>39</v>
      </c>
      <c r="M3" s="265" t="s">
        <v>40</v>
      </c>
      <c r="N3" s="265" t="s">
        <v>44</v>
      </c>
      <c r="O3" s="191">
        <v>2018</v>
      </c>
    </row>
    <row r="4" spans="1:16" ht="15.75" x14ac:dyDescent="0.25">
      <c r="A4" s="161" t="s">
        <v>68</v>
      </c>
      <c r="B4" s="286"/>
      <c r="C4" s="236"/>
      <c r="D4" s="236"/>
      <c r="E4" s="236"/>
      <c r="F4" s="236"/>
      <c r="G4" s="236"/>
      <c r="H4" s="282"/>
      <c r="K4" s="236"/>
      <c r="M4" s="236"/>
      <c r="N4" s="236"/>
      <c r="O4" s="284"/>
    </row>
    <row r="5" spans="1:16" ht="15.75" x14ac:dyDescent="0.25">
      <c r="A5" s="270" t="s">
        <v>69</v>
      </c>
      <c r="B5" s="162">
        <v>1473059.08</v>
      </c>
      <c r="C5" s="162">
        <v>1341563.3470000001</v>
      </c>
      <c r="D5" s="162">
        <v>2814622.4270000001</v>
      </c>
      <c r="E5" s="162">
        <v>1049275.1029999999</v>
      </c>
      <c r="F5" s="162">
        <v>3863897.5300000003</v>
      </c>
      <c r="G5" s="162">
        <v>1412326.2560000001</v>
      </c>
      <c r="H5" s="162">
        <f>G5+F5</f>
        <v>5276223.7860000003</v>
      </c>
      <c r="I5" s="162">
        <v>1479845.3459999999</v>
      </c>
      <c r="J5" s="162">
        <v>1409063.689</v>
      </c>
      <c r="K5" s="162">
        <v>2888909.0350000001</v>
      </c>
      <c r="L5" s="162">
        <v>1101399.8020000001</v>
      </c>
      <c r="M5" s="162">
        <v>3990308.8369999994</v>
      </c>
      <c r="N5" s="162">
        <v>1474411.0789999999</v>
      </c>
      <c r="O5" s="162">
        <v>5464719.9159999993</v>
      </c>
      <c r="P5" s="9"/>
    </row>
    <row r="6" spans="1:16" ht="15.75" x14ac:dyDescent="0.25">
      <c r="A6" s="231" t="s">
        <v>58</v>
      </c>
      <c r="B6" s="163">
        <v>6119739.5800000001</v>
      </c>
      <c r="C6" s="163">
        <v>5790546.7330000009</v>
      </c>
      <c r="D6" s="163">
        <v>11910286.313000001</v>
      </c>
      <c r="E6" s="163">
        <v>5585823.5350000001</v>
      </c>
      <c r="F6" s="163">
        <v>17496109.848000001</v>
      </c>
      <c r="G6" s="163">
        <v>7512206.7800000012</v>
      </c>
      <c r="H6" s="163">
        <f t="shared" ref="H6:H9" si="0">G6+F6</f>
        <v>25008316.628000002</v>
      </c>
      <c r="I6" s="163">
        <v>7530156.9810000006</v>
      </c>
      <c r="J6" s="163">
        <v>5938215.3669999996</v>
      </c>
      <c r="K6" s="163">
        <v>13468372.348000001</v>
      </c>
      <c r="L6" s="163">
        <v>4972751.0830000006</v>
      </c>
      <c r="M6" s="163">
        <v>18441123.431000002</v>
      </c>
      <c r="N6" s="163">
        <v>6620091.2540000007</v>
      </c>
      <c r="O6" s="163">
        <v>25061214.684999999</v>
      </c>
    </row>
    <row r="7" spans="1:16" ht="15.75" x14ac:dyDescent="0.25">
      <c r="A7" s="231" t="s">
        <v>59</v>
      </c>
      <c r="B7" s="163">
        <v>424896.29</v>
      </c>
      <c r="C7" s="163">
        <v>332649.14799999993</v>
      </c>
      <c r="D7" s="163">
        <v>757545.43799999985</v>
      </c>
      <c r="E7" s="163">
        <v>261288.26799999998</v>
      </c>
      <c r="F7" s="163">
        <v>1018833.7059999998</v>
      </c>
      <c r="G7" s="163">
        <v>267294.87400000001</v>
      </c>
      <c r="H7" s="163">
        <f t="shared" si="0"/>
        <v>1286128.5799999998</v>
      </c>
      <c r="I7" s="163">
        <v>283396.67200000002</v>
      </c>
      <c r="J7" s="163">
        <v>271974.44500000001</v>
      </c>
      <c r="K7" s="163">
        <v>555371.11699999997</v>
      </c>
      <c r="L7" s="163">
        <v>188841.89</v>
      </c>
      <c r="M7" s="163">
        <v>744213.00699999987</v>
      </c>
      <c r="N7" s="163">
        <v>200634.69400000002</v>
      </c>
      <c r="O7" s="163">
        <v>944847.701</v>
      </c>
    </row>
    <row r="8" spans="1:16" ht="15.75" x14ac:dyDescent="0.25">
      <c r="A8" s="231" t="s">
        <v>70</v>
      </c>
      <c r="B8" s="163">
        <v>281072.38</v>
      </c>
      <c r="C8" s="163">
        <v>191055.41600000003</v>
      </c>
      <c r="D8" s="163">
        <v>472127.79600000003</v>
      </c>
      <c r="E8" s="163">
        <v>194232.348</v>
      </c>
      <c r="F8" s="163">
        <v>666360.14400000009</v>
      </c>
      <c r="G8" s="163">
        <v>194869.49099999998</v>
      </c>
      <c r="H8" s="163">
        <f t="shared" si="0"/>
        <v>861229.63500000001</v>
      </c>
      <c r="I8" s="163">
        <v>215823.60599999997</v>
      </c>
      <c r="J8" s="163">
        <v>172547.48499999999</v>
      </c>
      <c r="K8" s="163">
        <v>388371.09100000001</v>
      </c>
      <c r="L8" s="163">
        <v>319109.91200000001</v>
      </c>
      <c r="M8" s="163">
        <v>707481.00300000014</v>
      </c>
      <c r="N8" s="163">
        <v>269055.37599999999</v>
      </c>
      <c r="O8" s="163">
        <v>976536.37900000019</v>
      </c>
    </row>
    <row r="9" spans="1:16" ht="15.75" x14ac:dyDescent="0.25">
      <c r="A9" s="231" t="s">
        <v>71</v>
      </c>
      <c r="B9" s="164">
        <v>18218.509999999998</v>
      </c>
      <c r="C9" s="164">
        <v>22857.332000000002</v>
      </c>
      <c r="D9" s="164">
        <v>41075.842000000004</v>
      </c>
      <c r="E9" s="164">
        <v>51234.271000000001</v>
      </c>
      <c r="F9" s="164">
        <v>92310.113000000012</v>
      </c>
      <c r="G9" s="164">
        <v>54986.089</v>
      </c>
      <c r="H9" s="164">
        <f t="shared" si="0"/>
        <v>147296.20200000002</v>
      </c>
      <c r="I9" s="164">
        <v>42022.86</v>
      </c>
      <c r="J9" s="164">
        <v>34262.781999999999</v>
      </c>
      <c r="K9" s="164">
        <v>76285.642000000007</v>
      </c>
      <c r="L9" s="164">
        <v>29471.508000000002</v>
      </c>
      <c r="M9" s="164">
        <v>105757.15000000001</v>
      </c>
      <c r="N9" s="164">
        <v>26635.915000000001</v>
      </c>
      <c r="O9" s="164">
        <v>132393.065</v>
      </c>
    </row>
    <row r="10" spans="1:16" ht="15.75" x14ac:dyDescent="0.25">
      <c r="A10" s="271" t="s">
        <v>60</v>
      </c>
      <c r="B10" s="272">
        <f>SUM(B5:B9)</f>
        <v>8316985.8399999999</v>
      </c>
      <c r="C10" s="272">
        <v>7678671.9760000017</v>
      </c>
      <c r="D10" s="272">
        <v>15995657.816000002</v>
      </c>
      <c r="E10" s="272">
        <v>7141853.5250000004</v>
      </c>
      <c r="F10" s="272">
        <v>23137511.341000006</v>
      </c>
      <c r="G10" s="272">
        <f>SUM(G5:G9)</f>
        <v>9441683.4900000021</v>
      </c>
      <c r="H10" s="272">
        <f>F10+G10</f>
        <v>32579194.831000008</v>
      </c>
      <c r="I10" s="272">
        <f>SUM(I5:I9)</f>
        <v>9551245.4649999999</v>
      </c>
      <c r="J10" s="272">
        <v>7826063.7680000002</v>
      </c>
      <c r="K10" s="272">
        <v>17377309.232999999</v>
      </c>
      <c r="L10" s="272">
        <v>6611574.1950000012</v>
      </c>
      <c r="M10" s="272">
        <v>23988883.427999999</v>
      </c>
      <c r="N10" s="272">
        <v>8590828.318</v>
      </c>
      <c r="O10" s="272">
        <v>32579711.746000003</v>
      </c>
      <c r="P10" s="9"/>
    </row>
    <row r="11" spans="1:16" ht="15.75" customHeight="1" x14ac:dyDescent="0.25">
      <c r="A11" s="237" t="s">
        <v>72</v>
      </c>
      <c r="B11" s="238"/>
      <c r="C11" s="238"/>
      <c r="D11" s="238"/>
      <c r="E11" s="238"/>
      <c r="F11" s="238"/>
      <c r="G11" s="238"/>
      <c r="H11" s="287"/>
      <c r="K11" s="239"/>
      <c r="M11" s="239"/>
      <c r="N11" s="239"/>
      <c r="O11" s="283"/>
    </row>
    <row r="12" spans="1:16" ht="15.75" x14ac:dyDescent="0.25">
      <c r="A12" s="270" t="s">
        <v>69</v>
      </c>
      <c r="B12" s="165">
        <v>1494.36</v>
      </c>
      <c r="C12" s="165">
        <v>1253.0606666666665</v>
      </c>
      <c r="D12" s="165">
        <v>1373.70783333333</v>
      </c>
      <c r="E12" s="165">
        <v>935.9853333333333</v>
      </c>
      <c r="F12" s="165">
        <v>1227.8019999999999</v>
      </c>
      <c r="G12" s="165">
        <v>1661.3846666666668</v>
      </c>
      <c r="H12" s="165">
        <f>AVERAGE(B12:C12,E12,G12)</f>
        <v>1336.1976666666667</v>
      </c>
      <c r="I12" s="165">
        <v>1427.5440000000001</v>
      </c>
      <c r="J12" s="165">
        <v>1349.4146666666668</v>
      </c>
      <c r="K12" s="165">
        <v>1388.4793333333332</v>
      </c>
      <c r="L12" s="165">
        <v>1105.6329999999998</v>
      </c>
      <c r="M12" s="165">
        <v>1294.1972222222221</v>
      </c>
      <c r="N12" s="165">
        <v>1487.1229999999998</v>
      </c>
      <c r="O12" s="165">
        <v>1342.4286666666667</v>
      </c>
    </row>
    <row r="13" spans="1:16" ht="15.75" x14ac:dyDescent="0.25">
      <c r="A13" s="231" t="s">
        <v>62</v>
      </c>
      <c r="B13" s="166">
        <v>1209.97</v>
      </c>
      <c r="C13" s="166">
        <v>1178.9276666666644</v>
      </c>
      <c r="D13" s="166">
        <v>1194.4506666666623</v>
      </c>
      <c r="E13" s="166">
        <v>1248.8259999999971</v>
      </c>
      <c r="F13" s="166">
        <v>1212.5745555555538</v>
      </c>
      <c r="G13" s="166">
        <v>1295.289</v>
      </c>
      <c r="H13" s="166">
        <f t="shared" ref="H13:H17" si="1">AVERAGE(B13:C13,E13,G13)</f>
        <v>1233.2531666666653</v>
      </c>
      <c r="I13" s="166">
        <v>1293.7819999999981</v>
      </c>
      <c r="J13" s="166">
        <v>1299.1639999999963</v>
      </c>
      <c r="K13" s="166">
        <v>1296.4729999999972</v>
      </c>
      <c r="L13" s="166">
        <v>1287.5493333333293</v>
      </c>
      <c r="M13" s="166">
        <v>1293.4984444444412</v>
      </c>
      <c r="N13" s="166">
        <v>1324.5023333333311</v>
      </c>
      <c r="O13" s="166">
        <v>1301.2494166666638</v>
      </c>
    </row>
    <row r="14" spans="1:16" ht="15.75" x14ac:dyDescent="0.25">
      <c r="A14" s="231" t="s">
        <v>73</v>
      </c>
      <c r="B14" s="166">
        <v>379.54300000000001</v>
      </c>
      <c r="C14" s="166">
        <v>435.911</v>
      </c>
      <c r="D14" s="166">
        <v>407.72699999999998</v>
      </c>
      <c r="E14" s="166">
        <v>300.88966666666664</v>
      </c>
      <c r="F14" s="166">
        <v>372.11455555555557</v>
      </c>
      <c r="G14" s="166">
        <v>298.13</v>
      </c>
      <c r="H14" s="166">
        <f t="shared" si="1"/>
        <v>353.61841666666669</v>
      </c>
      <c r="I14" s="166">
        <v>832.84400000000005</v>
      </c>
      <c r="J14" s="166">
        <v>497.65566666666666</v>
      </c>
      <c r="K14" s="166">
        <v>665.2498333333333</v>
      </c>
      <c r="L14" s="166">
        <v>469.29133333333323</v>
      </c>
      <c r="M14" s="166">
        <v>599.93033333333324</v>
      </c>
      <c r="N14" s="166">
        <v>728.16433333333339</v>
      </c>
      <c r="O14" s="166">
        <v>631.98883333333333</v>
      </c>
    </row>
    <row r="15" spans="1:16" ht="15.75" x14ac:dyDescent="0.25">
      <c r="A15" s="231" t="s">
        <v>64</v>
      </c>
      <c r="B15" s="166">
        <v>902.52</v>
      </c>
      <c r="C15" s="166">
        <v>830.95600000000002</v>
      </c>
      <c r="D15" s="166">
        <v>866.73966666666672</v>
      </c>
      <c r="E15" s="166">
        <v>652.46233333333339</v>
      </c>
      <c r="F15" s="166">
        <v>795.3127777777778</v>
      </c>
      <c r="G15" s="166">
        <v>861.67500000000007</v>
      </c>
      <c r="H15" s="166">
        <f t="shared" si="1"/>
        <v>811.90333333333342</v>
      </c>
      <c r="I15" s="166">
        <v>862.64133333333371</v>
      </c>
      <c r="J15" s="166">
        <v>742.08633333333341</v>
      </c>
      <c r="K15" s="166">
        <v>802.36383333333356</v>
      </c>
      <c r="L15" s="166">
        <v>590.89633333333359</v>
      </c>
      <c r="M15" s="166">
        <v>731.87466666666694</v>
      </c>
      <c r="N15" s="166">
        <v>751.82733333333363</v>
      </c>
      <c r="O15" s="166">
        <v>736.86283333333358</v>
      </c>
    </row>
    <row r="16" spans="1:16" ht="15.75" x14ac:dyDescent="0.25">
      <c r="A16" s="231" t="s">
        <v>65</v>
      </c>
      <c r="B16" s="167">
        <v>1561.67</v>
      </c>
      <c r="C16" s="167">
        <v>1691.4943333333335</v>
      </c>
      <c r="D16" s="167">
        <v>1626.5809999999999</v>
      </c>
      <c r="E16" s="167">
        <v>1861.1306666666669</v>
      </c>
      <c r="F16" s="167">
        <v>1704.7650000000001</v>
      </c>
      <c r="G16" s="167">
        <v>1626.3109999999999</v>
      </c>
      <c r="H16" s="167">
        <f t="shared" si="1"/>
        <v>1685.1514999999999</v>
      </c>
      <c r="I16" s="167">
        <v>1267.4393333333333</v>
      </c>
      <c r="J16" s="167">
        <v>1664.532666666667</v>
      </c>
      <c r="K16" s="167">
        <v>1465.9860000000001</v>
      </c>
      <c r="L16" s="167">
        <v>1691.384</v>
      </c>
      <c r="M16" s="167">
        <v>1541.1186666666667</v>
      </c>
      <c r="N16" s="167">
        <v>1334.383</v>
      </c>
      <c r="O16" s="167">
        <v>1489.4347499999999</v>
      </c>
      <c r="P16" s="1"/>
    </row>
    <row r="17" spans="1:24" ht="15.75" x14ac:dyDescent="0.25">
      <c r="A17" s="271" t="s">
        <v>60</v>
      </c>
      <c r="B17" s="273">
        <f t="shared" ref="B17" si="2">SUM(B12:B16)</f>
        <v>5548.0630000000001</v>
      </c>
      <c r="C17" s="273">
        <v>5390.3496666666651</v>
      </c>
      <c r="D17" s="273">
        <v>5469.2061666666586</v>
      </c>
      <c r="E17" s="273">
        <v>4999.2939999999971</v>
      </c>
      <c r="F17" s="273">
        <v>5312.5688888888872</v>
      </c>
      <c r="G17" s="273">
        <f>SUM(G12:G16)</f>
        <v>5742.7896666666666</v>
      </c>
      <c r="H17" s="273">
        <f t="shared" si="1"/>
        <v>5420.1240833333322</v>
      </c>
      <c r="I17" s="273">
        <f>SUM(I12:I16)</f>
        <v>5684.250666666665</v>
      </c>
      <c r="J17" s="273">
        <v>5552.8533333333289</v>
      </c>
      <c r="K17" s="273">
        <v>5618.5519999999979</v>
      </c>
      <c r="L17" s="273">
        <v>5144.7539999999954</v>
      </c>
      <c r="M17" s="273">
        <v>5460.6193333333304</v>
      </c>
      <c r="N17" s="273">
        <v>5625.9999999999982</v>
      </c>
      <c r="O17" s="273">
        <v>5501.9644999999964</v>
      </c>
    </row>
    <row r="18" spans="1:24" x14ac:dyDescent="0.25">
      <c r="A18" s="168"/>
      <c r="B18" s="169"/>
      <c r="C18" s="169"/>
      <c r="D18" s="169"/>
      <c r="E18" s="169"/>
      <c r="F18" s="169"/>
      <c r="G18" s="169"/>
      <c r="H18" s="169"/>
      <c r="I18" s="169"/>
      <c r="X18" s="170"/>
    </row>
    <row r="19" spans="1:24" x14ac:dyDescent="0.25">
      <c r="K19" s="9"/>
    </row>
    <row r="30" spans="1:24" x14ac:dyDescent="0.25">
      <c r="I30" s="9"/>
    </row>
  </sheetData>
  <protectedRanges>
    <protectedRange password="CA04" sqref="B3:G3 I3:N3" name="Диапазон2"/>
  </protectedRanges>
  <mergeCells count="5">
    <mergeCell ref="A11:H11"/>
    <mergeCell ref="A1:O1"/>
    <mergeCell ref="A2:A3"/>
    <mergeCell ref="B2:H2"/>
    <mergeCell ref="I2:O2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32.42578125" customWidth="1"/>
    <col min="2" max="15" width="10.7109375" customWidth="1"/>
    <col min="16" max="16" width="12.85546875" customWidth="1"/>
    <col min="17" max="17" width="12.140625" customWidth="1"/>
    <col min="18" max="18" width="12.85546875" customWidth="1"/>
    <col min="19" max="19" width="12.140625" customWidth="1"/>
    <col min="257" max="257" width="18.42578125" customWidth="1"/>
    <col min="258" max="271" width="10.7109375" customWidth="1"/>
    <col min="272" max="272" width="12.85546875" customWidth="1"/>
    <col min="273" max="273" width="12.140625" customWidth="1"/>
    <col min="274" max="274" width="12.85546875" customWidth="1"/>
    <col min="275" max="275" width="12.140625" customWidth="1"/>
    <col min="513" max="513" width="18.42578125" customWidth="1"/>
    <col min="514" max="527" width="10.7109375" customWidth="1"/>
    <col min="528" max="528" width="12.85546875" customWidth="1"/>
    <col min="529" max="529" width="12.140625" customWidth="1"/>
    <col min="530" max="530" width="12.85546875" customWidth="1"/>
    <col min="531" max="531" width="12.140625" customWidth="1"/>
    <col min="769" max="769" width="18.42578125" customWidth="1"/>
    <col min="770" max="783" width="10.7109375" customWidth="1"/>
    <col min="784" max="784" width="12.85546875" customWidth="1"/>
    <col min="785" max="785" width="12.140625" customWidth="1"/>
    <col min="786" max="786" width="12.85546875" customWidth="1"/>
    <col min="787" max="787" width="12.140625" customWidth="1"/>
    <col min="1025" max="1025" width="18.42578125" customWidth="1"/>
    <col min="1026" max="1039" width="10.7109375" customWidth="1"/>
    <col min="1040" max="1040" width="12.85546875" customWidth="1"/>
    <col min="1041" max="1041" width="12.140625" customWidth="1"/>
    <col min="1042" max="1042" width="12.85546875" customWidth="1"/>
    <col min="1043" max="1043" width="12.140625" customWidth="1"/>
    <col min="1281" max="1281" width="18.42578125" customWidth="1"/>
    <col min="1282" max="1295" width="10.7109375" customWidth="1"/>
    <col min="1296" max="1296" width="12.85546875" customWidth="1"/>
    <col min="1297" max="1297" width="12.140625" customWidth="1"/>
    <col min="1298" max="1298" width="12.85546875" customWidth="1"/>
    <col min="1299" max="1299" width="12.140625" customWidth="1"/>
    <col min="1537" max="1537" width="18.42578125" customWidth="1"/>
    <col min="1538" max="1551" width="10.7109375" customWidth="1"/>
    <col min="1552" max="1552" width="12.85546875" customWidth="1"/>
    <col min="1553" max="1553" width="12.140625" customWidth="1"/>
    <col min="1554" max="1554" width="12.85546875" customWidth="1"/>
    <col min="1555" max="1555" width="12.140625" customWidth="1"/>
    <col min="1793" max="1793" width="18.42578125" customWidth="1"/>
    <col min="1794" max="1807" width="10.7109375" customWidth="1"/>
    <col min="1808" max="1808" width="12.85546875" customWidth="1"/>
    <col min="1809" max="1809" width="12.140625" customWidth="1"/>
    <col min="1810" max="1810" width="12.85546875" customWidth="1"/>
    <col min="1811" max="1811" width="12.140625" customWidth="1"/>
    <col min="2049" max="2049" width="18.42578125" customWidth="1"/>
    <col min="2050" max="2063" width="10.7109375" customWidth="1"/>
    <col min="2064" max="2064" width="12.85546875" customWidth="1"/>
    <col min="2065" max="2065" width="12.140625" customWidth="1"/>
    <col min="2066" max="2066" width="12.85546875" customWidth="1"/>
    <col min="2067" max="2067" width="12.140625" customWidth="1"/>
    <col min="2305" max="2305" width="18.42578125" customWidth="1"/>
    <col min="2306" max="2319" width="10.7109375" customWidth="1"/>
    <col min="2320" max="2320" width="12.85546875" customWidth="1"/>
    <col min="2321" max="2321" width="12.140625" customWidth="1"/>
    <col min="2322" max="2322" width="12.85546875" customWidth="1"/>
    <col min="2323" max="2323" width="12.140625" customWidth="1"/>
    <col min="2561" max="2561" width="18.42578125" customWidth="1"/>
    <col min="2562" max="2575" width="10.7109375" customWidth="1"/>
    <col min="2576" max="2576" width="12.85546875" customWidth="1"/>
    <col min="2577" max="2577" width="12.140625" customWidth="1"/>
    <col min="2578" max="2578" width="12.85546875" customWidth="1"/>
    <col min="2579" max="2579" width="12.140625" customWidth="1"/>
    <col min="2817" max="2817" width="18.42578125" customWidth="1"/>
    <col min="2818" max="2831" width="10.7109375" customWidth="1"/>
    <col min="2832" max="2832" width="12.85546875" customWidth="1"/>
    <col min="2833" max="2833" width="12.140625" customWidth="1"/>
    <col min="2834" max="2834" width="12.85546875" customWidth="1"/>
    <col min="2835" max="2835" width="12.140625" customWidth="1"/>
    <col min="3073" max="3073" width="18.42578125" customWidth="1"/>
    <col min="3074" max="3087" width="10.7109375" customWidth="1"/>
    <col min="3088" max="3088" width="12.85546875" customWidth="1"/>
    <col min="3089" max="3089" width="12.140625" customWidth="1"/>
    <col min="3090" max="3090" width="12.85546875" customWidth="1"/>
    <col min="3091" max="3091" width="12.140625" customWidth="1"/>
    <col min="3329" max="3329" width="18.42578125" customWidth="1"/>
    <col min="3330" max="3343" width="10.7109375" customWidth="1"/>
    <col min="3344" max="3344" width="12.85546875" customWidth="1"/>
    <col min="3345" max="3345" width="12.140625" customWidth="1"/>
    <col min="3346" max="3346" width="12.85546875" customWidth="1"/>
    <col min="3347" max="3347" width="12.140625" customWidth="1"/>
    <col min="3585" max="3585" width="18.42578125" customWidth="1"/>
    <col min="3586" max="3599" width="10.7109375" customWidth="1"/>
    <col min="3600" max="3600" width="12.85546875" customWidth="1"/>
    <col min="3601" max="3601" width="12.140625" customWidth="1"/>
    <col min="3602" max="3602" width="12.85546875" customWidth="1"/>
    <col min="3603" max="3603" width="12.140625" customWidth="1"/>
    <col min="3841" max="3841" width="18.42578125" customWidth="1"/>
    <col min="3842" max="3855" width="10.7109375" customWidth="1"/>
    <col min="3856" max="3856" width="12.85546875" customWidth="1"/>
    <col min="3857" max="3857" width="12.140625" customWidth="1"/>
    <col min="3858" max="3858" width="12.85546875" customWidth="1"/>
    <col min="3859" max="3859" width="12.140625" customWidth="1"/>
    <col min="4097" max="4097" width="18.42578125" customWidth="1"/>
    <col min="4098" max="4111" width="10.7109375" customWidth="1"/>
    <col min="4112" max="4112" width="12.85546875" customWidth="1"/>
    <col min="4113" max="4113" width="12.140625" customWidth="1"/>
    <col min="4114" max="4114" width="12.85546875" customWidth="1"/>
    <col min="4115" max="4115" width="12.140625" customWidth="1"/>
    <col min="4353" max="4353" width="18.42578125" customWidth="1"/>
    <col min="4354" max="4367" width="10.7109375" customWidth="1"/>
    <col min="4368" max="4368" width="12.85546875" customWidth="1"/>
    <col min="4369" max="4369" width="12.140625" customWidth="1"/>
    <col min="4370" max="4370" width="12.85546875" customWidth="1"/>
    <col min="4371" max="4371" width="12.140625" customWidth="1"/>
    <col min="4609" max="4609" width="18.42578125" customWidth="1"/>
    <col min="4610" max="4623" width="10.7109375" customWidth="1"/>
    <col min="4624" max="4624" width="12.85546875" customWidth="1"/>
    <col min="4625" max="4625" width="12.140625" customWidth="1"/>
    <col min="4626" max="4626" width="12.85546875" customWidth="1"/>
    <col min="4627" max="4627" width="12.140625" customWidth="1"/>
    <col min="4865" max="4865" width="18.42578125" customWidth="1"/>
    <col min="4866" max="4879" width="10.7109375" customWidth="1"/>
    <col min="4880" max="4880" width="12.85546875" customWidth="1"/>
    <col min="4881" max="4881" width="12.140625" customWidth="1"/>
    <col min="4882" max="4882" width="12.85546875" customWidth="1"/>
    <col min="4883" max="4883" width="12.140625" customWidth="1"/>
    <col min="5121" max="5121" width="18.42578125" customWidth="1"/>
    <col min="5122" max="5135" width="10.7109375" customWidth="1"/>
    <col min="5136" max="5136" width="12.85546875" customWidth="1"/>
    <col min="5137" max="5137" width="12.140625" customWidth="1"/>
    <col min="5138" max="5138" width="12.85546875" customWidth="1"/>
    <col min="5139" max="5139" width="12.140625" customWidth="1"/>
    <col min="5377" max="5377" width="18.42578125" customWidth="1"/>
    <col min="5378" max="5391" width="10.7109375" customWidth="1"/>
    <col min="5392" max="5392" width="12.85546875" customWidth="1"/>
    <col min="5393" max="5393" width="12.140625" customWidth="1"/>
    <col min="5394" max="5394" width="12.85546875" customWidth="1"/>
    <col min="5395" max="5395" width="12.140625" customWidth="1"/>
    <col min="5633" max="5633" width="18.42578125" customWidth="1"/>
    <col min="5634" max="5647" width="10.7109375" customWidth="1"/>
    <col min="5648" max="5648" width="12.85546875" customWidth="1"/>
    <col min="5649" max="5649" width="12.140625" customWidth="1"/>
    <col min="5650" max="5650" width="12.85546875" customWidth="1"/>
    <col min="5651" max="5651" width="12.140625" customWidth="1"/>
    <col min="5889" max="5889" width="18.42578125" customWidth="1"/>
    <col min="5890" max="5903" width="10.7109375" customWidth="1"/>
    <col min="5904" max="5904" width="12.85546875" customWidth="1"/>
    <col min="5905" max="5905" width="12.140625" customWidth="1"/>
    <col min="5906" max="5906" width="12.85546875" customWidth="1"/>
    <col min="5907" max="5907" width="12.140625" customWidth="1"/>
    <col min="6145" max="6145" width="18.42578125" customWidth="1"/>
    <col min="6146" max="6159" width="10.7109375" customWidth="1"/>
    <col min="6160" max="6160" width="12.85546875" customWidth="1"/>
    <col min="6161" max="6161" width="12.140625" customWidth="1"/>
    <col min="6162" max="6162" width="12.85546875" customWidth="1"/>
    <col min="6163" max="6163" width="12.140625" customWidth="1"/>
    <col min="6401" max="6401" width="18.42578125" customWidth="1"/>
    <col min="6402" max="6415" width="10.7109375" customWidth="1"/>
    <col min="6416" max="6416" width="12.85546875" customWidth="1"/>
    <col min="6417" max="6417" width="12.140625" customWidth="1"/>
    <col min="6418" max="6418" width="12.85546875" customWidth="1"/>
    <col min="6419" max="6419" width="12.140625" customWidth="1"/>
    <col min="6657" max="6657" width="18.42578125" customWidth="1"/>
    <col min="6658" max="6671" width="10.7109375" customWidth="1"/>
    <col min="6672" max="6672" width="12.85546875" customWidth="1"/>
    <col min="6673" max="6673" width="12.140625" customWidth="1"/>
    <col min="6674" max="6674" width="12.85546875" customWidth="1"/>
    <col min="6675" max="6675" width="12.140625" customWidth="1"/>
    <col min="6913" max="6913" width="18.42578125" customWidth="1"/>
    <col min="6914" max="6927" width="10.7109375" customWidth="1"/>
    <col min="6928" max="6928" width="12.85546875" customWidth="1"/>
    <col min="6929" max="6929" width="12.140625" customWidth="1"/>
    <col min="6930" max="6930" width="12.85546875" customWidth="1"/>
    <col min="6931" max="6931" width="12.140625" customWidth="1"/>
    <col min="7169" max="7169" width="18.42578125" customWidth="1"/>
    <col min="7170" max="7183" width="10.7109375" customWidth="1"/>
    <col min="7184" max="7184" width="12.85546875" customWidth="1"/>
    <col min="7185" max="7185" width="12.140625" customWidth="1"/>
    <col min="7186" max="7186" width="12.85546875" customWidth="1"/>
    <col min="7187" max="7187" width="12.140625" customWidth="1"/>
    <col min="7425" max="7425" width="18.42578125" customWidth="1"/>
    <col min="7426" max="7439" width="10.7109375" customWidth="1"/>
    <col min="7440" max="7440" width="12.85546875" customWidth="1"/>
    <col min="7441" max="7441" width="12.140625" customWidth="1"/>
    <col min="7442" max="7442" width="12.85546875" customWidth="1"/>
    <col min="7443" max="7443" width="12.140625" customWidth="1"/>
    <col min="7681" max="7681" width="18.42578125" customWidth="1"/>
    <col min="7682" max="7695" width="10.7109375" customWidth="1"/>
    <col min="7696" max="7696" width="12.85546875" customWidth="1"/>
    <col min="7697" max="7697" width="12.140625" customWidth="1"/>
    <col min="7698" max="7698" width="12.85546875" customWidth="1"/>
    <col min="7699" max="7699" width="12.140625" customWidth="1"/>
    <col min="7937" max="7937" width="18.42578125" customWidth="1"/>
    <col min="7938" max="7951" width="10.7109375" customWidth="1"/>
    <col min="7952" max="7952" width="12.85546875" customWidth="1"/>
    <col min="7953" max="7953" width="12.140625" customWidth="1"/>
    <col min="7954" max="7954" width="12.85546875" customWidth="1"/>
    <col min="7955" max="7955" width="12.140625" customWidth="1"/>
    <col min="8193" max="8193" width="18.42578125" customWidth="1"/>
    <col min="8194" max="8207" width="10.7109375" customWidth="1"/>
    <col min="8208" max="8208" width="12.85546875" customWidth="1"/>
    <col min="8209" max="8209" width="12.140625" customWidth="1"/>
    <col min="8210" max="8210" width="12.85546875" customWidth="1"/>
    <col min="8211" max="8211" width="12.140625" customWidth="1"/>
    <col min="8449" max="8449" width="18.42578125" customWidth="1"/>
    <col min="8450" max="8463" width="10.7109375" customWidth="1"/>
    <col min="8464" max="8464" width="12.85546875" customWidth="1"/>
    <col min="8465" max="8465" width="12.140625" customWidth="1"/>
    <col min="8466" max="8466" width="12.85546875" customWidth="1"/>
    <col min="8467" max="8467" width="12.140625" customWidth="1"/>
    <col min="8705" max="8705" width="18.42578125" customWidth="1"/>
    <col min="8706" max="8719" width="10.7109375" customWidth="1"/>
    <col min="8720" max="8720" width="12.85546875" customWidth="1"/>
    <col min="8721" max="8721" width="12.140625" customWidth="1"/>
    <col min="8722" max="8722" width="12.85546875" customWidth="1"/>
    <col min="8723" max="8723" width="12.140625" customWidth="1"/>
    <col min="8961" max="8961" width="18.42578125" customWidth="1"/>
    <col min="8962" max="8975" width="10.7109375" customWidth="1"/>
    <col min="8976" max="8976" width="12.85546875" customWidth="1"/>
    <col min="8977" max="8977" width="12.140625" customWidth="1"/>
    <col min="8978" max="8978" width="12.85546875" customWidth="1"/>
    <col min="8979" max="8979" width="12.140625" customWidth="1"/>
    <col min="9217" max="9217" width="18.42578125" customWidth="1"/>
    <col min="9218" max="9231" width="10.7109375" customWidth="1"/>
    <col min="9232" max="9232" width="12.85546875" customWidth="1"/>
    <col min="9233" max="9233" width="12.140625" customWidth="1"/>
    <col min="9234" max="9234" width="12.85546875" customWidth="1"/>
    <col min="9235" max="9235" width="12.140625" customWidth="1"/>
    <col min="9473" max="9473" width="18.42578125" customWidth="1"/>
    <col min="9474" max="9487" width="10.7109375" customWidth="1"/>
    <col min="9488" max="9488" width="12.85546875" customWidth="1"/>
    <col min="9489" max="9489" width="12.140625" customWidth="1"/>
    <col min="9490" max="9490" width="12.85546875" customWidth="1"/>
    <col min="9491" max="9491" width="12.140625" customWidth="1"/>
    <col min="9729" max="9729" width="18.42578125" customWidth="1"/>
    <col min="9730" max="9743" width="10.7109375" customWidth="1"/>
    <col min="9744" max="9744" width="12.85546875" customWidth="1"/>
    <col min="9745" max="9745" width="12.140625" customWidth="1"/>
    <col min="9746" max="9746" width="12.85546875" customWidth="1"/>
    <col min="9747" max="9747" width="12.140625" customWidth="1"/>
    <col min="9985" max="9985" width="18.42578125" customWidth="1"/>
    <col min="9986" max="9999" width="10.7109375" customWidth="1"/>
    <col min="10000" max="10000" width="12.85546875" customWidth="1"/>
    <col min="10001" max="10001" width="12.140625" customWidth="1"/>
    <col min="10002" max="10002" width="12.85546875" customWidth="1"/>
    <col min="10003" max="10003" width="12.140625" customWidth="1"/>
    <col min="10241" max="10241" width="18.42578125" customWidth="1"/>
    <col min="10242" max="10255" width="10.7109375" customWidth="1"/>
    <col min="10256" max="10256" width="12.85546875" customWidth="1"/>
    <col min="10257" max="10257" width="12.140625" customWidth="1"/>
    <col min="10258" max="10258" width="12.85546875" customWidth="1"/>
    <col min="10259" max="10259" width="12.140625" customWidth="1"/>
    <col min="10497" max="10497" width="18.42578125" customWidth="1"/>
    <col min="10498" max="10511" width="10.7109375" customWidth="1"/>
    <col min="10512" max="10512" width="12.85546875" customWidth="1"/>
    <col min="10513" max="10513" width="12.140625" customWidth="1"/>
    <col min="10514" max="10514" width="12.85546875" customWidth="1"/>
    <col min="10515" max="10515" width="12.140625" customWidth="1"/>
    <col min="10753" max="10753" width="18.42578125" customWidth="1"/>
    <col min="10754" max="10767" width="10.7109375" customWidth="1"/>
    <col min="10768" max="10768" width="12.85546875" customWidth="1"/>
    <col min="10769" max="10769" width="12.140625" customWidth="1"/>
    <col min="10770" max="10770" width="12.85546875" customWidth="1"/>
    <col min="10771" max="10771" width="12.140625" customWidth="1"/>
    <col min="11009" max="11009" width="18.42578125" customWidth="1"/>
    <col min="11010" max="11023" width="10.7109375" customWidth="1"/>
    <col min="11024" max="11024" width="12.85546875" customWidth="1"/>
    <col min="11025" max="11025" width="12.140625" customWidth="1"/>
    <col min="11026" max="11026" width="12.85546875" customWidth="1"/>
    <col min="11027" max="11027" width="12.140625" customWidth="1"/>
    <col min="11265" max="11265" width="18.42578125" customWidth="1"/>
    <col min="11266" max="11279" width="10.7109375" customWidth="1"/>
    <col min="11280" max="11280" width="12.85546875" customWidth="1"/>
    <col min="11281" max="11281" width="12.140625" customWidth="1"/>
    <col min="11282" max="11282" width="12.85546875" customWidth="1"/>
    <col min="11283" max="11283" width="12.140625" customWidth="1"/>
    <col min="11521" max="11521" width="18.42578125" customWidth="1"/>
    <col min="11522" max="11535" width="10.7109375" customWidth="1"/>
    <col min="11536" max="11536" width="12.85546875" customWidth="1"/>
    <col min="11537" max="11537" width="12.140625" customWidth="1"/>
    <col min="11538" max="11538" width="12.85546875" customWidth="1"/>
    <col min="11539" max="11539" width="12.140625" customWidth="1"/>
    <col min="11777" max="11777" width="18.42578125" customWidth="1"/>
    <col min="11778" max="11791" width="10.7109375" customWidth="1"/>
    <col min="11792" max="11792" width="12.85546875" customWidth="1"/>
    <col min="11793" max="11793" width="12.140625" customWidth="1"/>
    <col min="11794" max="11794" width="12.85546875" customWidth="1"/>
    <col min="11795" max="11795" width="12.140625" customWidth="1"/>
    <col min="12033" max="12033" width="18.42578125" customWidth="1"/>
    <col min="12034" max="12047" width="10.7109375" customWidth="1"/>
    <col min="12048" max="12048" width="12.85546875" customWidth="1"/>
    <col min="12049" max="12049" width="12.140625" customWidth="1"/>
    <col min="12050" max="12050" width="12.85546875" customWidth="1"/>
    <col min="12051" max="12051" width="12.140625" customWidth="1"/>
    <col min="12289" max="12289" width="18.42578125" customWidth="1"/>
    <col min="12290" max="12303" width="10.7109375" customWidth="1"/>
    <col min="12304" max="12304" width="12.85546875" customWidth="1"/>
    <col min="12305" max="12305" width="12.140625" customWidth="1"/>
    <col min="12306" max="12306" width="12.85546875" customWidth="1"/>
    <col min="12307" max="12307" width="12.140625" customWidth="1"/>
    <col min="12545" max="12545" width="18.42578125" customWidth="1"/>
    <col min="12546" max="12559" width="10.7109375" customWidth="1"/>
    <col min="12560" max="12560" width="12.85546875" customWidth="1"/>
    <col min="12561" max="12561" width="12.140625" customWidth="1"/>
    <col min="12562" max="12562" width="12.85546875" customWidth="1"/>
    <col min="12563" max="12563" width="12.140625" customWidth="1"/>
    <col min="12801" max="12801" width="18.42578125" customWidth="1"/>
    <col min="12802" max="12815" width="10.7109375" customWidth="1"/>
    <col min="12816" max="12816" width="12.85546875" customWidth="1"/>
    <col min="12817" max="12817" width="12.140625" customWidth="1"/>
    <col min="12818" max="12818" width="12.85546875" customWidth="1"/>
    <col min="12819" max="12819" width="12.140625" customWidth="1"/>
    <col min="13057" max="13057" width="18.42578125" customWidth="1"/>
    <col min="13058" max="13071" width="10.7109375" customWidth="1"/>
    <col min="13072" max="13072" width="12.85546875" customWidth="1"/>
    <col min="13073" max="13073" width="12.140625" customWidth="1"/>
    <col min="13074" max="13074" width="12.85546875" customWidth="1"/>
    <col min="13075" max="13075" width="12.140625" customWidth="1"/>
    <col min="13313" max="13313" width="18.42578125" customWidth="1"/>
    <col min="13314" max="13327" width="10.7109375" customWidth="1"/>
    <col min="13328" max="13328" width="12.85546875" customWidth="1"/>
    <col min="13329" max="13329" width="12.140625" customWidth="1"/>
    <col min="13330" max="13330" width="12.85546875" customWidth="1"/>
    <col min="13331" max="13331" width="12.140625" customWidth="1"/>
    <col min="13569" max="13569" width="18.42578125" customWidth="1"/>
    <col min="13570" max="13583" width="10.7109375" customWidth="1"/>
    <col min="13584" max="13584" width="12.85546875" customWidth="1"/>
    <col min="13585" max="13585" width="12.140625" customWidth="1"/>
    <col min="13586" max="13586" width="12.85546875" customWidth="1"/>
    <col min="13587" max="13587" width="12.140625" customWidth="1"/>
    <col min="13825" max="13825" width="18.42578125" customWidth="1"/>
    <col min="13826" max="13839" width="10.7109375" customWidth="1"/>
    <col min="13840" max="13840" width="12.85546875" customWidth="1"/>
    <col min="13841" max="13841" width="12.140625" customWidth="1"/>
    <col min="13842" max="13842" width="12.85546875" customWidth="1"/>
    <col min="13843" max="13843" width="12.140625" customWidth="1"/>
    <col min="14081" max="14081" width="18.42578125" customWidth="1"/>
    <col min="14082" max="14095" width="10.7109375" customWidth="1"/>
    <col min="14096" max="14096" width="12.85546875" customWidth="1"/>
    <col min="14097" max="14097" width="12.140625" customWidth="1"/>
    <col min="14098" max="14098" width="12.85546875" customWidth="1"/>
    <col min="14099" max="14099" width="12.140625" customWidth="1"/>
    <col min="14337" max="14337" width="18.42578125" customWidth="1"/>
    <col min="14338" max="14351" width="10.7109375" customWidth="1"/>
    <col min="14352" max="14352" width="12.85546875" customWidth="1"/>
    <col min="14353" max="14353" width="12.140625" customWidth="1"/>
    <col min="14354" max="14354" width="12.85546875" customWidth="1"/>
    <col min="14355" max="14355" width="12.140625" customWidth="1"/>
    <col min="14593" max="14593" width="18.42578125" customWidth="1"/>
    <col min="14594" max="14607" width="10.7109375" customWidth="1"/>
    <col min="14608" max="14608" width="12.85546875" customWidth="1"/>
    <col min="14609" max="14609" width="12.140625" customWidth="1"/>
    <col min="14610" max="14610" width="12.85546875" customWidth="1"/>
    <col min="14611" max="14611" width="12.140625" customWidth="1"/>
    <col min="14849" max="14849" width="18.42578125" customWidth="1"/>
    <col min="14850" max="14863" width="10.7109375" customWidth="1"/>
    <col min="14864" max="14864" width="12.85546875" customWidth="1"/>
    <col min="14865" max="14865" width="12.140625" customWidth="1"/>
    <col min="14866" max="14866" width="12.85546875" customWidth="1"/>
    <col min="14867" max="14867" width="12.140625" customWidth="1"/>
    <col min="15105" max="15105" width="18.42578125" customWidth="1"/>
    <col min="15106" max="15119" width="10.7109375" customWidth="1"/>
    <col min="15120" max="15120" width="12.85546875" customWidth="1"/>
    <col min="15121" max="15121" width="12.140625" customWidth="1"/>
    <col min="15122" max="15122" width="12.85546875" customWidth="1"/>
    <col min="15123" max="15123" width="12.140625" customWidth="1"/>
    <col min="15361" max="15361" width="18.42578125" customWidth="1"/>
    <col min="15362" max="15375" width="10.7109375" customWidth="1"/>
    <col min="15376" max="15376" width="12.85546875" customWidth="1"/>
    <col min="15377" max="15377" width="12.140625" customWidth="1"/>
    <col min="15378" max="15378" width="12.85546875" customWidth="1"/>
    <col min="15379" max="15379" width="12.140625" customWidth="1"/>
    <col min="15617" max="15617" width="18.42578125" customWidth="1"/>
    <col min="15618" max="15631" width="10.7109375" customWidth="1"/>
    <col min="15632" max="15632" width="12.85546875" customWidth="1"/>
    <col min="15633" max="15633" width="12.140625" customWidth="1"/>
    <col min="15634" max="15634" width="12.85546875" customWidth="1"/>
    <col min="15635" max="15635" width="12.140625" customWidth="1"/>
    <col min="15873" max="15873" width="18.42578125" customWidth="1"/>
    <col min="15874" max="15887" width="10.7109375" customWidth="1"/>
    <col min="15888" max="15888" width="12.85546875" customWidth="1"/>
    <col min="15889" max="15889" width="12.140625" customWidth="1"/>
    <col min="15890" max="15890" width="12.85546875" customWidth="1"/>
    <col min="15891" max="15891" width="12.140625" customWidth="1"/>
    <col min="16129" max="16129" width="18.42578125" customWidth="1"/>
    <col min="16130" max="16143" width="10.7109375" customWidth="1"/>
    <col min="16144" max="16144" width="12.85546875" customWidth="1"/>
    <col min="16145" max="16145" width="12.140625" customWidth="1"/>
    <col min="16146" max="16146" width="12.85546875" customWidth="1"/>
    <col min="16147" max="16147" width="12.140625" customWidth="1"/>
  </cols>
  <sheetData>
    <row r="1" spans="1:16" ht="18.75" customHeight="1" x14ac:dyDescent="0.25">
      <c r="A1" s="258" t="s">
        <v>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80"/>
    </row>
    <row r="2" spans="1:16" ht="18.75" customHeight="1" x14ac:dyDescent="0.25">
      <c r="A2" s="260"/>
      <c r="B2" s="261">
        <v>2017</v>
      </c>
      <c r="C2" s="262"/>
      <c r="D2" s="262"/>
      <c r="E2" s="262"/>
      <c r="F2" s="262"/>
      <c r="G2" s="262"/>
      <c r="H2" s="263"/>
      <c r="I2" s="261">
        <v>2018</v>
      </c>
      <c r="J2" s="262"/>
      <c r="K2" s="262"/>
      <c r="L2" s="262"/>
      <c r="M2" s="262"/>
      <c r="N2" s="262"/>
      <c r="O2" s="281"/>
    </row>
    <row r="3" spans="1:16" ht="18.75" customHeight="1" x14ac:dyDescent="0.25">
      <c r="A3" s="264"/>
      <c r="B3" s="265" t="s">
        <v>30</v>
      </c>
      <c r="C3" s="265" t="s">
        <v>34</v>
      </c>
      <c r="D3" s="265" t="s">
        <v>35</v>
      </c>
      <c r="E3" s="265" t="s">
        <v>39</v>
      </c>
      <c r="F3" s="265" t="s">
        <v>40</v>
      </c>
      <c r="G3" s="265" t="s">
        <v>44</v>
      </c>
      <c r="H3" s="265">
        <v>2017</v>
      </c>
      <c r="I3" s="265" t="s">
        <v>30</v>
      </c>
      <c r="J3" s="265" t="s">
        <v>34</v>
      </c>
      <c r="K3" s="265" t="s">
        <v>35</v>
      </c>
      <c r="L3" s="265" t="s">
        <v>39</v>
      </c>
      <c r="M3" s="265" t="s">
        <v>40</v>
      </c>
      <c r="N3" s="265" t="s">
        <v>44</v>
      </c>
      <c r="O3" s="279">
        <v>2018</v>
      </c>
    </row>
    <row r="4" spans="1:16" ht="15.75" x14ac:dyDescent="0.25">
      <c r="A4" s="240" t="s">
        <v>53</v>
      </c>
      <c r="B4" s="241"/>
      <c r="C4" s="241"/>
      <c r="D4" s="241"/>
      <c r="E4" s="241"/>
      <c r="F4" s="241"/>
      <c r="G4" s="241"/>
      <c r="H4" s="277"/>
      <c r="K4" s="241"/>
      <c r="M4" s="241"/>
      <c r="N4" s="241"/>
      <c r="O4" s="277"/>
    </row>
    <row r="5" spans="1:16" ht="15.75" x14ac:dyDescent="0.25">
      <c r="A5" s="254" t="s">
        <v>58</v>
      </c>
      <c r="B5" s="242">
        <v>1068145.93</v>
      </c>
      <c r="C5" s="242">
        <v>849012.07900000003</v>
      </c>
      <c r="D5" s="242">
        <v>1917158.0090000001</v>
      </c>
      <c r="E5" s="242">
        <v>763506.20299999998</v>
      </c>
      <c r="F5" s="242">
        <v>2680664.2120000003</v>
      </c>
      <c r="G5" s="242">
        <v>974298.772</v>
      </c>
      <c r="H5" s="242">
        <f>G5+F5</f>
        <v>3654962.9840000002</v>
      </c>
      <c r="I5" s="242">
        <v>1021869.5930000001</v>
      </c>
      <c r="J5" s="242">
        <v>774268.63800000004</v>
      </c>
      <c r="K5" s="242">
        <v>1796138.2310000001</v>
      </c>
      <c r="L5" s="242">
        <v>822096.85400000005</v>
      </c>
      <c r="M5" s="242">
        <v>2618235.085</v>
      </c>
      <c r="N5" s="242">
        <v>976311.17699999991</v>
      </c>
      <c r="O5" s="242">
        <v>3594546.2620000001</v>
      </c>
    </row>
    <row r="6" spans="1:16" ht="15.75" x14ac:dyDescent="0.25">
      <c r="A6" s="254" t="s">
        <v>59</v>
      </c>
      <c r="B6" s="243">
        <v>295612.32</v>
      </c>
      <c r="C6" s="243">
        <v>336757.18000000005</v>
      </c>
      <c r="D6" s="243">
        <v>632369.5</v>
      </c>
      <c r="E6" s="243">
        <v>355668.098</v>
      </c>
      <c r="F6" s="243">
        <v>988037.598</v>
      </c>
      <c r="G6" s="243">
        <v>452283.94</v>
      </c>
      <c r="H6" s="243">
        <f>G6+F6</f>
        <v>1440321.5379999999</v>
      </c>
      <c r="I6" s="243">
        <v>354403.09700000001</v>
      </c>
      <c r="J6" s="243">
        <v>391237.22400000005</v>
      </c>
      <c r="K6" s="243">
        <v>745640.321</v>
      </c>
      <c r="L6" s="243">
        <v>460453.93300000002</v>
      </c>
      <c r="M6" s="243">
        <v>1206094.2540000002</v>
      </c>
      <c r="N6" s="243">
        <v>437702.43900000001</v>
      </c>
      <c r="O6" s="243">
        <v>1643796.693</v>
      </c>
    </row>
    <row r="7" spans="1:16" ht="15.75" x14ac:dyDescent="0.25">
      <c r="A7" s="255" t="s">
        <v>60</v>
      </c>
      <c r="B7" s="250">
        <f t="shared" ref="B7" si="0">SUM(B5:B6)</f>
        <v>1363758.25</v>
      </c>
      <c r="C7" s="250">
        <f>SUM(C5:C6)</f>
        <v>1185769.2590000001</v>
      </c>
      <c r="D7" s="250">
        <v>2549527.5090000001</v>
      </c>
      <c r="E7" s="250">
        <v>1119174.301</v>
      </c>
      <c r="F7" s="250">
        <v>3668701.81</v>
      </c>
      <c r="G7" s="251">
        <f>SUM(G5:G6)</f>
        <v>1426582.7120000001</v>
      </c>
      <c r="H7" s="251">
        <f>SUM(H5:H6)</f>
        <v>5095284.5219999999</v>
      </c>
      <c r="I7" s="250">
        <f>SUM(I5:I6)</f>
        <v>1376272.6900000002</v>
      </c>
      <c r="J7" s="250">
        <v>1165505.862</v>
      </c>
      <c r="K7" s="250">
        <v>2541778.5520000001</v>
      </c>
      <c r="L7" s="250">
        <v>1282550.787</v>
      </c>
      <c r="M7" s="250">
        <v>3824329.3389999997</v>
      </c>
      <c r="N7" s="250">
        <v>1414013.6160000002</v>
      </c>
      <c r="O7" s="250">
        <v>5238342.9550000001</v>
      </c>
      <c r="P7" s="9"/>
    </row>
    <row r="8" spans="1:16" ht="15.75" x14ac:dyDescent="0.25">
      <c r="A8" s="244" t="s">
        <v>61</v>
      </c>
      <c r="B8" s="245"/>
      <c r="C8" s="241"/>
      <c r="D8" s="241"/>
      <c r="E8" s="241"/>
      <c r="F8" s="241"/>
      <c r="G8" s="241"/>
      <c r="H8" s="278"/>
      <c r="K8" s="241"/>
      <c r="M8" s="241"/>
      <c r="N8" s="241"/>
      <c r="O8" s="277"/>
    </row>
    <row r="9" spans="1:16" ht="15.75" x14ac:dyDescent="0.25">
      <c r="A9" s="256" t="s">
        <v>62</v>
      </c>
      <c r="B9" s="246">
        <v>27.74</v>
      </c>
      <c r="C9" s="246">
        <v>29.177000000000007</v>
      </c>
      <c r="D9" s="246">
        <v>28.456833333333332</v>
      </c>
      <c r="E9" s="246">
        <v>30.485666666666667</v>
      </c>
      <c r="F9" s="246">
        <v>29.134222222222224</v>
      </c>
      <c r="G9" s="246">
        <v>24.386666666666667</v>
      </c>
      <c r="H9" s="246">
        <f>AVERAGE(B9:C9,E9,G9)</f>
        <v>27.947333333333336</v>
      </c>
      <c r="I9" s="246">
        <v>31.326666666666664</v>
      </c>
      <c r="J9" s="246">
        <v>25.643000000000004</v>
      </c>
      <c r="K9" s="246">
        <v>28.484833333333341</v>
      </c>
      <c r="L9" s="246">
        <v>52.403000000000006</v>
      </c>
      <c r="M9" s="246">
        <v>36.457555555555558</v>
      </c>
      <c r="N9" s="246">
        <v>41.245000000000005</v>
      </c>
      <c r="O9" s="246">
        <v>37.65441666666667</v>
      </c>
    </row>
    <row r="10" spans="1:16" ht="15.75" x14ac:dyDescent="0.25">
      <c r="A10" s="256" t="s">
        <v>63</v>
      </c>
      <c r="B10" s="247">
        <v>0.09</v>
      </c>
      <c r="C10" s="247">
        <v>0.15233333333333335</v>
      </c>
      <c r="D10" s="247">
        <v>0.12133333333333335</v>
      </c>
      <c r="E10" s="247">
        <v>0.20200000000000001</v>
      </c>
      <c r="F10" s="247">
        <v>0.14811111111111111</v>
      </c>
      <c r="G10" s="247">
        <v>0.18133333333333335</v>
      </c>
      <c r="H10" s="247">
        <f t="shared" ref="H10:H13" si="1">AVERAGE(B10:C10,E10,G10)</f>
        <v>0.15641666666666668</v>
      </c>
      <c r="I10" s="247">
        <v>0.33066666666666672</v>
      </c>
      <c r="J10" s="247">
        <v>0.30033333333333345</v>
      </c>
      <c r="K10" s="247">
        <v>0.31550000000000011</v>
      </c>
      <c r="L10" s="247">
        <v>0.71133333333333337</v>
      </c>
      <c r="M10" s="247">
        <v>0.44744444444444453</v>
      </c>
      <c r="N10" s="247">
        <v>0.63466666666666682</v>
      </c>
      <c r="O10" s="247">
        <v>0.49425000000000008</v>
      </c>
    </row>
    <row r="11" spans="1:16" ht="15.75" x14ac:dyDescent="0.25">
      <c r="A11" s="256" t="s">
        <v>64</v>
      </c>
      <c r="B11" s="248">
        <v>1.0900000000000001</v>
      </c>
      <c r="C11" s="248">
        <v>3.3626666666666667</v>
      </c>
      <c r="D11" s="248">
        <v>2.2256666666666671</v>
      </c>
      <c r="E11" s="248">
        <v>3.922000000000001</v>
      </c>
      <c r="F11" s="248">
        <v>2.791555555555556</v>
      </c>
      <c r="G11" s="248">
        <v>1.766</v>
      </c>
      <c r="H11" s="248">
        <f t="shared" si="1"/>
        <v>2.535166666666667</v>
      </c>
      <c r="I11" s="248">
        <v>2.9930000000000003</v>
      </c>
      <c r="J11" s="248">
        <v>2.0653333333333332</v>
      </c>
      <c r="K11" s="248">
        <v>2.5291666666666668</v>
      </c>
      <c r="L11" s="248">
        <v>3.0169999999999999</v>
      </c>
      <c r="M11" s="248">
        <v>2.6917777777777778</v>
      </c>
      <c r="N11" s="248">
        <v>2.7290000000000001</v>
      </c>
      <c r="O11" s="248">
        <v>2.7010833333333331</v>
      </c>
    </row>
    <row r="12" spans="1:16" ht="15.75" x14ac:dyDescent="0.25">
      <c r="A12" s="256" t="s">
        <v>65</v>
      </c>
      <c r="B12" s="249">
        <v>49.58</v>
      </c>
      <c r="C12" s="249">
        <v>110.29866666666666</v>
      </c>
      <c r="D12" s="249">
        <v>79.941000000000003</v>
      </c>
      <c r="E12" s="249">
        <v>133.56933333333336</v>
      </c>
      <c r="F12" s="249">
        <v>97.816000000000017</v>
      </c>
      <c r="G12" s="249">
        <v>121.43900000000001</v>
      </c>
      <c r="H12" s="249">
        <f>AVERAGE(B12:C12,E12,G12)</f>
        <v>103.72175000000001</v>
      </c>
      <c r="I12" s="249">
        <v>108.03266666666667</v>
      </c>
      <c r="J12" s="249">
        <v>90.129333333333335</v>
      </c>
      <c r="K12" s="249">
        <v>99.081000000000003</v>
      </c>
      <c r="L12" s="249">
        <v>198.10266666666666</v>
      </c>
      <c r="M12" s="249">
        <v>132.08822222222221</v>
      </c>
      <c r="N12" s="249">
        <v>147.8073333333333</v>
      </c>
      <c r="O12" s="249">
        <v>136.01800000000003</v>
      </c>
    </row>
    <row r="13" spans="1:16" ht="15.75" x14ac:dyDescent="0.25">
      <c r="A13" s="256" t="s">
        <v>66</v>
      </c>
      <c r="B13" s="249">
        <v>6.36</v>
      </c>
      <c r="C13" s="249">
        <v>7.4846666666666666</v>
      </c>
      <c r="D13" s="249">
        <v>6.9239999999999995</v>
      </c>
      <c r="E13" s="249">
        <v>7.2873333333333328</v>
      </c>
      <c r="F13" s="249">
        <v>7.0439999999999996</v>
      </c>
      <c r="G13" s="249">
        <v>5.8870000000000005</v>
      </c>
      <c r="H13" s="249">
        <f t="shared" si="1"/>
        <v>6.7547499999999996</v>
      </c>
      <c r="I13" s="249">
        <v>7.6976666666666667</v>
      </c>
      <c r="J13" s="249">
        <v>6.354000000000001</v>
      </c>
      <c r="K13" s="249">
        <v>7.0258333333333347</v>
      </c>
      <c r="L13" s="249">
        <v>13.667666666666666</v>
      </c>
      <c r="M13" s="249">
        <v>9.2397777777777783</v>
      </c>
      <c r="N13" s="249">
        <v>10.473666666666666</v>
      </c>
      <c r="O13" s="249">
        <v>9.5482499999999995</v>
      </c>
    </row>
    <row r="14" spans="1:16" ht="15.75" x14ac:dyDescent="0.25">
      <c r="A14" s="257" t="s">
        <v>60</v>
      </c>
      <c r="B14" s="252">
        <f t="shared" ref="B14" si="2">SUM(B9:B13)</f>
        <v>84.86</v>
      </c>
      <c r="C14" s="252">
        <v>150.47533333333334</v>
      </c>
      <c r="D14" s="252">
        <v>117.66883333333334</v>
      </c>
      <c r="E14" s="252">
        <v>175.46633333333335</v>
      </c>
      <c r="F14" s="252">
        <v>136.9338888888889</v>
      </c>
      <c r="G14" s="253">
        <f t="shared" ref="G14:H14" si="3">SUM(G9:G13)</f>
        <v>153.66000000000003</v>
      </c>
      <c r="H14" s="253">
        <f t="shared" si="3"/>
        <v>141.11541666666668</v>
      </c>
      <c r="I14" s="252">
        <f>SUM(I9:I13)</f>
        <v>150.38066666666666</v>
      </c>
      <c r="J14" s="252">
        <v>124.49199999999999</v>
      </c>
      <c r="K14" s="252">
        <v>137.43633333333332</v>
      </c>
      <c r="L14" s="252">
        <v>267.90166666666664</v>
      </c>
      <c r="M14" s="252">
        <v>180.92477777777776</v>
      </c>
      <c r="N14" s="252">
        <v>202.88966666666664</v>
      </c>
      <c r="O14" s="252">
        <v>186.416</v>
      </c>
    </row>
    <row r="22" spans="3:3" x14ac:dyDescent="0.25">
      <c r="C22" s="171"/>
    </row>
  </sheetData>
  <protectedRanges>
    <protectedRange password="CA04" sqref="A5:B7 I5:M7 A1:M2 A8:O8 A9:F14 I9:O14 A3:O4" name="Диапазон2"/>
    <protectedRange password="CA04" sqref="C5:F7 N5:O7" name="Диапазон2_1"/>
    <protectedRange password="CA04" sqref="G5:H7" name="Диапазон2_2"/>
    <protectedRange password="CA04" sqref="G9:H14" name="Диапазон2_3"/>
  </protectedRanges>
  <mergeCells count="4">
    <mergeCell ref="A1:O1"/>
    <mergeCell ref="A2:A3"/>
    <mergeCell ref="B2:H2"/>
    <mergeCell ref="I2:O2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'1. Electricity'!Область_печати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2019-05-31T11:12:05Z</cp:lastPrinted>
  <dcterms:created xsi:type="dcterms:W3CDTF">2019-05-24T06:43:52Z</dcterms:created>
  <dcterms:modified xsi:type="dcterms:W3CDTF">2019-06-03T06:08:28Z</dcterms:modified>
</cp:coreProperties>
</file>