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7\3 кв\Производство\1. РЕЛИЗ\"/>
    </mc:Choice>
  </mc:AlternateContent>
  <workbookProtection workbookPassword="CA04" lockStructure="1"/>
  <bookViews>
    <workbookView xWindow="120" yWindow="630" windowWidth="15570" windowHeight="9750"/>
  </bookViews>
  <sheets>
    <sheet name="1. Выработка электроэнергии" sheetId="1" r:id="rId1"/>
    <sheet name="2. Отпуск теплоэнергии" sheetId="2" r:id="rId2"/>
    <sheet name="3. УРУТ" sheetId="3" r:id="rId3"/>
    <sheet name="4. КИУМ" sheetId="4" r:id="rId4"/>
    <sheet name="5. Реализация э.э. и мощности" sheetId="5" r:id="rId5"/>
    <sheet name="6. Покупка э.э. и мощности" sheetId="6" r:id="rId6"/>
  </sheets>
  <definedNames>
    <definedName name="_xlnm.Print_Area" localSheetId="1">'2. Отпуск теплоэнергии'!$A$1:$X$27</definedName>
    <definedName name="_xlnm.Print_Area" localSheetId="2">'3. УРУТ'!$A$1:$Q$24</definedName>
    <definedName name="_xlnm.Print_Area" localSheetId="3">'4. КИУМ'!$A$1:$Y$9</definedName>
    <definedName name="_xlnm.Print_Area" localSheetId="4">'5. Реализация э.э. и мощности'!$A$1:$I$17</definedName>
    <definedName name="_xlnm.Print_Area" localSheetId="5">'6. Покупка э.э. и мощности'!$A$1:$I$14</definedName>
  </definedNames>
  <calcPr calcId="162913"/>
  <customWorkbookViews>
    <customWorkbookView name="Исаев Николай Викторович - Личное представление" guid="{BFC9BBAB-DC53-41DF-AE0D-DBF1C62867D0}" mergeInterval="0" personalView="1" maximized="1" xWindow="-8" yWindow="-8" windowWidth="1936" windowHeight="1066" activeSheetId="1"/>
  </customWorkbookViews>
</workbook>
</file>

<file path=xl/calcChain.xml><?xml version="1.0" encoding="utf-8"?>
<calcChain xmlns="http://schemas.openxmlformats.org/spreadsheetml/2006/main">
  <c r="AB12" i="1" l="1"/>
  <c r="AB11" i="1"/>
  <c r="AB9" i="1"/>
  <c r="AB8" i="1"/>
  <c r="AB7" i="1"/>
  <c r="AB6" i="1"/>
  <c r="AB5" i="1"/>
  <c r="AA16" i="1"/>
  <c r="Z16" i="1"/>
  <c r="Y16" i="1"/>
  <c r="AB15" i="1"/>
  <c r="K13" i="6" l="1"/>
  <c r="K12" i="6"/>
  <c r="K11" i="6"/>
  <c r="K10" i="6"/>
  <c r="K9" i="6"/>
  <c r="F13" i="6" l="1"/>
  <c r="F12" i="6"/>
  <c r="F11" i="6"/>
  <c r="F10" i="6"/>
  <c r="F9" i="6"/>
  <c r="K12" i="5"/>
  <c r="K16" i="5"/>
  <c r="K15" i="5"/>
  <c r="K14" i="5"/>
  <c r="K13" i="5"/>
  <c r="F16" i="5"/>
  <c r="F15" i="5"/>
  <c r="F14" i="5"/>
  <c r="F13" i="5"/>
  <c r="F12" i="5"/>
  <c r="N30" i="1" l="1"/>
  <c r="O30" i="1" s="1"/>
  <c r="N27" i="1"/>
  <c r="O27" i="1" s="1"/>
  <c r="N26" i="1"/>
  <c r="O26" i="1" s="1"/>
  <c r="N25" i="1"/>
  <c r="O25" i="1" s="1"/>
  <c r="N24" i="1"/>
  <c r="O24" i="1" s="1"/>
  <c r="N21" i="1"/>
  <c r="O21" i="1" s="1"/>
  <c r="N20" i="1"/>
  <c r="O20" i="1" s="1"/>
  <c r="N19" i="1"/>
  <c r="O19" i="1" s="1"/>
  <c r="N18" i="1"/>
  <c r="O18" i="1" s="1"/>
  <c r="N13" i="1"/>
  <c r="K14" i="6"/>
  <c r="J14" i="6"/>
  <c r="J7" i="6"/>
  <c r="K7" i="6" s="1"/>
  <c r="K6" i="6"/>
  <c r="K5" i="6"/>
  <c r="F14" i="6"/>
  <c r="E14" i="6"/>
  <c r="E7" i="6"/>
  <c r="F7" i="6" s="1"/>
  <c r="F6" i="6"/>
  <c r="F5" i="6"/>
  <c r="K17" i="5"/>
  <c r="J17" i="5"/>
  <c r="F17" i="5"/>
  <c r="E17" i="5"/>
  <c r="E10" i="5"/>
  <c r="AB24" i="2"/>
  <c r="AC24" i="2" s="1"/>
  <c r="AA22" i="2"/>
  <c r="Z22" i="2"/>
  <c r="Y22" i="2"/>
  <c r="AB21" i="2"/>
  <c r="AC21" i="2" s="1"/>
  <c r="AB20" i="2"/>
  <c r="AC20" i="2" s="1"/>
  <c r="AA18" i="2"/>
  <c r="Z18" i="2"/>
  <c r="Y18" i="2"/>
  <c r="AB17" i="2"/>
  <c r="AC17" i="2" s="1"/>
  <c r="AB16" i="2"/>
  <c r="AC16" i="2" s="1"/>
  <c r="AA14" i="2"/>
  <c r="Z14" i="2"/>
  <c r="Y14" i="2"/>
  <c r="AB13" i="2"/>
  <c r="AC13" i="2" s="1"/>
  <c r="AB12" i="2"/>
  <c r="AC12" i="2" s="1"/>
  <c r="AB11" i="2"/>
  <c r="AC11" i="2" s="1"/>
  <c r="AB10" i="2"/>
  <c r="AC10" i="2" s="1"/>
  <c r="AB9" i="2"/>
  <c r="AC9" i="2" s="1"/>
  <c r="AB8" i="2"/>
  <c r="AC8" i="2" s="1"/>
  <c r="AB7" i="2"/>
  <c r="AC7" i="2" s="1"/>
  <c r="AB6" i="2"/>
  <c r="AC6" i="2" s="1"/>
  <c r="AB5" i="2"/>
  <c r="AC5" i="2" s="1"/>
  <c r="N24" i="2"/>
  <c r="O24" i="2" s="1"/>
  <c r="M22" i="2"/>
  <c r="L22" i="2"/>
  <c r="K22" i="2"/>
  <c r="N21" i="2"/>
  <c r="O21" i="2" s="1"/>
  <c r="N20" i="2"/>
  <c r="O20" i="2" s="1"/>
  <c r="M18" i="2"/>
  <c r="L18" i="2"/>
  <c r="K18" i="2"/>
  <c r="N17" i="2"/>
  <c r="O17" i="2" s="1"/>
  <c r="N16" i="2"/>
  <c r="O16" i="2" s="1"/>
  <c r="M14" i="2"/>
  <c r="L14" i="2"/>
  <c r="K14" i="2"/>
  <c r="N13" i="2"/>
  <c r="O13" i="2" s="1"/>
  <c r="N12" i="2"/>
  <c r="O12" i="2" s="1"/>
  <c r="N11" i="2"/>
  <c r="O11" i="2" s="1"/>
  <c r="N10" i="2"/>
  <c r="O10" i="2" s="1"/>
  <c r="N9" i="2"/>
  <c r="O9" i="2" s="1"/>
  <c r="N8" i="2"/>
  <c r="O8" i="2" s="1"/>
  <c r="N7" i="2"/>
  <c r="O7" i="2" s="1"/>
  <c r="N6" i="2"/>
  <c r="O6" i="2" s="1"/>
  <c r="N5" i="2"/>
  <c r="O5" i="2" s="1"/>
  <c r="AA36" i="1"/>
  <c r="Z36" i="1"/>
  <c r="Y36" i="1"/>
  <c r="AA35" i="1"/>
  <c r="Z35" i="1"/>
  <c r="Y35" i="1"/>
  <c r="AB30" i="1"/>
  <c r="AC30" i="1" s="1"/>
  <c r="AA28" i="1"/>
  <c r="Z28" i="1"/>
  <c r="Y28" i="1"/>
  <c r="AB27" i="1"/>
  <c r="AC27" i="1" s="1"/>
  <c r="AB26" i="1"/>
  <c r="AC26" i="1" s="1"/>
  <c r="AB25" i="1"/>
  <c r="AC25" i="1" s="1"/>
  <c r="AB24" i="1"/>
  <c r="AC24" i="1" s="1"/>
  <c r="AA22" i="1"/>
  <c r="Z22" i="1"/>
  <c r="Y22" i="1"/>
  <c r="AB21" i="1"/>
  <c r="AC21" i="1" s="1"/>
  <c r="AB20" i="1"/>
  <c r="AC20" i="1" s="1"/>
  <c r="AB19" i="1"/>
  <c r="AC19" i="1" s="1"/>
  <c r="AB18" i="1"/>
  <c r="AC18" i="1" s="1"/>
  <c r="AC15" i="1"/>
  <c r="AB14" i="1"/>
  <c r="AC14" i="1" s="1"/>
  <c r="AB13" i="1"/>
  <c r="AC13" i="1" s="1"/>
  <c r="AC12" i="1"/>
  <c r="AC11" i="1"/>
  <c r="AB10" i="1"/>
  <c r="AC10" i="1" s="1"/>
  <c r="AC9" i="1"/>
  <c r="AC8" i="1"/>
  <c r="AC7" i="1"/>
  <c r="AC6" i="1"/>
  <c r="AC5" i="1"/>
  <c r="N6" i="1"/>
  <c r="N5" i="1"/>
  <c r="O5" i="1" s="1"/>
  <c r="N15" i="1"/>
  <c r="N14" i="1"/>
  <c r="N12" i="1"/>
  <c r="N11" i="1"/>
  <c r="N10" i="1"/>
  <c r="N9" i="1"/>
  <c r="N8" i="1"/>
  <c r="N7" i="1"/>
  <c r="M36" i="1"/>
  <c r="L36" i="1"/>
  <c r="K36" i="1"/>
  <c r="M35" i="1"/>
  <c r="L35" i="1"/>
  <c r="K35" i="1"/>
  <c r="M28" i="1"/>
  <c r="L28" i="1"/>
  <c r="K28" i="1"/>
  <c r="M22" i="1"/>
  <c r="L22" i="1"/>
  <c r="K22" i="1"/>
  <c r="M16" i="1"/>
  <c r="L16" i="1"/>
  <c r="K16" i="1"/>
  <c r="AB28" i="1" l="1"/>
  <c r="AC28" i="1" s="1"/>
  <c r="AB22" i="1"/>
  <c r="AC22" i="1"/>
  <c r="N14" i="2"/>
  <c r="O14" i="2" s="1"/>
  <c r="N28" i="1"/>
  <c r="O28" i="1" s="1"/>
  <c r="N22" i="1"/>
  <c r="O22" i="1" s="1"/>
  <c r="N36" i="1"/>
  <c r="O36" i="1" s="1"/>
  <c r="N35" i="1"/>
  <c r="O35" i="1" s="1"/>
  <c r="AB22" i="2"/>
  <c r="AC22" i="2" s="1"/>
  <c r="AB18" i="2"/>
  <c r="AC18" i="2" s="1"/>
  <c r="Y26" i="2"/>
  <c r="Y27" i="2" s="1"/>
  <c r="Z26" i="2"/>
  <c r="Z27" i="2" s="1"/>
  <c r="AB14" i="2"/>
  <c r="AC14" i="2" s="1"/>
  <c r="AA26" i="2"/>
  <c r="AA27" i="2" s="1"/>
  <c r="N22" i="2"/>
  <c r="O22" i="2" s="1"/>
  <c r="L26" i="2"/>
  <c r="L27" i="2" s="1"/>
  <c r="K26" i="2"/>
  <c r="K27" i="2" s="1"/>
  <c r="M26" i="2"/>
  <c r="M27" i="2" s="1"/>
  <c r="N18" i="2"/>
  <c r="O18" i="2" s="1"/>
  <c r="AB35" i="1"/>
  <c r="AC35" i="1" s="1"/>
  <c r="AA32" i="1"/>
  <c r="AA33" i="1" s="1"/>
  <c r="AB16" i="1"/>
  <c r="AC16" i="1" s="1"/>
  <c r="AB36" i="1"/>
  <c r="AC36" i="1" s="1"/>
  <c r="Y32" i="1"/>
  <c r="Z32" i="1"/>
  <c r="Z33" i="1" s="1"/>
  <c r="M32" i="1"/>
  <c r="M33" i="1" s="1"/>
  <c r="K32" i="1"/>
  <c r="L32" i="1"/>
  <c r="L33" i="1" s="1"/>
  <c r="N16" i="1"/>
  <c r="G10" i="5"/>
  <c r="G17" i="5"/>
  <c r="H17" i="5"/>
  <c r="I17" i="5"/>
  <c r="K33" i="1" l="1"/>
  <c r="N33" i="1" s="1"/>
  <c r="O33" i="1" s="1"/>
  <c r="N32" i="1"/>
  <c r="O32" i="1" s="1"/>
  <c r="AB26" i="2"/>
  <c r="AC26" i="2" s="1"/>
  <c r="AB27" i="2"/>
  <c r="AC27" i="2" s="1"/>
  <c r="N27" i="2"/>
  <c r="O27" i="2" s="1"/>
  <c r="N26" i="2"/>
  <c r="O26" i="2" s="1"/>
  <c r="AB32" i="1"/>
  <c r="AC32" i="1" s="1"/>
  <c r="Y33" i="1"/>
  <c r="AB33" i="1" s="1"/>
  <c r="AC33" i="1" s="1"/>
  <c r="D9" i="5"/>
  <c r="F9" i="5" s="1"/>
  <c r="D8" i="5"/>
  <c r="F8" i="5" s="1"/>
  <c r="D7" i="5"/>
  <c r="F7" i="5" s="1"/>
  <c r="D6" i="5"/>
  <c r="F6" i="5" s="1"/>
  <c r="D5" i="5"/>
  <c r="F5" i="5" s="1"/>
  <c r="I9" i="5" l="1"/>
  <c r="K9" i="5" s="1"/>
  <c r="I8" i="5"/>
  <c r="K8" i="5" s="1"/>
  <c r="I7" i="5"/>
  <c r="K7" i="5" s="1"/>
  <c r="I6" i="5"/>
  <c r="I5" i="5"/>
  <c r="K5" i="5" s="1"/>
  <c r="I6" i="6"/>
  <c r="I5" i="6"/>
  <c r="D6" i="6"/>
  <c r="D5" i="6"/>
  <c r="H7" i="6"/>
  <c r="G14" i="6" l="1"/>
  <c r="G7" i="6"/>
  <c r="I7" i="6" s="1"/>
  <c r="H14" i="6"/>
  <c r="C14" i="6"/>
  <c r="C7" i="6"/>
  <c r="D14" i="6"/>
  <c r="H10" i="5"/>
  <c r="C17" i="5"/>
  <c r="C10" i="5"/>
  <c r="D17" i="5"/>
  <c r="W24" i="2"/>
  <c r="V22" i="2"/>
  <c r="U22" i="2"/>
  <c r="T22" i="2"/>
  <c r="W21" i="2"/>
  <c r="W20" i="2"/>
  <c r="V18" i="2"/>
  <c r="U18" i="2"/>
  <c r="T18" i="2"/>
  <c r="W17" i="2"/>
  <c r="W16" i="2"/>
  <c r="V14" i="2"/>
  <c r="U14" i="2"/>
  <c r="T14" i="2"/>
  <c r="W13" i="2"/>
  <c r="W12" i="2"/>
  <c r="W11" i="2"/>
  <c r="W10" i="2"/>
  <c r="W9" i="2"/>
  <c r="W8" i="2"/>
  <c r="W7" i="2"/>
  <c r="W6" i="2"/>
  <c r="W5" i="2"/>
  <c r="I24" i="2"/>
  <c r="H22" i="2"/>
  <c r="G22" i="2"/>
  <c r="F22" i="2"/>
  <c r="I21" i="2"/>
  <c r="I20" i="2"/>
  <c r="H18" i="2"/>
  <c r="G18" i="2"/>
  <c r="F18" i="2"/>
  <c r="I17" i="2"/>
  <c r="I16" i="2"/>
  <c r="H14" i="2"/>
  <c r="G14" i="2"/>
  <c r="F14" i="2"/>
  <c r="I13" i="2"/>
  <c r="I12" i="2"/>
  <c r="I11" i="2"/>
  <c r="I10" i="2"/>
  <c r="I9" i="2"/>
  <c r="I8" i="2"/>
  <c r="I7" i="2"/>
  <c r="I6" i="2"/>
  <c r="I5" i="2"/>
  <c r="W5" i="1"/>
  <c r="V36" i="1"/>
  <c r="U36" i="1"/>
  <c r="T36" i="1"/>
  <c r="V35" i="1"/>
  <c r="U35" i="1"/>
  <c r="T35" i="1"/>
  <c r="W30" i="1"/>
  <c r="V28" i="1"/>
  <c r="U28" i="1"/>
  <c r="T28" i="1"/>
  <c r="W27" i="1"/>
  <c r="W26" i="1"/>
  <c r="W25" i="1"/>
  <c r="W24" i="1"/>
  <c r="V22" i="1"/>
  <c r="U22" i="1"/>
  <c r="T22" i="1"/>
  <c r="W21" i="1"/>
  <c r="W20" i="1"/>
  <c r="W19" i="1"/>
  <c r="W18" i="1"/>
  <c r="V16" i="1"/>
  <c r="U16" i="1"/>
  <c r="T16" i="1"/>
  <c r="W15" i="1"/>
  <c r="W14" i="1"/>
  <c r="W13" i="1"/>
  <c r="W12" i="1"/>
  <c r="W11" i="1"/>
  <c r="W10" i="1"/>
  <c r="W9" i="1"/>
  <c r="W8" i="1"/>
  <c r="W7" i="1"/>
  <c r="W6" i="1"/>
  <c r="H36" i="1"/>
  <c r="G36" i="1"/>
  <c r="F36" i="1"/>
  <c r="H35" i="1"/>
  <c r="G35" i="1"/>
  <c r="F35" i="1"/>
  <c r="I30" i="1"/>
  <c r="H28" i="1"/>
  <c r="G28" i="1"/>
  <c r="F28" i="1"/>
  <c r="I27" i="1"/>
  <c r="I26" i="1"/>
  <c r="I25" i="1"/>
  <c r="I24" i="1"/>
  <c r="H22" i="1"/>
  <c r="G22" i="1"/>
  <c r="F22" i="1"/>
  <c r="I21" i="1"/>
  <c r="I20" i="1"/>
  <c r="I19" i="1"/>
  <c r="I18" i="1"/>
  <c r="H16" i="1"/>
  <c r="G16" i="1"/>
  <c r="F16" i="1"/>
  <c r="I15" i="1"/>
  <c r="I14" i="1"/>
  <c r="I13" i="1"/>
  <c r="I12" i="1"/>
  <c r="I11" i="1"/>
  <c r="I10" i="1"/>
  <c r="I9" i="1"/>
  <c r="I8" i="1"/>
  <c r="I7" i="1"/>
  <c r="I6" i="1"/>
  <c r="I5" i="1"/>
  <c r="W18" i="2" l="1"/>
  <c r="I18" i="2"/>
  <c r="W14" i="2"/>
  <c r="I14" i="2"/>
  <c r="U26" i="2"/>
  <c r="U27" i="2" s="1"/>
  <c r="V26" i="2"/>
  <c r="V27" i="2" s="1"/>
  <c r="W22" i="2"/>
  <c r="T26" i="2"/>
  <c r="T27" i="2" s="1"/>
  <c r="I22" i="2"/>
  <c r="F26" i="2"/>
  <c r="F27" i="2" s="1"/>
  <c r="H26" i="2"/>
  <c r="H27" i="2" s="1"/>
  <c r="G26" i="2"/>
  <c r="G27" i="2" s="1"/>
  <c r="F32" i="1"/>
  <c r="F33" i="1" s="1"/>
  <c r="I28" i="1"/>
  <c r="T32" i="1"/>
  <c r="T33" i="1" s="1"/>
  <c r="V32" i="1"/>
  <c r="V33" i="1" s="1"/>
  <c r="W28" i="1"/>
  <c r="U32" i="1"/>
  <c r="U33" i="1" s="1"/>
  <c r="W22" i="1"/>
  <c r="W36" i="1"/>
  <c r="W35" i="1"/>
  <c r="W16" i="1"/>
  <c r="H32" i="1"/>
  <c r="H33" i="1" s="1"/>
  <c r="I22" i="1"/>
  <c r="I36" i="1"/>
  <c r="I35" i="1"/>
  <c r="I16" i="1"/>
  <c r="G32" i="1"/>
  <c r="G33" i="1" s="1"/>
  <c r="S21" i="1"/>
  <c r="X21" i="1" s="1"/>
  <c r="E21" i="1"/>
  <c r="J21" i="1" s="1"/>
  <c r="S27" i="1"/>
  <c r="X27" i="1" s="1"/>
  <c r="E27" i="1"/>
  <c r="J27" i="1" s="1"/>
  <c r="S18" i="1"/>
  <c r="X18" i="1" s="1"/>
  <c r="W27" i="2" l="1"/>
  <c r="W26" i="2"/>
  <c r="I27" i="2"/>
  <c r="I26" i="2"/>
  <c r="W32" i="1"/>
  <c r="W33" i="1"/>
  <c r="I33" i="1"/>
  <c r="I32" i="1"/>
  <c r="B14" i="6"/>
  <c r="P18" i="2"/>
  <c r="R36" i="1"/>
  <c r="Q36" i="1"/>
  <c r="P35" i="1"/>
  <c r="P36" i="1"/>
  <c r="B28" i="1"/>
  <c r="E18" i="1"/>
  <c r="J18" i="1" s="1"/>
  <c r="D28" i="1"/>
  <c r="B22" i="1"/>
  <c r="D22" i="1"/>
  <c r="R35" i="1"/>
  <c r="B7" i="6"/>
  <c r="D7" i="6" s="1"/>
  <c r="I14" i="6"/>
  <c r="B10" i="5"/>
  <c r="D10" i="5" s="1"/>
  <c r="F10" i="5" s="1"/>
  <c r="I10" i="5"/>
  <c r="B17" i="5"/>
  <c r="E5" i="2"/>
  <c r="J5" i="2" s="1"/>
  <c r="S5" i="2"/>
  <c r="X5" i="2" s="1"/>
  <c r="E6" i="2"/>
  <c r="J6" i="2" s="1"/>
  <c r="S6" i="2"/>
  <c r="X6" i="2" s="1"/>
  <c r="E7" i="2"/>
  <c r="J7" i="2" s="1"/>
  <c r="S7" i="2"/>
  <c r="X7" i="2" s="1"/>
  <c r="E8" i="2"/>
  <c r="J8" i="2" s="1"/>
  <c r="S8" i="2"/>
  <c r="X8" i="2" s="1"/>
  <c r="E9" i="2"/>
  <c r="J9" i="2" s="1"/>
  <c r="S9" i="2"/>
  <c r="X9" i="2" s="1"/>
  <c r="E10" i="2"/>
  <c r="J10" i="2" s="1"/>
  <c r="S10" i="2"/>
  <c r="X10" i="2" s="1"/>
  <c r="E11" i="2"/>
  <c r="J11" i="2" s="1"/>
  <c r="S11" i="2"/>
  <c r="X11" i="2" s="1"/>
  <c r="E12" i="2"/>
  <c r="J12" i="2" s="1"/>
  <c r="S12" i="2"/>
  <c r="X12" i="2" s="1"/>
  <c r="E13" i="2"/>
  <c r="J13" i="2" s="1"/>
  <c r="S13" i="2"/>
  <c r="X13" i="2" s="1"/>
  <c r="B14" i="2"/>
  <c r="C14" i="2"/>
  <c r="D14" i="2"/>
  <c r="P14" i="2"/>
  <c r="Q14" i="2"/>
  <c r="R14" i="2"/>
  <c r="E16" i="2"/>
  <c r="J16" i="2" s="1"/>
  <c r="S16" i="2"/>
  <c r="X16" i="2" s="1"/>
  <c r="E17" i="2"/>
  <c r="J17" i="2" s="1"/>
  <c r="S17" i="2"/>
  <c r="X17" i="2" s="1"/>
  <c r="B18" i="2"/>
  <c r="C18" i="2"/>
  <c r="D18" i="2"/>
  <c r="Q18" i="2"/>
  <c r="R18" i="2"/>
  <c r="E20" i="2"/>
  <c r="J20" i="2" s="1"/>
  <c r="S20" i="2"/>
  <c r="X20" i="2" s="1"/>
  <c r="E21" i="2"/>
  <c r="J21" i="2" s="1"/>
  <c r="S21" i="2"/>
  <c r="X21" i="2" s="1"/>
  <c r="B22" i="2"/>
  <c r="C22" i="2"/>
  <c r="D22" i="2"/>
  <c r="P22" i="2"/>
  <c r="Q22" i="2"/>
  <c r="R22" i="2"/>
  <c r="E24" i="2"/>
  <c r="J24" i="2" s="1"/>
  <c r="S24" i="2"/>
  <c r="X24" i="2" s="1"/>
  <c r="E5" i="1"/>
  <c r="J5" i="1" s="1"/>
  <c r="S5" i="1"/>
  <c r="X5" i="1" s="1"/>
  <c r="E6" i="1"/>
  <c r="J6" i="1" s="1"/>
  <c r="O6" i="1" s="1"/>
  <c r="S6" i="1"/>
  <c r="X6" i="1" s="1"/>
  <c r="E7" i="1"/>
  <c r="J7" i="1" s="1"/>
  <c r="O7" i="1" s="1"/>
  <c r="S7" i="1"/>
  <c r="X7" i="1" s="1"/>
  <c r="E8" i="1"/>
  <c r="J8" i="1" s="1"/>
  <c r="O8" i="1" s="1"/>
  <c r="S8" i="1"/>
  <c r="X8" i="1" s="1"/>
  <c r="E9" i="1"/>
  <c r="J9" i="1" s="1"/>
  <c r="O9" i="1" s="1"/>
  <c r="S9" i="1"/>
  <c r="X9" i="1" s="1"/>
  <c r="E10" i="1"/>
  <c r="J10" i="1" s="1"/>
  <c r="O10" i="1" s="1"/>
  <c r="S10" i="1"/>
  <c r="X10" i="1" s="1"/>
  <c r="E11" i="1"/>
  <c r="J11" i="1" s="1"/>
  <c r="O11" i="1" s="1"/>
  <c r="S11" i="1"/>
  <c r="X11" i="1" s="1"/>
  <c r="E12" i="1"/>
  <c r="J12" i="1" s="1"/>
  <c r="O12" i="1" s="1"/>
  <c r="S12" i="1"/>
  <c r="X12" i="1" s="1"/>
  <c r="E13" i="1"/>
  <c r="J13" i="1" s="1"/>
  <c r="O13" i="1" s="1"/>
  <c r="S13" i="1"/>
  <c r="X13" i="1" s="1"/>
  <c r="E14" i="1"/>
  <c r="J14" i="1" s="1"/>
  <c r="O14" i="1" s="1"/>
  <c r="S14" i="1"/>
  <c r="X14" i="1" s="1"/>
  <c r="E15" i="1"/>
  <c r="J15" i="1" s="1"/>
  <c r="O15" i="1" s="1"/>
  <c r="S15" i="1"/>
  <c r="X15" i="1" s="1"/>
  <c r="B16" i="1"/>
  <c r="C16" i="1"/>
  <c r="D16" i="1"/>
  <c r="P16" i="1"/>
  <c r="Q16" i="1"/>
  <c r="R16" i="1"/>
  <c r="E19" i="1"/>
  <c r="J19" i="1" s="1"/>
  <c r="S19" i="1"/>
  <c r="X19" i="1" s="1"/>
  <c r="X22" i="1" s="1"/>
  <c r="E20" i="1"/>
  <c r="J20" i="1" s="1"/>
  <c r="S20" i="1"/>
  <c r="X20" i="1" s="1"/>
  <c r="C22" i="1"/>
  <c r="P22" i="1"/>
  <c r="Q22" i="1"/>
  <c r="R22" i="1"/>
  <c r="E24" i="1"/>
  <c r="J24" i="1" s="1"/>
  <c r="S24" i="1"/>
  <c r="X24" i="1" s="1"/>
  <c r="E25" i="1"/>
  <c r="J25" i="1" s="1"/>
  <c r="S25" i="1"/>
  <c r="X25" i="1" s="1"/>
  <c r="E26" i="1"/>
  <c r="J26" i="1" s="1"/>
  <c r="S26" i="1"/>
  <c r="X26" i="1" s="1"/>
  <c r="C28" i="1"/>
  <c r="P28" i="1"/>
  <c r="Q28" i="1"/>
  <c r="R28" i="1"/>
  <c r="E30" i="1"/>
  <c r="J30" i="1" s="1"/>
  <c r="S30" i="1"/>
  <c r="X30" i="1" s="1"/>
  <c r="B35" i="1"/>
  <c r="C35" i="1"/>
  <c r="D35" i="1"/>
  <c r="Q35" i="1"/>
  <c r="B36" i="1"/>
  <c r="C36" i="1"/>
  <c r="D36" i="1"/>
  <c r="S14" i="2" l="1"/>
  <c r="X14" i="2" s="1"/>
  <c r="S16" i="1"/>
  <c r="X16" i="1" s="1"/>
  <c r="J22" i="1"/>
  <c r="C26" i="2"/>
  <c r="C27" i="2" s="1"/>
  <c r="S18" i="2"/>
  <c r="X18" i="2" s="1"/>
  <c r="E18" i="2"/>
  <c r="J18" i="2" s="1"/>
  <c r="D26" i="2"/>
  <c r="D27" i="2" s="1"/>
  <c r="S22" i="2"/>
  <c r="X22" i="2" s="1"/>
  <c r="E14" i="2"/>
  <c r="J14" i="2" s="1"/>
  <c r="B26" i="2"/>
  <c r="B27" i="2" s="1"/>
  <c r="Q26" i="2"/>
  <c r="Q27" i="2" s="1"/>
  <c r="E22" i="2"/>
  <c r="J22" i="2" s="1"/>
  <c r="P26" i="2"/>
  <c r="P27" i="2" s="1"/>
  <c r="R26" i="2"/>
  <c r="R27" i="2" s="1"/>
  <c r="D32" i="1"/>
  <c r="D33" i="1" s="1"/>
  <c r="R32" i="1"/>
  <c r="R33" i="1" s="1"/>
  <c r="C32" i="1"/>
  <c r="C33" i="1" s="1"/>
  <c r="B32" i="1"/>
  <c r="B33" i="1" s="1"/>
  <c r="E28" i="1"/>
  <c r="J28" i="1" s="1"/>
  <c r="S35" i="1"/>
  <c r="X35" i="1" s="1"/>
  <c r="S36" i="1"/>
  <c r="X36" i="1" s="1"/>
  <c r="Q32" i="1"/>
  <c r="Q33" i="1" s="1"/>
  <c r="P32" i="1"/>
  <c r="P33" i="1" s="1"/>
  <c r="E22" i="1"/>
  <c r="E36" i="1"/>
  <c r="J36" i="1" s="1"/>
  <c r="E35" i="1"/>
  <c r="J35" i="1" s="1"/>
  <c r="S28" i="1"/>
  <c r="X28" i="1" s="1"/>
  <c r="S22" i="1"/>
  <c r="E16" i="1"/>
  <c r="J16" i="1" s="1"/>
  <c r="O16" i="1" s="1"/>
  <c r="S26" i="2" l="1"/>
  <c r="X26" i="2" s="1"/>
  <c r="S27" i="2"/>
  <c r="X27" i="2" s="1"/>
  <c r="E27" i="2"/>
  <c r="J27" i="2" s="1"/>
  <c r="E26" i="2"/>
  <c r="J26" i="2" s="1"/>
  <c r="E33" i="1"/>
  <c r="J33" i="1" s="1"/>
  <c r="E32" i="1"/>
  <c r="J32" i="1" s="1"/>
  <c r="S33" i="1"/>
  <c r="X33" i="1" s="1"/>
  <c r="S32" i="1"/>
  <c r="X32" i="1" s="1"/>
  <c r="K6" i="5" l="1"/>
  <c r="K10" i="5" s="1"/>
  <c r="J10" i="5"/>
</calcChain>
</file>

<file path=xl/sharedStrings.xml><?xml version="1.0" encoding="utf-8"?>
<sst xmlns="http://schemas.openxmlformats.org/spreadsheetml/2006/main" count="285" uniqueCount="89">
  <si>
    <t>Филиал "Невский"</t>
  </si>
  <si>
    <t>Центральная ТЭЦ</t>
  </si>
  <si>
    <t>Каскад Вуоксинских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</si>
  <si>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</si>
  <si>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</si>
  <si>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</si>
  <si>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</si>
  <si>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</si>
  <si>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</si>
  <si>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</si>
  <si>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</si>
  <si>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</si>
  <si>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</si>
  <si>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Всего по филиалу "Кольский"</t>
  </si>
  <si>
    <t>январь</t>
  </si>
  <si>
    <t>февраль</t>
  </si>
  <si>
    <t>март</t>
  </si>
  <si>
    <t>Каскад Ладожских ГЭС</t>
  </si>
  <si>
    <t>Мурманская ТЭЦ</t>
  </si>
  <si>
    <t>Всего ТГК-1 без учета Мурманской ТЭЦ</t>
  </si>
  <si>
    <t>Всего ТГК-1 с учетом Мурманской ТЭЦ</t>
  </si>
  <si>
    <t>Всего ГЭС</t>
  </si>
  <si>
    <t>Котельные</t>
  </si>
  <si>
    <t>Электрические бойлерные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</si>
  <si>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</si>
  <si>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</si>
  <si>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</si>
  <si>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</si>
  <si>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</si>
  <si>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</si>
  <si>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</si>
  <si>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</si>
  <si>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</si>
  <si>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</si>
  <si>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</si>
  <si>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</si>
  <si>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>Всего ТЭС</t>
  </si>
  <si>
    <t>Покупка электроэнергии (тыс. кВт∙ч)</t>
  </si>
  <si>
    <t>Покупка мощности (МВт, среднемесячные значения)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</si>
  <si>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</si>
  <si>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</si>
  <si>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</si>
  <si>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</si>
  <si>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</si>
  <si>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</si>
  <si>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</si>
  <si>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>-</t>
  </si>
  <si>
    <t>ДПМ</t>
  </si>
  <si>
    <t>Вынужденные</t>
  </si>
  <si>
    <t>КОМ</t>
  </si>
  <si>
    <t xml:space="preserve">Вынужденные </t>
  </si>
  <si>
    <t>ГЭС/АЭС</t>
  </si>
  <si>
    <t xml:space="preserve">РД </t>
  </si>
  <si>
    <t xml:space="preserve">Реализация электроэнергии и мощности </t>
  </si>
  <si>
    <t xml:space="preserve">Покупка электроэнергии и мощности </t>
  </si>
  <si>
    <t>Удельный расход условного топлива на отпуск электрической и тепловой энергии</t>
  </si>
  <si>
    <t>Реализация электроэнергии (тыс. кВт∙ч)</t>
  </si>
  <si>
    <t>1 кв</t>
  </si>
  <si>
    <t>Котельные Пряжинский р-н</t>
  </si>
  <si>
    <t>Котельные Прионежский р-н</t>
  </si>
  <si>
    <t>ВИЭ</t>
  </si>
  <si>
    <t>Бойлерные</t>
  </si>
  <si>
    <t>Каскад Туломских и Серебрянских ГЭС</t>
  </si>
  <si>
    <t>Каскад Сунских ГЭС (с учетом Малых ГЭС)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</si>
  <si>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</si>
  <si>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</si>
  <si>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</si>
  <si>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</si>
  <si>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</si>
  <si>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</si>
  <si>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</si>
  <si>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</si>
  <si>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Выработка электрической энергии станциями ПАО "ТГК-1", тыс. кВт∙ч</t>
  </si>
  <si>
    <t>Отпуск тепловой энергии станциями ПАО "ТГК-1", Гкал</t>
  </si>
  <si>
    <t>В среднем по ПАО "ТГК-1"</t>
  </si>
  <si>
    <t>ПАО «ТГК-1»</t>
  </si>
  <si>
    <t>СДЭМ (внебиржевой)</t>
  </si>
  <si>
    <t>1 П</t>
  </si>
  <si>
    <t>апрель</t>
  </si>
  <si>
    <t>май</t>
  </si>
  <si>
    <t>июнь</t>
  </si>
  <si>
    <t>2 кв</t>
  </si>
  <si>
    <t>июль</t>
  </si>
  <si>
    <t>август</t>
  </si>
  <si>
    <t>сентябрь</t>
  </si>
  <si>
    <t>3 кв</t>
  </si>
  <si>
    <t>Всего "ТГК-1" без учета Мурманской ТЭЦ</t>
  </si>
  <si>
    <t>Всего "ТГК-1" с учетом Мурманской ТЭЦ</t>
  </si>
  <si>
    <t>9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</si>
</sst>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#,##0.0"/>
    <numFmt numFmtId="167" formatCode="_-* #,##0.00_-;\-* #,##0.00_-;_-* &quot;-&quot;??_-;_-@_-"/>
    <numFmt numFmtId="168" formatCode="0.0%"/>
  </numFmts>
  <fonts count="37" x14ac:knownFonts="1">
    <font>
      <sz val="11"/>
      <color theme="1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9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b/>
      <sz val="14"/>
      <color indexed="9"/>
      <name val="Calibri"/>
      <family val="2"/>
      <charset val="204"/>
    </font>
    <font>
      <sz val="8"/>
      <name val="Arial"/>
      <family val="2"/>
      <charset val="204"/>
    </font>
    <font>
      <sz val="12"/>
      <color indexed="9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28">
    <xf numFmtId="0" fontId="0" fillId="0" borderId="0"/>
    <xf numFmtId="167" fontId="22" fillId="0" borderId="0" applyFont="0" applyFill="0" applyBorder="0" applyAlignment="0" applyProtection="0"/>
    <xf numFmtId="0" fontId="32" fillId="4" borderId="0" applyNumberFormat="0" applyBorder="0" applyAlignment="0" applyProtection="0"/>
    <xf numFmtId="0" fontId="26" fillId="0" borderId="0"/>
    <xf numFmtId="0" fontId="12" fillId="0" borderId="0"/>
    <xf numFmtId="0" fontId="18" fillId="0" borderId="0"/>
    <xf numFmtId="0" fontId="16" fillId="0" borderId="0"/>
    <xf numFmtId="0" fontId="12" fillId="0" borderId="0"/>
    <xf numFmtId="0" fontId="17" fillId="0" borderId="0"/>
    <xf numFmtId="0" fontId="19" fillId="0" borderId="0"/>
    <xf numFmtId="0" fontId="18" fillId="0" borderId="0"/>
    <xf numFmtId="0" fontId="20" fillId="0" borderId="0"/>
    <xf numFmtId="0" fontId="31" fillId="0" borderId="0"/>
    <xf numFmtId="0" fontId="21" fillId="0" borderId="0"/>
    <xf numFmtId="0" fontId="24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6" fillId="0" borderId="0" applyFont="0" applyFill="0" applyBorder="0" applyAlignment="0" applyProtection="0"/>
    <xf numFmtId="4" fontId="23" fillId="2" borderId="0" applyBorder="0">
      <alignment horizontal="right"/>
    </xf>
    <xf numFmtId="0" fontId="35" fillId="0" borderId="0"/>
    <xf numFmtId="164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6" fillId="0" borderId="0"/>
    <xf numFmtId="0" fontId="31" fillId="0" borderId="0"/>
    <xf numFmtId="0" fontId="12" fillId="0" borderId="0"/>
  </cellStyleXfs>
  <cellXfs count="257">
    <xf numFmtId="0" fontId="0" fillId="0" borderId="0" xfId="0"/>
    <xf numFmtId="3" fontId="0" fillId="0" borderId="0" xfId="0" applyNumberFormat="1"/>
    <xf numFmtId="3" fontId="7" fillId="0" borderId="1" xfId="0" applyNumberFormat="1" applyFont="1" applyFill="1" applyBorder="1"/>
    <xf numFmtId="3" fontId="7" fillId="0" borderId="2" xfId="0" applyNumberFormat="1" applyFont="1" applyFill="1" applyBorder="1"/>
    <xf numFmtId="3" fontId="7" fillId="0" borderId="0" xfId="0" applyNumberFormat="1" applyFont="1" applyFill="1" applyBorder="1"/>
    <xf numFmtId="3" fontId="7" fillId="0" borderId="3" xfId="0" applyNumberFormat="1" applyFont="1" applyFill="1" applyBorder="1"/>
    <xf numFmtId="3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0" fontId="14" fillId="0" borderId="0" xfId="0" applyFont="1"/>
    <xf numFmtId="165" fontId="7" fillId="0" borderId="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wrapText="1"/>
    </xf>
    <xf numFmtId="165" fontId="5" fillId="0" borderId="7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vertical="center"/>
    </xf>
    <xf numFmtId="166" fontId="5" fillId="0" borderId="6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0" xfId="0"/>
    <xf numFmtId="166" fontId="14" fillId="0" borderId="0" xfId="0" applyNumberFormat="1" applyFont="1"/>
    <xf numFmtId="3" fontId="7" fillId="0" borderId="5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9" fillId="4" borderId="33" xfId="2" applyFont="1" applyBorder="1" applyAlignment="1">
      <alignment horizontal="center" vertical="center" wrapText="1"/>
    </xf>
    <xf numFmtId="0" fontId="25" fillId="4" borderId="12" xfId="2" applyFont="1" applyBorder="1" applyAlignment="1">
      <alignment vertical="center" wrapText="1"/>
    </xf>
    <xf numFmtId="4" fontId="0" fillId="0" borderId="14" xfId="0" applyNumberFormat="1" applyFont="1" applyFill="1" applyBorder="1" applyAlignment="1">
      <alignment horizontal="center"/>
    </xf>
    <xf numFmtId="4" fontId="0" fillId="0" borderId="15" xfId="0" applyNumberFormat="1" applyFont="1" applyFill="1" applyBorder="1" applyAlignment="1">
      <alignment horizontal="center"/>
    </xf>
    <xf numFmtId="0" fontId="2" fillId="4" borderId="16" xfId="2" applyFont="1" applyBorder="1" applyAlignment="1">
      <alignment horizontal="left" vertical="center" wrapText="1"/>
    </xf>
    <xf numFmtId="0" fontId="3" fillId="0" borderId="14" xfId="0" applyFont="1" applyFill="1" applyBorder="1" applyAlignment="1"/>
    <xf numFmtId="3" fontId="7" fillId="5" borderId="18" xfId="0" applyNumberFormat="1" applyFont="1" applyFill="1" applyBorder="1"/>
    <xf numFmtId="3" fontId="7" fillId="5" borderId="19" xfId="0" applyNumberFormat="1" applyFont="1" applyFill="1" applyBorder="1"/>
    <xf numFmtId="3" fontId="8" fillId="5" borderId="16" xfId="0" applyNumberFormat="1" applyFont="1" applyFill="1" applyBorder="1"/>
    <xf numFmtId="3" fontId="8" fillId="5" borderId="16" xfId="0" applyNumberFormat="1" applyFont="1" applyFill="1" applyBorder="1" applyAlignment="1">
      <alignment wrapText="1"/>
    </xf>
    <xf numFmtId="3" fontId="5" fillId="5" borderId="18" xfId="0" applyNumberFormat="1" applyFont="1" applyFill="1" applyBorder="1"/>
    <xf numFmtId="3" fontId="5" fillId="5" borderId="19" xfId="0" applyNumberFormat="1" applyFont="1" applyFill="1" applyBorder="1"/>
    <xf numFmtId="3" fontId="5" fillId="5" borderId="20" xfId="0" applyNumberFormat="1" applyFont="1" applyFill="1" applyBorder="1"/>
    <xf numFmtId="3" fontId="8" fillId="0" borderId="7" xfId="0" applyNumberFormat="1" applyFont="1" applyFill="1" applyBorder="1" applyAlignment="1">
      <alignment wrapText="1"/>
    </xf>
    <xf numFmtId="0" fontId="3" fillId="0" borderId="1" xfId="0" applyFont="1" applyFill="1" applyBorder="1" applyAlignment="1"/>
    <xf numFmtId="0" fontId="0" fillId="0" borderId="21" xfId="0" applyFill="1" applyBorder="1" applyAlignment="1"/>
    <xf numFmtId="0" fontId="0" fillId="0" borderId="14" xfId="0" applyFill="1" applyBorder="1" applyAlignment="1"/>
    <xf numFmtId="0" fontId="0" fillId="0" borderId="22" xfId="0" applyFill="1" applyBorder="1" applyAlignment="1"/>
    <xf numFmtId="0" fontId="0" fillId="0" borderId="23" xfId="0" applyFill="1" applyBorder="1" applyAlignment="1"/>
    <xf numFmtId="3" fontId="7" fillId="5" borderId="24" xfId="0" applyNumberFormat="1" applyFont="1" applyFill="1" applyBorder="1"/>
    <xf numFmtId="3" fontId="7" fillId="5" borderId="20" xfId="0" applyNumberFormat="1" applyFont="1" applyFill="1" applyBorder="1"/>
    <xf numFmtId="3" fontId="8" fillId="5" borderId="25" xfId="0" applyNumberFormat="1" applyFont="1" applyFill="1" applyBorder="1" applyAlignment="1">
      <alignment wrapText="1"/>
    </xf>
    <xf numFmtId="3" fontId="8" fillId="5" borderId="26" xfId="0" applyNumberFormat="1" applyFont="1" applyFill="1" applyBorder="1" applyAlignment="1">
      <alignment wrapText="1"/>
    </xf>
    <xf numFmtId="165" fontId="8" fillId="5" borderId="1" xfId="0" applyNumberFormat="1" applyFont="1" applyFill="1" applyBorder="1" applyAlignment="1">
      <alignment horizontal="center" wrapText="1"/>
    </xf>
    <xf numFmtId="165" fontId="8" fillId="5" borderId="8" xfId="0" applyNumberFormat="1" applyFont="1" applyFill="1" applyBorder="1" applyAlignment="1">
      <alignment horizontal="center" wrapText="1"/>
    </xf>
    <xf numFmtId="0" fontId="13" fillId="0" borderId="27" xfId="0" applyFont="1" applyBorder="1" applyAlignment="1">
      <alignment horizontal="justify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7" fillId="4" borderId="18" xfId="2" applyFont="1" applyBorder="1" applyAlignment="1">
      <alignment horizontal="left" vertical="center"/>
    </xf>
    <xf numFmtId="0" fontId="27" fillId="4" borderId="19" xfId="2" applyFont="1" applyBorder="1" applyAlignment="1">
      <alignment horizontal="left" vertical="center"/>
    </xf>
    <xf numFmtId="0" fontId="27" fillId="4" borderId="20" xfId="2" applyFont="1" applyBorder="1" applyAlignment="1">
      <alignment horizontal="left" vertical="center"/>
    </xf>
    <xf numFmtId="0" fontId="28" fillId="4" borderId="16" xfId="2" applyFont="1" applyBorder="1" applyAlignment="1">
      <alignment horizontal="left" vertical="center"/>
    </xf>
    <xf numFmtId="0" fontId="27" fillId="4" borderId="24" xfId="2" applyFont="1" applyBorder="1" applyAlignment="1">
      <alignment horizontal="left" vertical="center"/>
    </xf>
    <xf numFmtId="0" fontId="28" fillId="4" borderId="25" xfId="2" applyFont="1" applyBorder="1" applyAlignment="1">
      <alignment horizontal="left" vertical="center"/>
    </xf>
    <xf numFmtId="0" fontId="29" fillId="0" borderId="10" xfId="0" applyFont="1" applyFill="1" applyBorder="1" applyAlignment="1"/>
    <xf numFmtId="0" fontId="29" fillId="0" borderId="21" xfId="0" applyFont="1" applyFill="1" applyBorder="1" applyAlignment="1"/>
    <xf numFmtId="0" fontId="2" fillId="4" borderId="25" xfId="2" applyFont="1" applyBorder="1" applyAlignment="1">
      <alignment horizontal="left" vertical="center" wrapText="1"/>
    </xf>
    <xf numFmtId="3" fontId="11" fillId="5" borderId="8" xfId="0" applyNumberFormat="1" applyFont="1" applyFill="1" applyBorder="1" applyAlignment="1">
      <alignment vertical="center"/>
    </xf>
    <xf numFmtId="0" fontId="2" fillId="4" borderId="40" xfId="2" applyFont="1" applyBorder="1" applyAlignment="1">
      <alignment vertical="center"/>
    </xf>
    <xf numFmtId="0" fontId="34" fillId="4" borderId="18" xfId="2" applyFont="1" applyBorder="1" applyAlignment="1">
      <alignment vertical="center"/>
    </xf>
    <xf numFmtId="0" fontId="34" fillId="4" borderId="19" xfId="2" applyFont="1" applyBorder="1" applyAlignment="1">
      <alignment vertical="center"/>
    </xf>
    <xf numFmtId="0" fontId="0" fillId="0" borderId="3" xfId="0" applyBorder="1"/>
    <xf numFmtId="166" fontId="11" fillId="5" borderId="8" xfId="0" applyNumberFormat="1" applyFont="1" applyFill="1" applyBorder="1" applyAlignment="1">
      <alignment vertical="center"/>
    </xf>
    <xf numFmtId="0" fontId="34" fillId="4" borderId="26" xfId="2" applyFont="1" applyBorder="1"/>
    <xf numFmtId="0" fontId="2" fillId="4" borderId="42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8" fillId="4" borderId="13" xfId="2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0" fillId="6" borderId="15" xfId="0" applyNumberFormat="1" applyFont="1" applyFill="1" applyBorder="1" applyAlignment="1">
      <alignment horizontal="center"/>
    </xf>
    <xf numFmtId="3" fontId="7" fillId="0" borderId="48" xfId="0" applyNumberFormat="1" applyFont="1" applyFill="1" applyBorder="1"/>
    <xf numFmtId="3" fontId="7" fillId="0" borderId="49" xfId="0" applyNumberFormat="1" applyFont="1" applyFill="1" applyBorder="1"/>
    <xf numFmtId="4" fontId="6" fillId="5" borderId="4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 applyProtection="1">
      <alignment vertical="center" wrapText="1"/>
    </xf>
    <xf numFmtId="3" fontId="8" fillId="0" borderId="4" xfId="0" applyNumberFormat="1" applyFont="1" applyFill="1" applyBorder="1" applyAlignment="1" applyProtection="1">
      <alignment vertical="center" wrapText="1"/>
    </xf>
    <xf numFmtId="3" fontId="8" fillId="5" borderId="16" xfId="0" applyNumberFormat="1" applyFont="1" applyFill="1" applyBorder="1" applyAlignment="1" applyProtection="1">
      <alignment vertical="center" wrapText="1"/>
    </xf>
    <xf numFmtId="3" fontId="8" fillId="0" borderId="29" xfId="0" applyNumberFormat="1" applyFont="1" applyFill="1" applyBorder="1" applyAlignment="1" applyProtection="1">
      <alignment vertical="center" wrapText="1"/>
    </xf>
    <xf numFmtId="3" fontId="8" fillId="0" borderId="2" xfId="0" applyNumberFormat="1" applyFont="1" applyFill="1" applyBorder="1" applyAlignment="1" applyProtection="1">
      <alignment vertical="center" wrapText="1"/>
    </xf>
    <xf numFmtId="3" fontId="8" fillId="5" borderId="20" xfId="0" applyNumberFormat="1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/>
    <xf numFmtId="0" fontId="0" fillId="0" borderId="4" xfId="0" applyFill="1" applyBorder="1" applyAlignment="1" applyProtection="1"/>
    <xf numFmtId="0" fontId="2" fillId="0" borderId="31" xfId="2" applyFont="1" applyFill="1" applyBorder="1" applyAlignment="1" applyProtection="1"/>
    <xf numFmtId="4" fontId="33" fillId="5" borderId="4" xfId="0" applyNumberFormat="1" applyFont="1" applyFill="1" applyBorder="1" applyAlignment="1">
      <alignment horizontal="center"/>
    </xf>
    <xf numFmtId="4" fontId="33" fillId="5" borderId="17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33" fillId="5" borderId="17" xfId="0" applyNumberFormat="1" applyFont="1" applyFill="1" applyBorder="1" applyAlignment="1">
      <alignment horizontal="center" vertical="center"/>
    </xf>
    <xf numFmtId="4" fontId="33" fillId="5" borderId="4" xfId="0" applyNumberFormat="1" applyFont="1" applyFill="1" applyBorder="1" applyAlignment="1">
      <alignment horizontal="center" vertical="center"/>
    </xf>
    <xf numFmtId="0" fontId="2" fillId="4" borderId="33" xfId="2" applyFont="1" applyBorder="1" applyAlignment="1" applyProtection="1">
      <alignment horizontal="center" vertical="center"/>
    </xf>
    <xf numFmtId="0" fontId="34" fillId="4" borderId="19" xfId="2" applyFont="1" applyBorder="1" applyAlignment="1" applyProtection="1">
      <alignment horizontal="left" vertical="center"/>
    </xf>
    <xf numFmtId="3" fontId="7" fillId="0" borderId="5" xfId="0" applyNumberFormat="1" applyFont="1" applyBorder="1" applyAlignment="1" applyProtection="1">
      <alignment vertical="center"/>
    </xf>
    <xf numFmtId="3" fontId="7" fillId="0" borderId="6" xfId="0" applyNumberFormat="1" applyFont="1" applyBorder="1" applyAlignment="1" applyProtection="1">
      <alignment vertical="center"/>
    </xf>
    <xf numFmtId="0" fontId="2" fillId="4" borderId="40" xfId="2" applyFont="1" applyBorder="1" applyAlignment="1" applyProtection="1">
      <alignment horizontal="left" vertical="center"/>
    </xf>
    <xf numFmtId="3" fontId="11" fillId="5" borderId="24" xfId="0" applyNumberFormat="1" applyFont="1" applyFill="1" applyBorder="1" applyAlignment="1" applyProtection="1">
      <alignment vertical="center"/>
    </xf>
    <xf numFmtId="3" fontId="11" fillId="5" borderId="8" xfId="0" applyNumberFormat="1" applyFont="1" applyFill="1" applyBorder="1" applyAlignment="1" applyProtection="1">
      <alignment vertical="center"/>
    </xf>
    <xf numFmtId="0" fontId="34" fillId="4" borderId="19" xfId="2" applyFont="1" applyBorder="1" applyAlignment="1" applyProtection="1">
      <alignment vertical="center"/>
    </xf>
    <xf numFmtId="166" fontId="7" fillId="0" borderId="5" xfId="0" applyNumberFormat="1" applyFont="1" applyBorder="1" applyAlignment="1" applyProtection="1">
      <alignment vertical="center"/>
    </xf>
    <xf numFmtId="166" fontId="7" fillId="0" borderId="6" xfId="0" applyNumberFormat="1" applyFont="1" applyBorder="1" applyAlignment="1" applyProtection="1">
      <alignment vertical="center"/>
    </xf>
    <xf numFmtId="166" fontId="5" fillId="0" borderId="6" xfId="0" applyNumberFormat="1" applyFont="1" applyBorder="1" applyAlignment="1" applyProtection="1">
      <alignment horizontal="right" vertical="center"/>
    </xf>
    <xf numFmtId="0" fontId="2" fillId="4" borderId="40" xfId="2" applyFont="1" applyBorder="1" applyAlignment="1" applyProtection="1">
      <alignment vertical="center"/>
    </xf>
    <xf numFmtId="166" fontId="11" fillId="5" borderId="24" xfId="0" applyNumberFormat="1" applyFont="1" applyFill="1" applyBorder="1" applyAlignment="1" applyProtection="1">
      <alignment vertical="center"/>
    </xf>
    <xf numFmtId="0" fontId="2" fillId="4" borderId="32" xfId="2" applyFont="1" applyBorder="1" applyAlignment="1" applyProtection="1">
      <alignment horizontal="center" vertical="center"/>
    </xf>
    <xf numFmtId="0" fontId="2" fillId="4" borderId="41" xfId="2" applyFont="1" applyBorder="1" applyAlignment="1" applyProtection="1">
      <alignment horizontal="center" vertical="center"/>
    </xf>
    <xf numFmtId="0" fontId="2" fillId="4" borderId="46" xfId="2" applyFont="1" applyBorder="1" applyAlignment="1" applyProtection="1">
      <alignment horizontal="center" vertical="center"/>
    </xf>
    <xf numFmtId="0" fontId="29" fillId="0" borderId="35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27" fillId="4" borderId="28" xfId="2" applyFont="1" applyBorder="1" applyAlignment="1" applyProtection="1">
      <alignment horizontal="left" vertical="center"/>
    </xf>
    <xf numFmtId="3" fontId="7" fillId="0" borderId="3" xfId="15" applyNumberFormat="1" applyFont="1" applyFill="1" applyBorder="1" applyProtection="1"/>
    <xf numFmtId="3" fontId="7" fillId="0" borderId="3" xfId="0" applyNumberFormat="1" applyFont="1" applyFill="1" applyBorder="1" applyProtection="1"/>
    <xf numFmtId="3" fontId="7" fillId="5" borderId="18" xfId="0" applyNumberFormat="1" applyFont="1" applyFill="1" applyBorder="1" applyProtection="1"/>
    <xf numFmtId="3" fontId="5" fillId="0" borderId="3" xfId="0" applyNumberFormat="1" applyFont="1" applyFill="1" applyBorder="1" applyProtection="1"/>
    <xf numFmtId="0" fontId="27" fillId="4" borderId="12" xfId="2" applyFont="1" applyBorder="1" applyAlignment="1" applyProtection="1">
      <alignment horizontal="left" vertical="center"/>
    </xf>
    <xf numFmtId="3" fontId="7" fillId="0" borderId="0" xfId="15" applyNumberFormat="1" applyFont="1" applyFill="1" applyBorder="1" applyProtection="1"/>
    <xf numFmtId="3" fontId="7" fillId="0" borderId="0" xfId="0" applyNumberFormat="1" applyFont="1" applyFill="1" applyBorder="1" applyProtection="1"/>
    <xf numFmtId="3" fontId="7" fillId="5" borderId="19" xfId="0" applyNumberFormat="1" applyFont="1" applyFill="1" applyBorder="1" applyProtection="1"/>
    <xf numFmtId="0" fontId="27" fillId="4" borderId="29" xfId="2" applyFont="1" applyBorder="1" applyAlignment="1" applyProtection="1">
      <alignment horizontal="left" vertical="center"/>
    </xf>
    <xf numFmtId="3" fontId="7" fillId="0" borderId="2" xfId="15" applyNumberFormat="1" applyFont="1" applyFill="1" applyBorder="1" applyProtection="1"/>
    <xf numFmtId="3" fontId="7" fillId="0" borderId="2" xfId="0" applyNumberFormat="1" applyFont="1" applyFill="1" applyBorder="1" applyProtection="1"/>
    <xf numFmtId="0" fontId="30" fillId="4" borderId="13" xfId="2" applyFont="1" applyBorder="1" applyAlignment="1" applyProtection="1">
      <alignment horizontal="left" vertical="center"/>
    </xf>
    <xf numFmtId="3" fontId="8" fillId="0" borderId="13" xfId="0" applyNumberFormat="1" applyFont="1" applyFill="1" applyBorder="1" applyProtection="1"/>
    <xf numFmtId="3" fontId="8" fillId="0" borderId="4" xfId="0" applyNumberFormat="1" applyFont="1" applyFill="1" applyBorder="1" applyProtection="1"/>
    <xf numFmtId="3" fontId="8" fillId="5" borderId="16" xfId="0" applyNumberFormat="1" applyFont="1" applyFill="1" applyBorder="1" applyProtection="1"/>
    <xf numFmtId="0" fontId="29" fillId="0" borderId="21" xfId="0" applyFont="1" applyFill="1" applyBorder="1" applyAlignment="1" applyProtection="1">
      <alignment vertical="center"/>
    </xf>
    <xf numFmtId="0" fontId="29" fillId="0" borderId="21" xfId="0" applyFont="1" applyFill="1" applyBorder="1" applyAlignment="1" applyProtection="1"/>
    <xf numFmtId="0" fontId="0" fillId="0" borderId="13" xfId="0" applyFill="1" applyBorder="1" applyAlignment="1" applyProtection="1"/>
    <xf numFmtId="0" fontId="27" fillId="4" borderId="13" xfId="2" applyFont="1" applyBorder="1" applyAlignment="1" applyProtection="1">
      <alignment horizontal="left" vertical="center"/>
    </xf>
    <xf numFmtId="3" fontId="7" fillId="0" borderId="4" xfId="0" applyNumberFormat="1" applyFont="1" applyFill="1" applyBorder="1" applyProtection="1"/>
    <xf numFmtId="3" fontId="5" fillId="6" borderId="4" xfId="0" applyNumberFormat="1" applyFont="1" applyFill="1" applyBorder="1" applyProtection="1"/>
    <xf numFmtId="3" fontId="7" fillId="5" borderId="16" xfId="0" applyNumberFormat="1" applyFont="1" applyFill="1" applyBorder="1" applyProtection="1"/>
    <xf numFmtId="3" fontId="5" fillId="5" borderId="16" xfId="0" applyNumberFormat="1" applyFont="1" applyFill="1" applyBorder="1" applyProtection="1"/>
    <xf numFmtId="0" fontId="2" fillId="4" borderId="13" xfId="2" applyFont="1" applyBorder="1" applyAlignment="1" applyProtection="1">
      <alignment horizontal="left" vertical="center" wrapText="1"/>
    </xf>
    <xf numFmtId="0" fontId="2" fillId="0" borderId="30" xfId="2" applyFont="1" applyFill="1" applyBorder="1" applyAlignment="1" applyProtection="1"/>
    <xf numFmtId="0" fontId="2" fillId="4" borderId="36" xfId="2" applyFont="1" applyBorder="1" applyAlignment="1" applyProtection="1">
      <alignment horizontal="right"/>
    </xf>
    <xf numFmtId="3" fontId="15" fillId="4" borderId="3" xfId="2" applyNumberFormat="1" applyFont="1" applyBorder="1" applyProtection="1"/>
    <xf numFmtId="3" fontId="15" fillId="4" borderId="37" xfId="2" applyNumberFormat="1" applyFont="1" applyBorder="1" applyProtection="1"/>
    <xf numFmtId="0" fontId="2" fillId="4" borderId="38" xfId="2" applyFont="1" applyBorder="1" applyAlignment="1" applyProtection="1">
      <alignment horizontal="right"/>
    </xf>
    <xf numFmtId="3" fontId="15" fillId="4" borderId="7" xfId="2" applyNumberFormat="1" applyFont="1" applyBorder="1" applyProtection="1"/>
    <xf numFmtId="3" fontId="15" fillId="4" borderId="39" xfId="2" applyNumberFormat="1" applyFont="1" applyBorder="1" applyProtection="1"/>
    <xf numFmtId="3" fontId="15" fillId="4" borderId="45" xfId="2" applyNumberFormat="1" applyFont="1" applyBorder="1" applyProtection="1"/>
    <xf numFmtId="166" fontId="0" fillId="0" borderId="5" xfId="0" applyNumberFormat="1" applyFont="1" applyBorder="1" applyAlignment="1">
      <alignment vertical="center"/>
    </xf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" fontId="11" fillId="5" borderId="8" xfId="0" applyNumberFormat="1" applyFont="1" applyFill="1" applyBorder="1" applyAlignment="1" applyProtection="1">
      <alignment vertical="center"/>
    </xf>
    <xf numFmtId="4" fontId="5" fillId="0" borderId="6" xfId="0" applyNumberFormat="1" applyFont="1" applyBorder="1" applyAlignment="1" applyProtection="1">
      <alignment horizontal="right" vertical="center"/>
    </xf>
    <xf numFmtId="0" fontId="0" fillId="0" borderId="0" xfId="0" applyNumberFormat="1" applyAlignment="1">
      <alignment horizontal="left" wrapText="1"/>
    </xf>
    <xf numFmtId="0" fontId="2" fillId="4" borderId="44" xfId="2" applyFont="1" applyBorder="1" applyAlignment="1">
      <alignment horizontal="center" vertical="center"/>
    </xf>
    <xf numFmtId="0" fontId="2" fillId="4" borderId="58" xfId="2" applyFont="1" applyBorder="1" applyAlignment="1" applyProtection="1">
      <alignment horizontal="center" vertical="center"/>
    </xf>
    <xf numFmtId="0" fontId="3" fillId="0" borderId="59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/>
    <xf numFmtId="0" fontId="0" fillId="0" borderId="17" xfId="0" applyFill="1" applyBorder="1" applyAlignment="1" applyProtection="1"/>
    <xf numFmtId="0" fontId="2" fillId="0" borderId="60" xfId="2" applyFont="1" applyFill="1" applyBorder="1" applyAlignment="1" applyProtection="1"/>
    <xf numFmtId="3" fontId="15" fillId="4" borderId="61" xfId="2" applyNumberFormat="1" applyFont="1" applyBorder="1" applyProtection="1"/>
    <xf numFmtId="3" fontId="15" fillId="4" borderId="62" xfId="2" applyNumberFormat="1" applyFont="1" applyBorder="1" applyProtection="1"/>
    <xf numFmtId="0" fontId="3" fillId="0" borderId="8" xfId="0" applyFont="1" applyFill="1" applyBorder="1" applyAlignment="1"/>
    <xf numFmtId="0" fontId="3" fillId="0" borderId="15" xfId="0" applyFont="1" applyFill="1" applyBorder="1" applyAlignment="1"/>
    <xf numFmtId="0" fontId="0" fillId="0" borderId="15" xfId="0" applyFill="1" applyBorder="1" applyAlignment="1"/>
    <xf numFmtId="0" fontId="0" fillId="0" borderId="64" xfId="0" applyFill="1" applyBorder="1" applyAlignment="1"/>
    <xf numFmtId="0" fontId="9" fillId="4" borderId="65" xfId="2" applyFont="1" applyBorder="1" applyAlignment="1">
      <alignment horizontal="center" vertical="center" wrapText="1"/>
    </xf>
    <xf numFmtId="0" fontId="2" fillId="4" borderId="59" xfId="2" applyFont="1" applyBorder="1" applyAlignment="1">
      <alignment horizontal="center" vertical="center"/>
    </xf>
    <xf numFmtId="0" fontId="2" fillId="4" borderId="32" xfId="2" applyFont="1" applyBorder="1" applyAlignment="1">
      <alignment horizontal="center" vertical="center"/>
    </xf>
    <xf numFmtId="0" fontId="2" fillId="4" borderId="41" xfId="2" applyFont="1" applyBorder="1" applyAlignment="1">
      <alignment horizontal="center" vertical="center"/>
    </xf>
    <xf numFmtId="0" fontId="2" fillId="4" borderId="6" xfId="2" applyFont="1" applyBorder="1" applyAlignment="1">
      <alignment horizontal="center" vertical="center"/>
    </xf>
    <xf numFmtId="0" fontId="0" fillId="0" borderId="0" xfId="0" applyNumberFormat="1" applyAlignment="1">
      <alignment horizontal="left" wrapText="1"/>
    </xf>
    <xf numFmtId="0" fontId="2" fillId="4" borderId="44" xfId="2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0" xfId="0" applyAlignment="1">
      <alignment horizontal="center"/>
    </xf>
    <xf numFmtId="168" fontId="0" fillId="0" borderId="0" xfId="24" applyNumberFormat="1" applyFont="1"/>
    <xf numFmtId="0" fontId="2" fillId="4" borderId="46" xfId="2" applyFont="1" applyBorder="1" applyAlignment="1">
      <alignment horizontal="center" vertical="center"/>
    </xf>
    <xf numFmtId="0" fontId="2" fillId="4" borderId="65" xfId="2" applyFont="1" applyBorder="1" applyAlignment="1" applyProtection="1">
      <alignment horizontal="center" vertical="center"/>
    </xf>
    <xf numFmtId="0" fontId="2" fillId="0" borderId="15" xfId="2" applyFont="1" applyFill="1" applyBorder="1" applyAlignment="1" applyProtection="1"/>
    <xf numFmtId="10" fontId="0" fillId="0" borderId="0" xfId="24" applyNumberFormat="1" applyFont="1" applyAlignment="1">
      <alignment horizontal="left" wrapText="1"/>
    </xf>
    <xf numFmtId="0" fontId="32" fillId="4" borderId="51" xfId="2" applyBorder="1" applyAlignment="1" applyProtection="1">
      <alignment horizontal="center"/>
    </xf>
    <xf numFmtId="0" fontId="32" fillId="4" borderId="50" xfId="2" applyBorder="1" applyAlignment="1" applyProtection="1">
      <alignment horizontal="center"/>
    </xf>
    <xf numFmtId="0" fontId="1" fillId="4" borderId="52" xfId="2" applyFont="1" applyBorder="1" applyAlignment="1" applyProtection="1">
      <alignment horizontal="center" vertical="center"/>
    </xf>
    <xf numFmtId="0" fontId="1" fillId="4" borderId="43" xfId="2" applyFont="1" applyBorder="1" applyAlignment="1" applyProtection="1">
      <alignment horizontal="center" vertical="center"/>
    </xf>
    <xf numFmtId="0" fontId="1" fillId="4" borderId="63" xfId="2" applyFont="1" applyBorder="1" applyAlignment="1" applyProtection="1">
      <alignment horizontal="center" vertical="center"/>
    </xf>
    <xf numFmtId="0" fontId="1" fillId="4" borderId="66" xfId="2" applyFont="1" applyBorder="1" applyAlignment="1" applyProtection="1">
      <alignment horizontal="center" vertical="center"/>
    </xf>
    <xf numFmtId="0" fontId="1" fillId="4" borderId="12" xfId="2" applyFont="1" applyBorder="1" applyAlignment="1" applyProtection="1">
      <alignment horizontal="center" vertical="center"/>
    </xf>
    <xf numFmtId="0" fontId="1" fillId="4" borderId="0" xfId="2" applyFont="1" applyBorder="1" applyAlignment="1" applyProtection="1">
      <alignment horizontal="center" vertical="center"/>
    </xf>
    <xf numFmtId="0" fontId="1" fillId="4" borderId="6" xfId="2" applyFont="1" applyBorder="1" applyAlignment="1" applyProtection="1">
      <alignment horizontal="center" vertical="center"/>
    </xf>
    <xf numFmtId="0" fontId="1" fillId="4" borderId="53" xfId="2" applyFont="1" applyBorder="1" applyAlignment="1">
      <alignment horizontal="center"/>
    </xf>
    <xf numFmtId="0" fontId="1" fillId="4" borderId="38" xfId="2" applyFont="1" applyBorder="1" applyAlignment="1">
      <alignment horizontal="center"/>
    </xf>
    <xf numFmtId="0" fontId="0" fillId="0" borderId="0" xfId="0" applyNumberFormat="1" applyAlignment="1">
      <alignment horizontal="left" wrapText="1"/>
    </xf>
    <xf numFmtId="0" fontId="1" fillId="4" borderId="52" xfId="2" applyFont="1" applyBorder="1" applyAlignment="1">
      <alignment horizontal="center" vertical="center"/>
    </xf>
    <xf numFmtId="0" fontId="1" fillId="4" borderId="43" xfId="2" applyFont="1" applyBorder="1" applyAlignment="1">
      <alignment horizontal="center" vertical="center"/>
    </xf>
    <xf numFmtId="0" fontId="1" fillId="4" borderId="66" xfId="2" applyFont="1" applyBorder="1" applyAlignment="1">
      <alignment horizontal="center" vertical="center"/>
    </xf>
    <xf numFmtId="0" fontId="1" fillId="4" borderId="63" xfId="2" applyFont="1" applyBorder="1" applyAlignment="1">
      <alignment horizontal="center" vertical="center"/>
    </xf>
    <xf numFmtId="0" fontId="1" fillId="4" borderId="57" xfId="2" applyFont="1" applyBorder="1" applyAlignment="1">
      <alignment horizontal="center" vertical="center"/>
    </xf>
    <xf numFmtId="0" fontId="1" fillId="4" borderId="68" xfId="2" applyFont="1" applyBorder="1" applyAlignment="1">
      <alignment horizontal="center" vertical="center"/>
    </xf>
    <xf numFmtId="0" fontId="25" fillId="4" borderId="32" xfId="2" applyFont="1" applyBorder="1" applyAlignment="1">
      <alignment horizontal="center"/>
    </xf>
    <xf numFmtId="0" fontId="10" fillId="3" borderId="27" xfId="2" applyFont="1" applyFill="1" applyBorder="1" applyAlignment="1">
      <alignment horizontal="left" vertical="center"/>
    </xf>
    <xf numFmtId="0" fontId="10" fillId="3" borderId="7" xfId="2" applyFont="1" applyFill="1" applyBorder="1" applyAlignment="1">
      <alignment horizontal="left" vertical="center"/>
    </xf>
    <xf numFmtId="0" fontId="10" fillId="3" borderId="11" xfId="2" applyFont="1" applyFill="1" applyBorder="1" applyAlignment="1">
      <alignment horizontal="left" vertical="center"/>
    </xf>
    <xf numFmtId="0" fontId="10" fillId="3" borderId="21" xfId="2" applyFont="1" applyFill="1" applyBorder="1" applyAlignment="1">
      <alignment horizontal="left" vertical="center"/>
    </xf>
    <xf numFmtId="0" fontId="10" fillId="3" borderId="14" xfId="2" applyFont="1" applyFill="1" applyBorder="1" applyAlignment="1">
      <alignment horizontal="left" vertical="center"/>
    </xf>
    <xf numFmtId="0" fontId="10" fillId="3" borderId="15" xfId="2" applyFont="1" applyFill="1" applyBorder="1" applyAlignment="1">
      <alignment horizontal="left" vertical="center"/>
    </xf>
    <xf numFmtId="0" fontId="25" fillId="4" borderId="67" xfId="2" applyFont="1" applyBorder="1" applyAlignment="1">
      <alignment horizontal="center"/>
    </xf>
    <xf numFmtId="0" fontId="1" fillId="4" borderId="56" xfId="2" applyFont="1" applyBorder="1" applyAlignment="1">
      <alignment horizontal="center" vertical="center"/>
    </xf>
    <xf numFmtId="0" fontId="25" fillId="4" borderId="52" xfId="2" applyFont="1" applyBorder="1" applyAlignment="1">
      <alignment horizontal="center"/>
    </xf>
    <xf numFmtId="0" fontId="25" fillId="4" borderId="43" xfId="2" applyFont="1" applyBorder="1" applyAlignment="1">
      <alignment horizontal="center"/>
    </xf>
    <xf numFmtId="0" fontId="25" fillId="4" borderId="63" xfId="2" applyFont="1" applyBorder="1" applyAlignment="1">
      <alignment horizontal="center"/>
    </xf>
    <xf numFmtId="0" fontId="25" fillId="4" borderId="66" xfId="2" applyFont="1" applyBorder="1" applyAlignment="1">
      <alignment horizontal="center"/>
    </xf>
    <xf numFmtId="0" fontId="2" fillId="4" borderId="44" xfId="2" applyFont="1" applyBorder="1" applyAlignment="1">
      <alignment horizontal="center" vertical="center"/>
    </xf>
    <xf numFmtId="0" fontId="2" fillId="4" borderId="47" xfId="2" applyFont="1" applyBorder="1" applyAlignment="1">
      <alignment horizontal="center" vertical="center"/>
    </xf>
    <xf numFmtId="0" fontId="2" fillId="4" borderId="52" xfId="2" applyFont="1" applyBorder="1" applyAlignment="1">
      <alignment horizontal="center" wrapText="1"/>
    </xf>
    <xf numFmtId="0" fontId="2" fillId="4" borderId="43" xfId="2" applyFont="1" applyBorder="1" applyAlignment="1">
      <alignment horizontal="center" wrapText="1"/>
    </xf>
    <xf numFmtId="0" fontId="2" fillId="4" borderId="66" xfId="2" applyFont="1" applyBorder="1" applyAlignment="1">
      <alignment horizontal="center" wrapText="1"/>
    </xf>
    <xf numFmtId="0" fontId="25" fillId="4" borderId="54" xfId="2" applyFont="1" applyBorder="1" applyAlignment="1">
      <alignment horizontal="center" wrapText="1"/>
    </xf>
    <xf numFmtId="0" fontId="25" fillId="4" borderId="55" xfId="2" applyFont="1" applyBorder="1" applyAlignment="1">
      <alignment horizont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5" fillId="4" borderId="51" xfId="2" applyFont="1" applyBorder="1" applyAlignment="1">
      <alignment horizontal="center" vertical="center" wrapText="1"/>
    </xf>
    <xf numFmtId="0" fontId="25" fillId="4" borderId="38" xfId="2" applyFont="1" applyBorder="1" applyAlignment="1">
      <alignment horizontal="center" vertical="center" wrapText="1"/>
    </xf>
    <xf numFmtId="0" fontId="2" fillId="4" borderId="52" xfId="2" applyFont="1" applyBorder="1" applyAlignment="1">
      <alignment horizontal="center" vertical="center" wrapText="1"/>
    </xf>
    <xf numFmtId="0" fontId="2" fillId="4" borderId="43" xfId="2" applyFont="1" applyBorder="1" applyAlignment="1">
      <alignment horizontal="center" vertical="center" wrapText="1"/>
    </xf>
    <xf numFmtId="0" fontId="2" fillId="4" borderId="63" xfId="2" applyFont="1" applyBorder="1" applyAlignment="1">
      <alignment horizontal="center" vertical="center" wrapText="1"/>
    </xf>
    <xf numFmtId="0" fontId="2" fillId="4" borderId="66" xfId="2" applyFont="1" applyBorder="1" applyAlignment="1">
      <alignment horizontal="center" vertical="center" wrapText="1"/>
    </xf>
    <xf numFmtId="0" fontId="1" fillId="4" borderId="12" xfId="2" applyFont="1" applyBorder="1" applyAlignment="1">
      <alignment horizontal="center" vertical="center"/>
    </xf>
    <xf numFmtId="0" fontId="1" fillId="4" borderId="0" xfId="2" applyFont="1" applyBorder="1" applyAlignment="1">
      <alignment horizontal="center" vertical="center"/>
    </xf>
    <xf numFmtId="0" fontId="1" fillId="4" borderId="6" xfId="2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4" borderId="56" xfId="2" applyFont="1" applyBorder="1" applyAlignment="1" applyProtection="1">
      <alignment horizontal="center" vertical="center"/>
    </xf>
    <xf numFmtId="0" fontId="1" fillId="4" borderId="57" xfId="2" applyFont="1" applyBorder="1" applyAlignment="1" applyProtection="1">
      <alignment horizontal="center" vertical="center"/>
    </xf>
    <xf numFmtId="0" fontId="1" fillId="4" borderId="68" xfId="2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25" fillId="4" borderId="53" xfId="2" applyFont="1" applyBorder="1" applyAlignment="1" applyProtection="1">
      <alignment horizontal="center" vertical="center" wrapText="1"/>
    </xf>
    <xf numFmtId="0" fontId="25" fillId="4" borderId="51" xfId="2" applyFont="1" applyBorder="1" applyAlignment="1" applyProtection="1">
      <alignment horizontal="center" vertical="center" wrapText="1"/>
    </xf>
    <xf numFmtId="0" fontId="2" fillId="4" borderId="52" xfId="2" applyFont="1" applyBorder="1" applyAlignment="1" applyProtection="1">
      <alignment horizontal="center" vertical="center" wrapText="1"/>
    </xf>
    <xf numFmtId="0" fontId="2" fillId="4" borderId="43" xfId="2" applyFont="1" applyBorder="1" applyAlignment="1" applyProtection="1">
      <alignment horizontal="center" vertical="center" wrapText="1"/>
    </xf>
    <xf numFmtId="0" fontId="2" fillId="4" borderId="66" xfId="2" applyFont="1" applyBorder="1" applyAlignment="1" applyProtection="1">
      <alignment horizontal="center" vertical="center" wrapText="1"/>
    </xf>
    <xf numFmtId="0" fontId="2" fillId="4" borderId="63" xfId="2" applyFont="1" applyBorder="1" applyAlignment="1" applyProtection="1">
      <alignment horizontal="center" vertical="center" wrapText="1"/>
    </xf>
  </cellXfs>
  <cellStyles count="28">
    <cellStyle name="Comma_Distribution model DTEK v.01" xfId="1"/>
    <cellStyle name="Normal_PACK98R" xfId="27"/>
    <cellStyle name="Акцент1" xfId="2" builtinId="29"/>
    <cellStyle name="Обычный" xfId="0" builtinId="0"/>
    <cellStyle name="Обычный 10" xfId="3"/>
    <cellStyle name="Обычный 11" xfId="22"/>
    <cellStyle name="Обычный 12" xfId="25"/>
    <cellStyle name="Обычный 2" xfId="4"/>
    <cellStyle name="Обычный 2 2" xfId="5"/>
    <cellStyle name="Обычный 2 3" xfId="26"/>
    <cellStyle name="Обычный 3" xfId="6"/>
    <cellStyle name="Обычный 3 2" xfId="7"/>
    <cellStyle name="Обычный 4" xfId="8"/>
    <cellStyle name="Обычный 4 2" xfId="9"/>
    <cellStyle name="Обычный 5" xfId="10"/>
    <cellStyle name="Обычный 6" xfId="11"/>
    <cellStyle name="Обычный 7" xfId="12"/>
    <cellStyle name="Обычный 8" xfId="13"/>
    <cellStyle name="Обычный 9" xfId="14"/>
    <cellStyle name="Обычный_Лист1" xfId="15"/>
    <cellStyle name="Процентный" xfId="24" builtinId="5"/>
    <cellStyle name="Стиль 1" xfId="16"/>
    <cellStyle name="Финансовый 2" xfId="17"/>
    <cellStyle name="Финансовый 2 2" xfId="18"/>
    <cellStyle name="Финансовый 3" xfId="19"/>
    <cellStyle name="Финансовый 4" xfId="20"/>
    <cellStyle name="Финансовый 5" xfId="23"/>
    <cellStyle name="Формула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C40"/>
  <sheetViews>
    <sheetView showGridLines="0" tabSelected="1" zoomScale="70" zoomScaleNormal="70" workbookViewId="0">
      <pane xSplit="1" topLeftCell="B1" activePane="topRight" state="frozen"/>
      <selection pane="topRight" sqref="A1:AC1"/>
    </sheetView>
  </sheetViews>
  <sheetFormatPr defaultRowHeight="15" x14ac:dyDescent="0.25"/>
  <cols>
    <col min="1" max="1" width="41.140625" customWidth="1"/>
    <col min="2" max="5" width="11.7109375" customWidth="1"/>
    <col min="6" max="15" width="11.7109375" style="28" customWidth="1"/>
    <col min="16" max="19" width="11.7109375" customWidth="1"/>
    <col min="20" max="29" width="11.7109375" style="28" customWidth="1"/>
  </cols>
  <sheetData>
    <row r="1" spans="1:29" ht="21" x14ac:dyDescent="0.25">
      <c r="A1" s="195" t="s">
        <v>72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7"/>
    </row>
    <row r="2" spans="1:29" ht="21" x14ac:dyDescent="0.25">
      <c r="A2" s="189"/>
      <c r="B2" s="191">
        <v>2016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4"/>
      <c r="P2" s="191">
        <v>2017</v>
      </c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3"/>
    </row>
    <row r="3" spans="1:29" ht="15.75" x14ac:dyDescent="0.25">
      <c r="A3" s="190"/>
      <c r="B3" s="115" t="s">
        <v>14</v>
      </c>
      <c r="C3" s="115" t="s">
        <v>15</v>
      </c>
      <c r="D3" s="115" t="s">
        <v>16</v>
      </c>
      <c r="E3" s="115" t="s">
        <v>57</v>
      </c>
      <c r="F3" s="176" t="s">
        <v>78</v>
      </c>
      <c r="G3" s="177" t="s">
        <v>79</v>
      </c>
      <c r="H3" s="177" t="s">
        <v>80</v>
      </c>
      <c r="I3" s="177" t="s">
        <v>81</v>
      </c>
      <c r="J3" s="176" t="s">
        <v>77</v>
      </c>
      <c r="K3" s="176" t="s">
        <v>82</v>
      </c>
      <c r="L3" s="177" t="s">
        <v>83</v>
      </c>
      <c r="M3" s="177" t="s">
        <v>84</v>
      </c>
      <c r="N3" s="185" t="s">
        <v>85</v>
      </c>
      <c r="O3" s="185" t="s">
        <v>88</v>
      </c>
      <c r="P3" s="117" t="s">
        <v>14</v>
      </c>
      <c r="Q3" s="116" t="s">
        <v>15</v>
      </c>
      <c r="R3" s="116" t="s">
        <v>16</v>
      </c>
      <c r="S3" s="115" t="s">
        <v>57</v>
      </c>
      <c r="T3" s="176" t="s">
        <v>78</v>
      </c>
      <c r="U3" s="177" t="s">
        <v>79</v>
      </c>
      <c r="V3" s="177" t="s">
        <v>80</v>
      </c>
      <c r="W3" s="116" t="s">
        <v>81</v>
      </c>
      <c r="X3" s="116" t="s">
        <v>77</v>
      </c>
      <c r="Y3" s="176" t="s">
        <v>82</v>
      </c>
      <c r="Z3" s="177" t="s">
        <v>83</v>
      </c>
      <c r="AA3" s="177" t="s">
        <v>84</v>
      </c>
      <c r="AB3" s="116" t="s">
        <v>85</v>
      </c>
      <c r="AC3" s="162" t="s">
        <v>88</v>
      </c>
    </row>
    <row r="4" spans="1:29" ht="18.75" x14ac:dyDescent="0.25">
      <c r="A4" s="118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63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63"/>
    </row>
    <row r="5" spans="1:29" ht="15.75" x14ac:dyDescent="0.25">
      <c r="A5" s="120" t="s">
        <v>1</v>
      </c>
      <c r="B5" s="121">
        <v>18391.636999999999</v>
      </c>
      <c r="C5" s="121">
        <v>17233.466</v>
      </c>
      <c r="D5" s="122">
        <v>18271.946</v>
      </c>
      <c r="E5" s="123">
        <f t="shared" ref="E5:E16" si="0">SUM(B5:D5)</f>
        <v>53897.048999999999</v>
      </c>
      <c r="F5" s="121">
        <v>22737.190999999999</v>
      </c>
      <c r="G5" s="121">
        <v>5056.4560000000001</v>
      </c>
      <c r="H5" s="122">
        <v>0</v>
      </c>
      <c r="I5" s="123">
        <f t="shared" ref="I5:I16" si="1">SUM(F5:H5)</f>
        <v>27793.646999999997</v>
      </c>
      <c r="J5" s="123">
        <f t="shared" ref="J5:J16" si="2">E5+I5</f>
        <v>81690.695999999996</v>
      </c>
      <c r="K5" s="121">
        <v>519.33000000000004</v>
      </c>
      <c r="L5" s="121">
        <v>0</v>
      </c>
      <c r="M5" s="122">
        <v>0</v>
      </c>
      <c r="N5" s="123">
        <f>SUM(K5:M5)</f>
        <v>519.33000000000004</v>
      </c>
      <c r="O5" s="123">
        <f t="shared" ref="O5:O16" si="3">J5+N5</f>
        <v>82210.025999999998</v>
      </c>
      <c r="P5" s="121">
        <v>7316.3310000000001</v>
      </c>
      <c r="Q5" s="121">
        <v>52268.446000000004</v>
      </c>
      <c r="R5" s="122">
        <v>61167.067999999999</v>
      </c>
      <c r="S5" s="123">
        <f>SUM(P5:R5)</f>
        <v>120751.845</v>
      </c>
      <c r="T5" s="121">
        <v>50761.790999999997</v>
      </c>
      <c r="U5" s="121">
        <v>30584.050999999999</v>
      </c>
      <c r="V5" s="122">
        <v>19101.544999999998</v>
      </c>
      <c r="W5" s="123">
        <f>SUM(T5:V5)</f>
        <v>100447.387</v>
      </c>
      <c r="X5" s="123">
        <f>S5+W5</f>
        <v>221199.23200000002</v>
      </c>
      <c r="Y5" s="121">
        <v>13282.589</v>
      </c>
      <c r="Z5" s="121">
        <v>17201.292000000001</v>
      </c>
      <c r="AA5" s="122">
        <v>17402.057000000001</v>
      </c>
      <c r="AB5" s="123">
        <f>SUM(Y5:AA5)</f>
        <v>47885.938000000002</v>
      </c>
      <c r="AC5" s="123">
        <f>X5+AB5</f>
        <v>269085.17000000004</v>
      </c>
    </row>
    <row r="6" spans="1:29" ht="15.75" x14ac:dyDescent="0.25">
      <c r="A6" s="125" t="s">
        <v>64</v>
      </c>
      <c r="B6" s="126">
        <v>354163.93099999998</v>
      </c>
      <c r="C6" s="127">
        <v>255883.76199999999</v>
      </c>
      <c r="D6" s="127">
        <v>281859.45799999998</v>
      </c>
      <c r="E6" s="128">
        <f t="shared" si="0"/>
        <v>891907.15099999995</v>
      </c>
      <c r="F6" s="126">
        <v>292211.43900000001</v>
      </c>
      <c r="G6" s="127">
        <v>225798.603</v>
      </c>
      <c r="H6" s="127">
        <v>241756.57199999999</v>
      </c>
      <c r="I6" s="128">
        <f t="shared" si="1"/>
        <v>759766.61400000006</v>
      </c>
      <c r="J6" s="128">
        <f t="shared" si="2"/>
        <v>1651673.7650000001</v>
      </c>
      <c r="K6" s="126">
        <v>257719.38</v>
      </c>
      <c r="L6" s="127">
        <v>269617.08</v>
      </c>
      <c r="M6" s="127">
        <v>287311.81</v>
      </c>
      <c r="N6" s="128">
        <f>SUM(K6:M6)</f>
        <v>814648.27</v>
      </c>
      <c r="O6" s="128">
        <f t="shared" si="3"/>
        <v>2466322.0350000001</v>
      </c>
      <c r="P6" s="126">
        <v>296721.30300000001</v>
      </c>
      <c r="Q6" s="127">
        <v>266266.47600000002</v>
      </c>
      <c r="R6" s="127">
        <v>234721.41500000001</v>
      </c>
      <c r="S6" s="128">
        <f>SUM(P6:R6)</f>
        <v>797709.19400000013</v>
      </c>
      <c r="T6" s="126">
        <v>208045.59099999999</v>
      </c>
      <c r="U6" s="127">
        <v>252334.62400000001</v>
      </c>
      <c r="V6" s="127">
        <v>267623.57500000001</v>
      </c>
      <c r="W6" s="128">
        <f>SUM(T6:V6)</f>
        <v>728003.79</v>
      </c>
      <c r="X6" s="128">
        <f t="shared" ref="X6:X16" si="4">S6+W6</f>
        <v>1525712.9840000002</v>
      </c>
      <c r="Y6" s="126">
        <v>258338.011</v>
      </c>
      <c r="Z6" s="127">
        <v>216336.76800000001</v>
      </c>
      <c r="AA6" s="127">
        <v>42756.714</v>
      </c>
      <c r="AB6" s="128">
        <f>SUM(Y6:AA6)</f>
        <v>517431.49299999996</v>
      </c>
      <c r="AC6" s="128">
        <f t="shared" ref="AC6:AC15" si="5">X6+AB6</f>
        <v>2043144.4770000002</v>
      </c>
    </row>
    <row r="7" spans="1:29" ht="15.75" x14ac:dyDescent="0.25">
      <c r="A7" s="125" t="s">
        <v>65</v>
      </c>
      <c r="B7" s="126">
        <v>81706.789000000004</v>
      </c>
      <c r="C7" s="126">
        <v>71445.445000000007</v>
      </c>
      <c r="D7" s="127">
        <v>81344.775999999998</v>
      </c>
      <c r="E7" s="128">
        <f t="shared" si="0"/>
        <v>234497.01</v>
      </c>
      <c r="F7" s="126">
        <v>77998.035000000003</v>
      </c>
      <c r="G7" s="126">
        <v>31479.705999999998</v>
      </c>
      <c r="H7" s="127">
        <v>18560.865000000002</v>
      </c>
      <c r="I7" s="128">
        <f t="shared" si="1"/>
        <v>128038.60600000001</v>
      </c>
      <c r="J7" s="128">
        <f t="shared" si="2"/>
        <v>362535.61600000004</v>
      </c>
      <c r="K7" s="126">
        <v>17599.810000000001</v>
      </c>
      <c r="L7" s="126">
        <v>19512.12</v>
      </c>
      <c r="M7" s="127">
        <v>38137.660000000003</v>
      </c>
      <c r="N7" s="128">
        <f t="shared" ref="N7:N16" si="6">SUM(K7:M7)</f>
        <v>75249.59</v>
      </c>
      <c r="O7" s="128">
        <f t="shared" si="3"/>
        <v>437785.20600000001</v>
      </c>
      <c r="P7" s="126">
        <v>94879.88</v>
      </c>
      <c r="Q7" s="126">
        <v>78140.649000000005</v>
      </c>
      <c r="R7" s="127">
        <v>93285.683000000005</v>
      </c>
      <c r="S7" s="128">
        <f t="shared" ref="S7:S15" si="7">SUM(P7:R7)</f>
        <v>266306.212</v>
      </c>
      <c r="T7" s="126">
        <v>89447.691999999995</v>
      </c>
      <c r="U7" s="126">
        <v>63091.372000000003</v>
      </c>
      <c r="V7" s="127">
        <v>22661.482</v>
      </c>
      <c r="W7" s="128">
        <f t="shared" ref="W7:W15" si="8">SUM(T7:V7)</f>
        <v>175200.546</v>
      </c>
      <c r="X7" s="128">
        <f t="shared" si="4"/>
        <v>441506.75800000003</v>
      </c>
      <c r="Y7" s="126">
        <v>17668.914000000001</v>
      </c>
      <c r="Z7" s="126">
        <v>19744.456999999999</v>
      </c>
      <c r="AA7" s="127">
        <v>26527.813999999998</v>
      </c>
      <c r="AB7" s="128">
        <f>SUM(Y7:AA7)</f>
        <v>63941.184999999998</v>
      </c>
      <c r="AC7" s="128">
        <f t="shared" si="5"/>
        <v>505447.94300000003</v>
      </c>
    </row>
    <row r="8" spans="1:29" ht="15.75" x14ac:dyDescent="0.25">
      <c r="A8" s="125" t="s">
        <v>66</v>
      </c>
      <c r="B8" s="126">
        <v>218280.55</v>
      </c>
      <c r="C8" s="126">
        <v>248972.908</v>
      </c>
      <c r="D8" s="127">
        <v>244806.93</v>
      </c>
      <c r="E8" s="128">
        <f t="shared" si="0"/>
        <v>712060.38800000004</v>
      </c>
      <c r="F8" s="126">
        <v>232406.092</v>
      </c>
      <c r="G8" s="126">
        <v>136876.81299999999</v>
      </c>
      <c r="H8" s="127">
        <v>103520.605</v>
      </c>
      <c r="I8" s="128">
        <f t="shared" si="1"/>
        <v>472803.51</v>
      </c>
      <c r="J8" s="128">
        <f t="shared" si="2"/>
        <v>1184863.898</v>
      </c>
      <c r="K8" s="126">
        <v>92736.41</v>
      </c>
      <c r="L8" s="126">
        <v>23129.25</v>
      </c>
      <c r="M8" s="127">
        <v>86515.67</v>
      </c>
      <c r="N8" s="128">
        <f t="shared" si="6"/>
        <v>202381.33000000002</v>
      </c>
      <c r="O8" s="128">
        <f t="shared" si="3"/>
        <v>1387245.2280000001</v>
      </c>
      <c r="P8" s="126">
        <v>112297.995</v>
      </c>
      <c r="Q8" s="126">
        <v>105108.54</v>
      </c>
      <c r="R8" s="127">
        <v>116046.05</v>
      </c>
      <c r="S8" s="128">
        <f t="shared" si="7"/>
        <v>333452.58499999996</v>
      </c>
      <c r="T8" s="126">
        <v>117377.65</v>
      </c>
      <c r="U8" s="126">
        <v>107311.194</v>
      </c>
      <c r="V8" s="127">
        <v>111169.83500000001</v>
      </c>
      <c r="W8" s="128">
        <f t="shared" si="8"/>
        <v>335858.679</v>
      </c>
      <c r="X8" s="128">
        <f t="shared" si="4"/>
        <v>669311.26399999997</v>
      </c>
      <c r="Y8" s="126">
        <v>114061.518</v>
      </c>
      <c r="Z8" s="126">
        <v>125413.36900000001</v>
      </c>
      <c r="AA8" s="127">
        <v>139758.12100000001</v>
      </c>
      <c r="AB8" s="128">
        <f>SUM(Y8:AA8)</f>
        <v>379233.00800000003</v>
      </c>
      <c r="AC8" s="128">
        <f t="shared" si="5"/>
        <v>1048544.272</v>
      </c>
    </row>
    <row r="9" spans="1:29" ht="15.75" x14ac:dyDescent="0.25">
      <c r="A9" s="125" t="s">
        <v>67</v>
      </c>
      <c r="B9" s="126">
        <v>152172.30499999999</v>
      </c>
      <c r="C9" s="126">
        <v>123935.235</v>
      </c>
      <c r="D9" s="127">
        <v>127264.177</v>
      </c>
      <c r="E9" s="128">
        <f t="shared" si="0"/>
        <v>403371.71699999995</v>
      </c>
      <c r="F9" s="126">
        <v>112058.946</v>
      </c>
      <c r="G9" s="126">
        <v>43088.184000000001</v>
      </c>
      <c r="H9" s="127">
        <v>28604.785</v>
      </c>
      <c r="I9" s="128">
        <f t="shared" si="1"/>
        <v>183751.91500000001</v>
      </c>
      <c r="J9" s="128">
        <f t="shared" si="2"/>
        <v>587123.63199999998</v>
      </c>
      <c r="K9" s="126">
        <v>23919.68</v>
      </c>
      <c r="L9" s="126">
        <v>31897.22</v>
      </c>
      <c r="M9" s="127">
        <v>50465.760000000002</v>
      </c>
      <c r="N9" s="128">
        <f t="shared" si="6"/>
        <v>106282.66</v>
      </c>
      <c r="O9" s="128">
        <f t="shared" si="3"/>
        <v>693406.29200000002</v>
      </c>
      <c r="P9" s="126">
        <v>130623.264</v>
      </c>
      <c r="Q9" s="126">
        <v>119813.599</v>
      </c>
      <c r="R9" s="127">
        <v>127609.228</v>
      </c>
      <c r="S9" s="128">
        <f t="shared" si="7"/>
        <v>378046.09100000001</v>
      </c>
      <c r="T9" s="126">
        <v>123271.912</v>
      </c>
      <c r="U9" s="126">
        <v>90872.826000000001</v>
      </c>
      <c r="V9" s="127">
        <v>30921.75</v>
      </c>
      <c r="W9" s="128">
        <f t="shared" si="8"/>
        <v>245066.48800000001</v>
      </c>
      <c r="X9" s="128">
        <f t="shared" si="4"/>
        <v>623112.57900000003</v>
      </c>
      <c r="Y9" s="126">
        <v>31059.269</v>
      </c>
      <c r="Z9" s="126">
        <v>29229.817999999999</v>
      </c>
      <c r="AA9" s="126">
        <v>52508.485999999997</v>
      </c>
      <c r="AB9" s="128">
        <f>SUM(Y9:AA9)</f>
        <v>112797.573</v>
      </c>
      <c r="AC9" s="128">
        <f t="shared" si="5"/>
        <v>735910.152</v>
      </c>
    </row>
    <row r="10" spans="1:29" ht="15.75" x14ac:dyDescent="0.25">
      <c r="A10" s="125" t="s">
        <v>68</v>
      </c>
      <c r="B10" s="126">
        <v>109075.198</v>
      </c>
      <c r="C10" s="126">
        <v>75446.736000000004</v>
      </c>
      <c r="D10" s="127">
        <v>79209.106</v>
      </c>
      <c r="E10" s="128">
        <f t="shared" si="0"/>
        <v>263731.04000000004</v>
      </c>
      <c r="F10" s="126">
        <v>71922.528999999995</v>
      </c>
      <c r="G10" s="126">
        <v>52240.353000000003</v>
      </c>
      <c r="H10" s="127">
        <v>41414.355000000003</v>
      </c>
      <c r="I10" s="128">
        <f t="shared" si="1"/>
        <v>165577.23699999999</v>
      </c>
      <c r="J10" s="128">
        <f t="shared" si="2"/>
        <v>429308.277</v>
      </c>
      <c r="K10" s="126">
        <v>13539.88</v>
      </c>
      <c r="L10" s="126">
        <v>26389.96</v>
      </c>
      <c r="M10" s="127">
        <v>22256.07</v>
      </c>
      <c r="N10" s="128">
        <f t="shared" si="6"/>
        <v>62185.909999999996</v>
      </c>
      <c r="O10" s="128">
        <f t="shared" si="3"/>
        <v>491494.18699999998</v>
      </c>
      <c r="P10" s="126">
        <v>91674.928</v>
      </c>
      <c r="Q10" s="126">
        <v>79298.755999999994</v>
      </c>
      <c r="R10" s="127">
        <v>77840.39</v>
      </c>
      <c r="S10" s="128">
        <f t="shared" si="7"/>
        <v>248814.07400000002</v>
      </c>
      <c r="T10" s="126">
        <v>75440.926000000007</v>
      </c>
      <c r="U10" s="126">
        <v>62960.838000000003</v>
      </c>
      <c r="V10" s="127">
        <v>38365.64</v>
      </c>
      <c r="W10" s="128">
        <f t="shared" si="8"/>
        <v>176767.40400000004</v>
      </c>
      <c r="X10" s="128">
        <f t="shared" si="4"/>
        <v>425581.47800000006</v>
      </c>
      <c r="Y10" s="126">
        <v>11531.054</v>
      </c>
      <c r="Z10" s="126">
        <v>30589.223000000002</v>
      </c>
      <c r="AA10" s="126">
        <v>61029.576000000001</v>
      </c>
      <c r="AB10" s="128">
        <f t="shared" ref="AB10:AB14" si="9">SUM(Y10:AA10)</f>
        <v>103149.853</v>
      </c>
      <c r="AC10" s="128">
        <f t="shared" si="5"/>
        <v>528731.33100000001</v>
      </c>
    </row>
    <row r="11" spans="1:29" ht="15.75" x14ac:dyDescent="0.25">
      <c r="A11" s="125" t="s">
        <v>69</v>
      </c>
      <c r="B11" s="126">
        <v>251457.84</v>
      </c>
      <c r="C11" s="126">
        <v>180919.64</v>
      </c>
      <c r="D11" s="127">
        <v>198941.92</v>
      </c>
      <c r="E11" s="128">
        <f t="shared" si="0"/>
        <v>631319.4</v>
      </c>
      <c r="F11" s="126">
        <v>159707.35999999999</v>
      </c>
      <c r="G11" s="126">
        <v>106309.68</v>
      </c>
      <c r="H11" s="127">
        <v>102767.76</v>
      </c>
      <c r="I11" s="128">
        <f t="shared" si="1"/>
        <v>368784.8</v>
      </c>
      <c r="J11" s="128">
        <f t="shared" si="2"/>
        <v>1000104.2</v>
      </c>
      <c r="K11" s="126">
        <v>45247.24</v>
      </c>
      <c r="L11" s="126">
        <v>71197</v>
      </c>
      <c r="M11" s="127">
        <v>86729.12</v>
      </c>
      <c r="N11" s="128">
        <f t="shared" si="6"/>
        <v>203173.36</v>
      </c>
      <c r="O11" s="128">
        <f t="shared" si="3"/>
        <v>1203277.56</v>
      </c>
      <c r="P11" s="126">
        <v>242659.08</v>
      </c>
      <c r="Q11" s="126">
        <v>225912.916</v>
      </c>
      <c r="R11" s="127">
        <v>204280.13399999999</v>
      </c>
      <c r="S11" s="128">
        <f t="shared" si="7"/>
        <v>672852.13</v>
      </c>
      <c r="T11" s="126">
        <v>200502.37599999999</v>
      </c>
      <c r="U11" s="126">
        <v>154477.51199999999</v>
      </c>
      <c r="V11" s="127">
        <v>101214.88</v>
      </c>
      <c r="W11" s="128">
        <f t="shared" si="8"/>
        <v>456194.76799999998</v>
      </c>
      <c r="X11" s="128">
        <f t="shared" si="4"/>
        <v>1129046.898</v>
      </c>
      <c r="Y11" s="126">
        <v>63417.52</v>
      </c>
      <c r="Z11" s="126">
        <v>92077.56</v>
      </c>
      <c r="AA11" s="126">
        <v>105080.52</v>
      </c>
      <c r="AB11" s="128">
        <f>SUM(Y11:AA11)</f>
        <v>260575.59999999998</v>
      </c>
      <c r="AC11" s="128">
        <f t="shared" si="5"/>
        <v>1389622.4980000001</v>
      </c>
    </row>
    <row r="12" spans="1:29" ht="15.75" x14ac:dyDescent="0.25">
      <c r="A12" s="125" t="s">
        <v>70</v>
      </c>
      <c r="B12" s="126">
        <v>434577.43599999999</v>
      </c>
      <c r="C12" s="126">
        <v>303535.266</v>
      </c>
      <c r="D12" s="127">
        <v>351927.76299999998</v>
      </c>
      <c r="E12" s="128">
        <f t="shared" si="0"/>
        <v>1090040.4650000001</v>
      </c>
      <c r="F12" s="126">
        <v>355611.52</v>
      </c>
      <c r="G12" s="126">
        <v>289252.22499999998</v>
      </c>
      <c r="H12" s="127">
        <v>173868.495</v>
      </c>
      <c r="I12" s="128">
        <f t="shared" si="1"/>
        <v>818732.24</v>
      </c>
      <c r="J12" s="128">
        <f t="shared" si="2"/>
        <v>1908772.7050000001</v>
      </c>
      <c r="K12" s="126">
        <v>176949.35</v>
      </c>
      <c r="L12" s="126">
        <v>187015.11</v>
      </c>
      <c r="M12" s="127">
        <v>281794.26</v>
      </c>
      <c r="N12" s="128">
        <f t="shared" si="6"/>
        <v>645758.71999999997</v>
      </c>
      <c r="O12" s="128">
        <f t="shared" si="3"/>
        <v>2554531.4249999998</v>
      </c>
      <c r="P12" s="126">
        <v>451448.28499999997</v>
      </c>
      <c r="Q12" s="126">
        <v>392009.321</v>
      </c>
      <c r="R12" s="127">
        <v>317180.13500000001</v>
      </c>
      <c r="S12" s="128">
        <f t="shared" si="7"/>
        <v>1160637.7409999999</v>
      </c>
      <c r="T12" s="126">
        <v>302319.80300000001</v>
      </c>
      <c r="U12" s="126">
        <v>335889.59299999999</v>
      </c>
      <c r="V12" s="127">
        <v>303286.68199999997</v>
      </c>
      <c r="W12" s="128">
        <f t="shared" si="8"/>
        <v>941496.07799999998</v>
      </c>
      <c r="X12" s="128">
        <f t="shared" si="4"/>
        <v>2102133.8190000001</v>
      </c>
      <c r="Y12" s="126">
        <v>333956.06900000002</v>
      </c>
      <c r="Z12" s="126">
        <v>355504.90700000001</v>
      </c>
      <c r="AA12" s="126">
        <v>282910.19</v>
      </c>
      <c r="AB12" s="128">
        <f>SUM(Y12:AA12)</f>
        <v>972371.16599999997</v>
      </c>
      <c r="AC12" s="128">
        <f t="shared" si="5"/>
        <v>3074504.9850000003</v>
      </c>
    </row>
    <row r="13" spans="1:29" ht="15.75" x14ac:dyDescent="0.25">
      <c r="A13" s="125" t="s">
        <v>71</v>
      </c>
      <c r="B13" s="126">
        <v>24326.924999999999</v>
      </c>
      <c r="C13" s="126">
        <v>43526.097000000002</v>
      </c>
      <c r="D13" s="127">
        <v>46488.050999999999</v>
      </c>
      <c r="E13" s="128">
        <f t="shared" si="0"/>
        <v>114341.073</v>
      </c>
      <c r="F13" s="126">
        <v>58571.807999999997</v>
      </c>
      <c r="G13" s="126">
        <v>58413.008999999998</v>
      </c>
      <c r="H13" s="127">
        <v>43018.23</v>
      </c>
      <c r="I13" s="128">
        <f t="shared" si="1"/>
        <v>160003.04699999999</v>
      </c>
      <c r="J13" s="128">
        <f t="shared" si="2"/>
        <v>274344.12</v>
      </c>
      <c r="K13" s="126">
        <v>41663.99</v>
      </c>
      <c r="L13" s="126">
        <v>53690.12</v>
      </c>
      <c r="M13" s="127">
        <v>47624.04</v>
      </c>
      <c r="N13" s="128">
        <f>SUM(K13:M13)</f>
        <v>142978.15</v>
      </c>
      <c r="O13" s="128">
        <f t="shared" si="3"/>
        <v>417322.27</v>
      </c>
      <c r="P13" s="126">
        <v>52535.156999999999</v>
      </c>
      <c r="Q13" s="126">
        <v>52928.616000000002</v>
      </c>
      <c r="R13" s="127">
        <v>60298.569000000003</v>
      </c>
      <c r="S13" s="128">
        <f t="shared" si="7"/>
        <v>165762.342</v>
      </c>
      <c r="T13" s="126">
        <v>61582.565999999999</v>
      </c>
      <c r="U13" s="126">
        <v>77079.732000000004</v>
      </c>
      <c r="V13" s="127">
        <v>59452.580999999998</v>
      </c>
      <c r="W13" s="128">
        <f t="shared" si="8"/>
        <v>198114.87900000002</v>
      </c>
      <c r="X13" s="128">
        <f t="shared" si="4"/>
        <v>363877.22100000002</v>
      </c>
      <c r="Y13" s="126">
        <v>54077.283000000003</v>
      </c>
      <c r="Z13" s="126">
        <v>54071.688000000002</v>
      </c>
      <c r="AA13" s="126">
        <v>75528.072</v>
      </c>
      <c r="AB13" s="128">
        <f t="shared" si="9"/>
        <v>183677.04300000001</v>
      </c>
      <c r="AC13" s="128">
        <f t="shared" si="5"/>
        <v>547554.26399999997</v>
      </c>
    </row>
    <row r="14" spans="1:29" ht="15.75" x14ac:dyDescent="0.25">
      <c r="A14" s="125" t="s">
        <v>2</v>
      </c>
      <c r="B14" s="126">
        <v>119254.281</v>
      </c>
      <c r="C14" s="126">
        <v>116492.03599999999</v>
      </c>
      <c r="D14" s="127">
        <v>124121.36900000001</v>
      </c>
      <c r="E14" s="128">
        <f t="shared" si="0"/>
        <v>359867.68599999999</v>
      </c>
      <c r="F14" s="126">
        <v>119210.34600000001</v>
      </c>
      <c r="G14" s="126">
        <v>131858.035</v>
      </c>
      <c r="H14" s="127">
        <v>114133.387</v>
      </c>
      <c r="I14" s="128">
        <f t="shared" si="1"/>
        <v>365201.76799999998</v>
      </c>
      <c r="J14" s="128">
        <f t="shared" si="2"/>
        <v>725069.45399999991</v>
      </c>
      <c r="K14" s="126">
        <v>105740.96</v>
      </c>
      <c r="L14" s="126">
        <v>106484.42</v>
      </c>
      <c r="M14" s="127">
        <v>112711.78</v>
      </c>
      <c r="N14" s="128">
        <f t="shared" si="6"/>
        <v>324937.16000000003</v>
      </c>
      <c r="O14" s="128">
        <f t="shared" si="3"/>
        <v>1050006.6140000001</v>
      </c>
      <c r="P14" s="126">
        <v>119972.628</v>
      </c>
      <c r="Q14" s="126">
        <v>100690.31600000001</v>
      </c>
      <c r="R14" s="127">
        <v>105399.424</v>
      </c>
      <c r="S14" s="128">
        <f t="shared" si="7"/>
        <v>326062.36800000002</v>
      </c>
      <c r="T14" s="126">
        <v>102518.787</v>
      </c>
      <c r="U14" s="126">
        <v>118455.30499999999</v>
      </c>
      <c r="V14" s="127">
        <v>106825.60400000001</v>
      </c>
      <c r="W14" s="128">
        <f t="shared" si="8"/>
        <v>327799.696</v>
      </c>
      <c r="X14" s="128">
        <f t="shared" si="4"/>
        <v>653862.06400000001</v>
      </c>
      <c r="Y14" s="126">
        <v>112687.409</v>
      </c>
      <c r="Z14" s="126">
        <v>119908.56200000001</v>
      </c>
      <c r="AA14" s="126">
        <v>99735.459000000003</v>
      </c>
      <c r="AB14" s="128">
        <f t="shared" si="9"/>
        <v>332331.43000000005</v>
      </c>
      <c r="AC14" s="128">
        <f t="shared" si="5"/>
        <v>986193.49400000006</v>
      </c>
    </row>
    <row r="15" spans="1:29" ht="16.5" thickBot="1" x14ac:dyDescent="0.3">
      <c r="A15" s="129" t="s">
        <v>17</v>
      </c>
      <c r="B15" s="130">
        <v>99810.937000000005</v>
      </c>
      <c r="C15" s="130">
        <v>111000.19</v>
      </c>
      <c r="D15" s="131">
        <v>133638.83499999999</v>
      </c>
      <c r="E15" s="128">
        <f t="shared" si="0"/>
        <v>344449.962</v>
      </c>
      <c r="F15" s="130">
        <v>133488.99</v>
      </c>
      <c r="G15" s="130">
        <v>135372.59299999999</v>
      </c>
      <c r="H15" s="131">
        <v>119984.51699999999</v>
      </c>
      <c r="I15" s="128">
        <f t="shared" si="1"/>
        <v>388846.1</v>
      </c>
      <c r="J15" s="128">
        <f t="shared" si="2"/>
        <v>733296.06199999992</v>
      </c>
      <c r="K15" s="130">
        <v>115361.54</v>
      </c>
      <c r="L15" s="130">
        <v>143352.95000000001</v>
      </c>
      <c r="M15" s="131">
        <v>149422.19</v>
      </c>
      <c r="N15" s="128">
        <f t="shared" si="6"/>
        <v>408136.68</v>
      </c>
      <c r="O15" s="128">
        <f t="shared" si="3"/>
        <v>1141432.7419999999</v>
      </c>
      <c r="P15" s="130">
        <v>123270.03700000001</v>
      </c>
      <c r="Q15" s="130">
        <v>114542.47100000001</v>
      </c>
      <c r="R15" s="131">
        <v>142066.804</v>
      </c>
      <c r="S15" s="128">
        <f t="shared" si="7"/>
        <v>379879.31200000003</v>
      </c>
      <c r="T15" s="130">
        <v>147207.87</v>
      </c>
      <c r="U15" s="130">
        <v>147677.09299999999</v>
      </c>
      <c r="V15" s="131">
        <v>169985.91800000001</v>
      </c>
      <c r="W15" s="128">
        <f t="shared" si="8"/>
        <v>464870.88099999999</v>
      </c>
      <c r="X15" s="128">
        <f t="shared" si="4"/>
        <v>844750.19299999997</v>
      </c>
      <c r="Y15" s="130">
        <v>173116.64199999999</v>
      </c>
      <c r="Z15" s="126">
        <v>164047.95300000001</v>
      </c>
      <c r="AA15" s="126">
        <v>162944.533</v>
      </c>
      <c r="AB15" s="128">
        <f>SUM(Y15:AA15)</f>
        <v>500109.12799999997</v>
      </c>
      <c r="AC15" s="128">
        <f t="shared" si="5"/>
        <v>1344859.321</v>
      </c>
    </row>
    <row r="16" spans="1:29" ht="16.5" thickBot="1" x14ac:dyDescent="0.3">
      <c r="A16" s="132" t="s">
        <v>3</v>
      </c>
      <c r="B16" s="133">
        <f>SUM(B5:B15)</f>
        <v>1863217.8289999997</v>
      </c>
      <c r="C16" s="134">
        <f>SUM(C5:C15)</f>
        <v>1548390.7810000002</v>
      </c>
      <c r="D16" s="134">
        <f>SUM(D5:D15)</f>
        <v>1687874.331</v>
      </c>
      <c r="E16" s="135">
        <f t="shared" si="0"/>
        <v>5099482.9409999996</v>
      </c>
      <c r="F16" s="133">
        <f>SUM(F5:F15)</f>
        <v>1635924.2559999998</v>
      </c>
      <c r="G16" s="134">
        <f>SUM(G5:G15)</f>
        <v>1215745.6569999997</v>
      </c>
      <c r="H16" s="134">
        <f>SUM(H5:H15)</f>
        <v>987629.57099999988</v>
      </c>
      <c r="I16" s="135">
        <f t="shared" si="1"/>
        <v>3839299.4839999997</v>
      </c>
      <c r="J16" s="135">
        <f t="shared" si="2"/>
        <v>8938782.4249999989</v>
      </c>
      <c r="K16" s="133">
        <f>SUM(K5:K15)</f>
        <v>890997.57000000007</v>
      </c>
      <c r="L16" s="134">
        <f>SUM(L5:L15)</f>
        <v>932285.23</v>
      </c>
      <c r="M16" s="134">
        <f>SUM(M5:M15)</f>
        <v>1162968.3600000001</v>
      </c>
      <c r="N16" s="135">
        <f t="shared" si="6"/>
        <v>2986251.16</v>
      </c>
      <c r="O16" s="135">
        <f t="shared" si="3"/>
        <v>11925033.584999999</v>
      </c>
      <c r="P16" s="134">
        <f>SUM(P5:P15)</f>
        <v>1723398.8879999998</v>
      </c>
      <c r="Q16" s="134">
        <f>SUM(Q5:Q15)</f>
        <v>1586980.1059999999</v>
      </c>
      <c r="R16" s="134">
        <f>SUM(R5:R15)</f>
        <v>1539894.9</v>
      </c>
      <c r="S16" s="135">
        <f>SUM(P16:R16)</f>
        <v>4850273.8939999994</v>
      </c>
      <c r="T16" s="134">
        <f>SUM(T5:T15)</f>
        <v>1478476.9640000002</v>
      </c>
      <c r="U16" s="134">
        <f>SUM(U5:U15)</f>
        <v>1440734.1400000001</v>
      </c>
      <c r="V16" s="134">
        <f>SUM(V5:V15)</f>
        <v>1230609.4920000001</v>
      </c>
      <c r="W16" s="135">
        <f>SUM(T16:V16)</f>
        <v>4149820.5960000004</v>
      </c>
      <c r="X16" s="135">
        <f t="shared" si="4"/>
        <v>9000094.4900000002</v>
      </c>
      <c r="Y16" s="134">
        <f>SUM(Y5:Y15)</f>
        <v>1183196.2779999999</v>
      </c>
      <c r="Z16" s="134">
        <f>SUM(Z5:Z15)</f>
        <v>1224125.5969999998</v>
      </c>
      <c r="AA16" s="134">
        <f>SUM(AA5:AA15)</f>
        <v>1066181.5420000001</v>
      </c>
      <c r="AB16" s="135">
        <f>SUM(Y16:AA16)</f>
        <v>3473503.4170000004</v>
      </c>
      <c r="AC16" s="135">
        <f>X16+AB16</f>
        <v>12473597.907000002</v>
      </c>
    </row>
    <row r="17" spans="1:29" ht="18.75" x14ac:dyDescent="0.25">
      <c r="A17" s="136" t="s">
        <v>4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163"/>
      <c r="P17" s="92"/>
      <c r="Q17" s="92"/>
      <c r="R17" s="92"/>
      <c r="S17" s="28"/>
      <c r="U17" s="92"/>
      <c r="V17" s="92"/>
      <c r="W17" s="92"/>
      <c r="X17" s="92"/>
      <c r="Z17" s="92"/>
      <c r="AA17" s="92"/>
      <c r="AB17" s="92"/>
      <c r="AC17" s="164"/>
    </row>
    <row r="18" spans="1:29" ht="15.75" x14ac:dyDescent="0.25">
      <c r="A18" s="120" t="s">
        <v>5</v>
      </c>
      <c r="B18" s="121">
        <v>163592.93599999999</v>
      </c>
      <c r="C18" s="124">
        <v>126526.962</v>
      </c>
      <c r="D18" s="122">
        <v>126789.73</v>
      </c>
      <c r="E18" s="123">
        <f>SUM(B18:D18)</f>
        <v>416909.62799999997</v>
      </c>
      <c r="F18" s="121">
        <v>95328.214000000007</v>
      </c>
      <c r="G18" s="124">
        <v>79866.540999999997</v>
      </c>
      <c r="H18" s="122">
        <v>43507.24</v>
      </c>
      <c r="I18" s="123">
        <f>SUM(F18:H18)</f>
        <v>218701.995</v>
      </c>
      <c r="J18" s="123">
        <f>E18+I18</f>
        <v>635611.62299999991</v>
      </c>
      <c r="K18" s="121">
        <v>22467.91</v>
      </c>
      <c r="L18" s="124">
        <v>67618.11</v>
      </c>
      <c r="M18" s="122">
        <v>85333.119999999995</v>
      </c>
      <c r="N18" s="123">
        <f t="shared" ref="N18:N22" si="10">SUM(K18:M18)</f>
        <v>175419.14</v>
      </c>
      <c r="O18" s="123">
        <f t="shared" ref="O18:O22" si="11">J18+N18</f>
        <v>811030.76299999992</v>
      </c>
      <c r="P18" s="121">
        <v>149063.71400000001</v>
      </c>
      <c r="Q18" s="124">
        <v>136709.42199999999</v>
      </c>
      <c r="R18" s="122">
        <v>123858.196</v>
      </c>
      <c r="S18" s="123">
        <f>SUM(P18:R18)</f>
        <v>409631.33199999999</v>
      </c>
      <c r="T18" s="121">
        <v>105283.401</v>
      </c>
      <c r="U18" s="124">
        <v>94173.573999999993</v>
      </c>
      <c r="V18" s="122">
        <v>20986.975999999999</v>
      </c>
      <c r="W18" s="123">
        <f>SUM(T18:V18)</f>
        <v>220443.95099999997</v>
      </c>
      <c r="X18" s="123">
        <f>S18+W18</f>
        <v>630075.28299999994</v>
      </c>
      <c r="Y18" s="121">
        <v>43008.540999999997</v>
      </c>
      <c r="Z18" s="124">
        <v>70893.274000000005</v>
      </c>
      <c r="AA18" s="122">
        <v>69010.760999999999</v>
      </c>
      <c r="AB18" s="123">
        <f>SUM(Y18:AA18)</f>
        <v>182912.576</v>
      </c>
      <c r="AC18" s="123">
        <f>X18+AB18</f>
        <v>812987.85899999994</v>
      </c>
    </row>
    <row r="19" spans="1:29" ht="15.75" x14ac:dyDescent="0.25">
      <c r="A19" s="125" t="s">
        <v>6</v>
      </c>
      <c r="B19" s="126">
        <v>89059.804000000004</v>
      </c>
      <c r="C19" s="126">
        <v>71253.917000000001</v>
      </c>
      <c r="D19" s="127">
        <v>86574.982999999993</v>
      </c>
      <c r="E19" s="128">
        <f>SUM(B19:D19)</f>
        <v>246888.70400000003</v>
      </c>
      <c r="F19" s="126">
        <v>92580.982999999993</v>
      </c>
      <c r="G19" s="126">
        <v>108237.56299999999</v>
      </c>
      <c r="H19" s="127">
        <v>88263.285999999993</v>
      </c>
      <c r="I19" s="128">
        <f>SUM(F19:H19)</f>
        <v>289081.83199999994</v>
      </c>
      <c r="J19" s="128">
        <f>E19+I19</f>
        <v>535970.53599999996</v>
      </c>
      <c r="K19" s="126">
        <v>68569.87</v>
      </c>
      <c r="L19" s="126">
        <v>84492.03</v>
      </c>
      <c r="M19" s="127">
        <v>71731.77</v>
      </c>
      <c r="N19" s="128">
        <f t="shared" si="10"/>
        <v>224793.66999999998</v>
      </c>
      <c r="O19" s="128">
        <f t="shared" si="11"/>
        <v>760764.20600000001</v>
      </c>
      <c r="P19" s="126">
        <v>75604.637000000002</v>
      </c>
      <c r="Q19" s="126">
        <v>67533.97</v>
      </c>
      <c r="R19" s="127">
        <v>75344.748999999996</v>
      </c>
      <c r="S19" s="128">
        <f>SUM(P19:R19)</f>
        <v>218483.35600000003</v>
      </c>
      <c r="T19" s="126">
        <v>64263.932999999997</v>
      </c>
      <c r="U19" s="126">
        <v>95901.307000000001</v>
      </c>
      <c r="V19" s="127">
        <v>99696.175000000003</v>
      </c>
      <c r="W19" s="128">
        <f>SUM(T19:V19)</f>
        <v>259861.41499999998</v>
      </c>
      <c r="X19" s="128">
        <f>S19+W19</f>
        <v>478344.77100000001</v>
      </c>
      <c r="Y19" s="126">
        <v>67897.289999999994</v>
      </c>
      <c r="Z19" s="126">
        <v>88034.426000000007</v>
      </c>
      <c r="AA19" s="127">
        <v>80128.838000000003</v>
      </c>
      <c r="AB19" s="128">
        <f>SUM(Y19:AA19)</f>
        <v>236060.554</v>
      </c>
      <c r="AC19" s="128">
        <f>X19+AB19</f>
        <v>714405.32499999995</v>
      </c>
    </row>
    <row r="20" spans="1:29" ht="15.75" x14ac:dyDescent="0.25">
      <c r="A20" s="125" t="s">
        <v>7</v>
      </c>
      <c r="B20" s="126">
        <v>124585.08900000001</v>
      </c>
      <c r="C20" s="126">
        <v>120042.20600000001</v>
      </c>
      <c r="D20" s="127">
        <v>106698.395</v>
      </c>
      <c r="E20" s="128">
        <f>SUM(B20:D20)</f>
        <v>351325.69</v>
      </c>
      <c r="F20" s="126">
        <v>142785.67199999999</v>
      </c>
      <c r="G20" s="126">
        <v>143953.978</v>
      </c>
      <c r="H20" s="127">
        <v>89452.790999999997</v>
      </c>
      <c r="I20" s="128">
        <f>SUM(F20:H20)</f>
        <v>376192.44099999999</v>
      </c>
      <c r="J20" s="128">
        <f>E20+I20</f>
        <v>727518.13100000005</v>
      </c>
      <c r="K20" s="126">
        <v>78811.98</v>
      </c>
      <c r="L20" s="126">
        <v>86023.59</v>
      </c>
      <c r="M20" s="127">
        <v>72880.179999999993</v>
      </c>
      <c r="N20" s="128">
        <f t="shared" si="10"/>
        <v>237715.75</v>
      </c>
      <c r="O20" s="128">
        <f t="shared" si="11"/>
        <v>965233.88100000005</v>
      </c>
      <c r="P20" s="126">
        <v>82490.369000000006</v>
      </c>
      <c r="Q20" s="126">
        <v>81040.744999999995</v>
      </c>
      <c r="R20" s="127">
        <v>66142.466</v>
      </c>
      <c r="S20" s="128">
        <f>SUM(P20:R20)</f>
        <v>229673.58000000002</v>
      </c>
      <c r="T20" s="126">
        <v>50636.904000000002</v>
      </c>
      <c r="U20" s="126">
        <v>151675.16399999999</v>
      </c>
      <c r="V20" s="127">
        <v>165325.19899999999</v>
      </c>
      <c r="W20" s="128">
        <f>SUM(T20:V20)</f>
        <v>367637.26699999999</v>
      </c>
      <c r="X20" s="128">
        <f>S20+W20</f>
        <v>597310.84700000007</v>
      </c>
      <c r="Y20" s="126">
        <v>143962.223</v>
      </c>
      <c r="Z20" s="126">
        <v>152561.147</v>
      </c>
      <c r="AA20" s="127">
        <v>186900.193</v>
      </c>
      <c r="AB20" s="128">
        <f>SUM(Y20:AA20)</f>
        <v>483423.56299999997</v>
      </c>
      <c r="AC20" s="128">
        <f>X20+AB20</f>
        <v>1080734.4100000001</v>
      </c>
    </row>
    <row r="21" spans="1:29" s="28" customFormat="1" ht="16.5" thickBot="1" x14ac:dyDescent="0.3">
      <c r="A21" s="125" t="s">
        <v>63</v>
      </c>
      <c r="B21" s="126">
        <v>25700.467000000001</v>
      </c>
      <c r="C21" s="126">
        <v>24682.787</v>
      </c>
      <c r="D21" s="127">
        <v>24359.614000000001</v>
      </c>
      <c r="E21" s="128">
        <f>SUM(B21:D21)</f>
        <v>74742.868000000002</v>
      </c>
      <c r="F21" s="126">
        <v>29497.637999999999</v>
      </c>
      <c r="G21" s="126">
        <v>39131.735999999997</v>
      </c>
      <c r="H21" s="127">
        <v>36825.544000000002</v>
      </c>
      <c r="I21" s="128">
        <f>SUM(F21:H21)</f>
        <v>105454.91800000001</v>
      </c>
      <c r="J21" s="128">
        <f>E21+I21</f>
        <v>180197.78600000002</v>
      </c>
      <c r="K21" s="126">
        <v>28292.09</v>
      </c>
      <c r="L21" s="126">
        <v>35140.252999999997</v>
      </c>
      <c r="M21" s="127">
        <v>30460.741999999998</v>
      </c>
      <c r="N21" s="128">
        <f t="shared" si="10"/>
        <v>93893.084999999992</v>
      </c>
      <c r="O21" s="128">
        <f t="shared" si="11"/>
        <v>274090.87100000004</v>
      </c>
      <c r="P21" s="126">
        <v>24885.048000000003</v>
      </c>
      <c r="Q21" s="126">
        <v>19476.871999999999</v>
      </c>
      <c r="R21" s="127">
        <v>23732.072</v>
      </c>
      <c r="S21" s="128">
        <f>SUM(P21:R21)</f>
        <v>68093.991999999998</v>
      </c>
      <c r="T21" s="126">
        <v>22251.171999999999</v>
      </c>
      <c r="U21" s="126">
        <v>40216.459000000003</v>
      </c>
      <c r="V21" s="127">
        <v>41943.427000000003</v>
      </c>
      <c r="W21" s="128">
        <f>SUM(T21:V21)</f>
        <v>104411.058</v>
      </c>
      <c r="X21" s="128">
        <f>S21+W21</f>
        <v>172505.05</v>
      </c>
      <c r="Y21" s="126">
        <v>32276.480000000003</v>
      </c>
      <c r="Z21" s="126">
        <v>34404.163999999997</v>
      </c>
      <c r="AA21" s="127">
        <v>36185.847999999998</v>
      </c>
      <c r="AB21" s="128">
        <f>SUM(Y21:AA21)</f>
        <v>102866.492</v>
      </c>
      <c r="AC21" s="128">
        <f>X21+AB21</f>
        <v>275371.54200000002</v>
      </c>
    </row>
    <row r="22" spans="1:29" ht="16.5" thickBot="1" x14ac:dyDescent="0.3">
      <c r="A22" s="132" t="s">
        <v>8</v>
      </c>
      <c r="B22" s="133">
        <f>SUM(B18:B21)</f>
        <v>402938.29600000003</v>
      </c>
      <c r="C22" s="134">
        <f>SUM(C18:C21)</f>
        <v>342505.87200000003</v>
      </c>
      <c r="D22" s="134">
        <f>SUM(D18:D21)</f>
        <v>344422.72200000001</v>
      </c>
      <c r="E22" s="135">
        <f>SUM(B22:D22)</f>
        <v>1089866.8900000001</v>
      </c>
      <c r="F22" s="133">
        <f>SUM(F18:F21)</f>
        <v>360192.50699999993</v>
      </c>
      <c r="G22" s="134">
        <f>SUM(G18:G21)</f>
        <v>371189.81799999997</v>
      </c>
      <c r="H22" s="134">
        <f>SUM(H18:H21)</f>
        <v>258048.86099999998</v>
      </c>
      <c r="I22" s="135">
        <f>SUM(F22:H22)</f>
        <v>989431.18599999999</v>
      </c>
      <c r="J22" s="135">
        <f>SUM(J18:J21)</f>
        <v>2079298.0760000001</v>
      </c>
      <c r="K22" s="133">
        <f>SUM(K18:K21)</f>
        <v>198141.85</v>
      </c>
      <c r="L22" s="134">
        <f>SUM(L18:L21)</f>
        <v>273273.98300000001</v>
      </c>
      <c r="M22" s="134">
        <f>SUM(M18:M21)</f>
        <v>260405.81200000001</v>
      </c>
      <c r="N22" s="135">
        <f t="shared" si="10"/>
        <v>731821.64500000002</v>
      </c>
      <c r="O22" s="135">
        <f t="shared" si="11"/>
        <v>2811119.7209999999</v>
      </c>
      <c r="P22" s="134">
        <f>SUM(P18:P21)</f>
        <v>332043.76800000004</v>
      </c>
      <c r="Q22" s="134">
        <f>SUM(Q18:Q21)</f>
        <v>304761.00899999996</v>
      </c>
      <c r="R22" s="134">
        <f>SUM(R18:R21)</f>
        <v>289077.48300000001</v>
      </c>
      <c r="S22" s="135">
        <f>SUM(P22:R22)</f>
        <v>925882.26</v>
      </c>
      <c r="T22" s="134">
        <f>SUM(T18:T21)</f>
        <v>242435.41</v>
      </c>
      <c r="U22" s="134">
        <f>SUM(U18:U21)</f>
        <v>381966.50399999996</v>
      </c>
      <c r="V22" s="134">
        <f>SUM(V18:V21)</f>
        <v>327951.777</v>
      </c>
      <c r="W22" s="135">
        <f>SUM(T22:V22)</f>
        <v>952353.69099999999</v>
      </c>
      <c r="X22" s="135">
        <f>SUM(X18:X21)</f>
        <v>1878235.9510000001</v>
      </c>
      <c r="Y22" s="134">
        <f>SUM(Y18:Y21)</f>
        <v>287144.53399999999</v>
      </c>
      <c r="Z22" s="134">
        <f>SUM(Z18:Z21)</f>
        <v>345893.011</v>
      </c>
      <c r="AA22" s="134">
        <f>SUM(AA18:AA21)</f>
        <v>372225.64</v>
      </c>
      <c r="AB22" s="135">
        <f>SUM(Y22:AA22)</f>
        <v>1005263.1849999999</v>
      </c>
      <c r="AC22" s="135">
        <f>SUM(AC18:AC21)</f>
        <v>2883499.1359999999</v>
      </c>
    </row>
    <row r="23" spans="1:29" ht="18.75" x14ac:dyDescent="0.3">
      <c r="A23" s="137" t="s">
        <v>9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16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165"/>
    </row>
    <row r="24" spans="1:29" ht="15.75" x14ac:dyDescent="0.25">
      <c r="A24" s="120" t="s">
        <v>10</v>
      </c>
      <c r="B24" s="121">
        <v>64385.834000000003</v>
      </c>
      <c r="C24" s="121">
        <v>49862.491999999998</v>
      </c>
      <c r="D24" s="122">
        <v>56893.553</v>
      </c>
      <c r="E24" s="123">
        <f>SUM(B24:D24)</f>
        <v>171141.87900000002</v>
      </c>
      <c r="F24" s="121">
        <v>40318.040999999997</v>
      </c>
      <c r="G24" s="121">
        <v>26984.03</v>
      </c>
      <c r="H24" s="122">
        <v>11662.906000000001</v>
      </c>
      <c r="I24" s="123">
        <f>SUM(F24:H24)</f>
        <v>78964.976999999999</v>
      </c>
      <c r="J24" s="123">
        <f t="shared" ref="J24:J36" si="12">E24+I24</f>
        <v>250106.85600000003</v>
      </c>
      <c r="K24" s="121">
        <v>12217.715</v>
      </c>
      <c r="L24" s="121">
        <v>12503.33</v>
      </c>
      <c r="M24" s="122">
        <v>18345.017</v>
      </c>
      <c r="N24" s="123">
        <f t="shared" ref="N24:N28" si="13">SUM(K24:M24)</f>
        <v>43066.061999999998</v>
      </c>
      <c r="O24" s="123">
        <f t="shared" ref="O24:O28" si="14">J24+N24</f>
        <v>293172.91800000001</v>
      </c>
      <c r="P24" s="121">
        <v>60048.927000000003</v>
      </c>
      <c r="Q24" s="121">
        <v>45099.436999999998</v>
      </c>
      <c r="R24" s="122">
        <v>58642.250999999997</v>
      </c>
      <c r="S24" s="123">
        <f>SUM(P24:R24)</f>
        <v>163790.61499999999</v>
      </c>
      <c r="T24" s="121">
        <v>45386.055999999997</v>
      </c>
      <c r="U24" s="121">
        <v>40340.080000000002</v>
      </c>
      <c r="V24" s="122">
        <v>15406.17</v>
      </c>
      <c r="W24" s="123">
        <f>SUM(T24:V24)</f>
        <v>101132.306</v>
      </c>
      <c r="X24" s="123">
        <f>S24+W24</f>
        <v>264922.92099999997</v>
      </c>
      <c r="Y24" s="121">
        <v>12816.41</v>
      </c>
      <c r="Z24" s="121">
        <v>12842.931</v>
      </c>
      <c r="AA24" s="122">
        <v>23678.236000000001</v>
      </c>
      <c r="AB24" s="123">
        <f>SUM(Y24:AA24)</f>
        <v>49337.577000000005</v>
      </c>
      <c r="AC24" s="123">
        <f>X24+AB24</f>
        <v>314260.49799999996</v>
      </c>
    </row>
    <row r="25" spans="1:29" ht="15.75" x14ac:dyDescent="0.25">
      <c r="A25" s="125" t="s">
        <v>11</v>
      </c>
      <c r="B25" s="126">
        <v>304160.77799999999</v>
      </c>
      <c r="C25" s="126">
        <v>289416.886</v>
      </c>
      <c r="D25" s="127">
        <v>300953.3</v>
      </c>
      <c r="E25" s="128">
        <f>SUM(B25:D25)</f>
        <v>894530.96399999992</v>
      </c>
      <c r="F25" s="126">
        <v>258916.17800000001</v>
      </c>
      <c r="G25" s="126">
        <v>272905.03399999999</v>
      </c>
      <c r="H25" s="127">
        <v>239437.723</v>
      </c>
      <c r="I25" s="128">
        <f>SUM(F25:H25)</f>
        <v>771258.93500000006</v>
      </c>
      <c r="J25" s="128">
        <f t="shared" si="12"/>
        <v>1665789.899</v>
      </c>
      <c r="K25" s="126">
        <v>230336.23800000001</v>
      </c>
      <c r="L25" s="126">
        <v>231735.117</v>
      </c>
      <c r="M25" s="127">
        <v>261516.584</v>
      </c>
      <c r="N25" s="128">
        <f t="shared" si="13"/>
        <v>723587.93900000001</v>
      </c>
      <c r="O25" s="128">
        <f t="shared" si="14"/>
        <v>2389377.838</v>
      </c>
      <c r="P25" s="126">
        <v>223555.55</v>
      </c>
      <c r="Q25" s="126">
        <v>213029.427</v>
      </c>
      <c r="R25" s="127">
        <v>274264.01699999999</v>
      </c>
      <c r="S25" s="128">
        <f>SUM(P25:R25)</f>
        <v>710848.99399999995</v>
      </c>
      <c r="T25" s="126">
        <v>227494.421</v>
      </c>
      <c r="U25" s="126">
        <v>238279.924</v>
      </c>
      <c r="V25" s="127">
        <v>258588.31700000001</v>
      </c>
      <c r="W25" s="128">
        <f>SUM(T25:V25)</f>
        <v>724362.66200000001</v>
      </c>
      <c r="X25" s="128">
        <f>S25+W25</f>
        <v>1435211.656</v>
      </c>
      <c r="Y25" s="126">
        <v>298616.11700000003</v>
      </c>
      <c r="Z25" s="126">
        <v>261696.66699999999</v>
      </c>
      <c r="AA25" s="127">
        <v>281654.84299999999</v>
      </c>
      <c r="AB25" s="128">
        <f>SUM(Y25:AA25)</f>
        <v>841967.62699999998</v>
      </c>
      <c r="AC25" s="128">
        <f>X25+AB25</f>
        <v>2277179.2829999998</v>
      </c>
    </row>
    <row r="26" spans="1:29" ht="15.75" x14ac:dyDescent="0.25">
      <c r="A26" s="125" t="s">
        <v>12</v>
      </c>
      <c r="B26" s="126">
        <v>89047.048999999999</v>
      </c>
      <c r="C26" s="126">
        <v>89364.482999999993</v>
      </c>
      <c r="D26" s="127">
        <v>92606.047999999995</v>
      </c>
      <c r="E26" s="128">
        <f>SUM(B26:D26)</f>
        <v>271017.58</v>
      </c>
      <c r="F26" s="126">
        <v>79792.876000000004</v>
      </c>
      <c r="G26" s="126">
        <v>78826.846000000005</v>
      </c>
      <c r="H26" s="127">
        <v>100271.777</v>
      </c>
      <c r="I26" s="128">
        <f>SUM(F26:H26)</f>
        <v>258891.49900000001</v>
      </c>
      <c r="J26" s="128">
        <f t="shared" si="12"/>
        <v>529909.07900000003</v>
      </c>
      <c r="K26" s="126">
        <v>111435.391</v>
      </c>
      <c r="L26" s="126">
        <v>107309.11</v>
      </c>
      <c r="M26" s="127">
        <v>87153.266000000003</v>
      </c>
      <c r="N26" s="128">
        <f t="shared" si="13"/>
        <v>305897.76699999999</v>
      </c>
      <c r="O26" s="128">
        <f t="shared" si="14"/>
        <v>835806.84600000002</v>
      </c>
      <c r="P26" s="126">
        <v>99411.972999999998</v>
      </c>
      <c r="Q26" s="126">
        <v>89316.629000000001</v>
      </c>
      <c r="R26" s="127">
        <v>98333.040999999997</v>
      </c>
      <c r="S26" s="128">
        <f>SUM(P26:R26)</f>
        <v>287061.64300000004</v>
      </c>
      <c r="T26" s="126">
        <v>84748.577000000005</v>
      </c>
      <c r="U26" s="126">
        <v>81158.785999999993</v>
      </c>
      <c r="V26" s="127">
        <v>83159.459000000003</v>
      </c>
      <c r="W26" s="128">
        <f>SUM(T26:V26)</f>
        <v>249066.82200000001</v>
      </c>
      <c r="X26" s="128">
        <f>S26+W26</f>
        <v>536128.46500000008</v>
      </c>
      <c r="Y26" s="126">
        <v>115729.768</v>
      </c>
      <c r="Z26" s="126">
        <v>104304.69899999999</v>
      </c>
      <c r="AA26" s="127">
        <v>101522.51</v>
      </c>
      <c r="AB26" s="128">
        <f>SUM(Y26:AA26)</f>
        <v>321556.97700000001</v>
      </c>
      <c r="AC26" s="128">
        <f>X26+AB26</f>
        <v>857685.44200000004</v>
      </c>
    </row>
    <row r="27" spans="1:29" s="28" customFormat="1" ht="16.5" thickBot="1" x14ac:dyDescent="0.3">
      <c r="A27" s="125" t="s">
        <v>62</v>
      </c>
      <c r="B27" s="126">
        <v>181268.02000000002</v>
      </c>
      <c r="C27" s="126">
        <v>110012.182</v>
      </c>
      <c r="D27" s="127">
        <v>175286.88399999999</v>
      </c>
      <c r="E27" s="128">
        <f>SUM(B27:D27)</f>
        <v>466567.08600000001</v>
      </c>
      <c r="F27" s="126">
        <v>297776.26799999998</v>
      </c>
      <c r="G27" s="126">
        <v>213880.62400000001</v>
      </c>
      <c r="H27" s="127">
        <v>288505.70699999999</v>
      </c>
      <c r="I27" s="128">
        <f>SUM(F27:H27)</f>
        <v>800162.59899999993</v>
      </c>
      <c r="J27" s="128">
        <f t="shared" si="12"/>
        <v>1266729.6850000001</v>
      </c>
      <c r="K27" s="126">
        <v>262719.52899999998</v>
      </c>
      <c r="L27" s="126">
        <v>247174.70899999997</v>
      </c>
      <c r="M27" s="127">
        <v>228782.17800000001</v>
      </c>
      <c r="N27" s="128">
        <f t="shared" si="13"/>
        <v>738676.41599999997</v>
      </c>
      <c r="O27" s="128">
        <f t="shared" si="14"/>
        <v>2005406.101</v>
      </c>
      <c r="P27" s="126">
        <v>215375.80599999998</v>
      </c>
      <c r="Q27" s="126">
        <v>195792.24099999998</v>
      </c>
      <c r="R27" s="127">
        <v>202253.38699999999</v>
      </c>
      <c r="S27" s="128">
        <f>SUM(P27:R27)</f>
        <v>613421.43399999989</v>
      </c>
      <c r="T27" s="126">
        <v>336845.60600000003</v>
      </c>
      <c r="U27" s="126">
        <v>201800.14600000001</v>
      </c>
      <c r="V27" s="127">
        <v>237000.45500000002</v>
      </c>
      <c r="W27" s="128">
        <f>SUM(T27:V27)</f>
        <v>775646.20700000017</v>
      </c>
      <c r="X27" s="128">
        <f>S27+W27</f>
        <v>1389067.6410000001</v>
      </c>
      <c r="Y27" s="126">
        <v>261055.391</v>
      </c>
      <c r="Z27" s="126">
        <v>245608.239</v>
      </c>
      <c r="AA27" s="127">
        <v>172647.758</v>
      </c>
      <c r="AB27" s="128">
        <f>SUM(Y27:AA27)</f>
        <v>679311.38800000004</v>
      </c>
      <c r="AC27" s="128">
        <f>X27+AB27</f>
        <v>2068379.0290000001</v>
      </c>
    </row>
    <row r="28" spans="1:29" ht="16.5" thickBot="1" x14ac:dyDescent="0.3">
      <c r="A28" s="132" t="s">
        <v>13</v>
      </c>
      <c r="B28" s="133">
        <f>SUM(B24:B27)</f>
        <v>638861.68099999998</v>
      </c>
      <c r="C28" s="134">
        <f>SUM(C24:C27)</f>
        <v>538656.04300000006</v>
      </c>
      <c r="D28" s="134">
        <f>SUM(D24:D27)</f>
        <v>625739.78500000003</v>
      </c>
      <c r="E28" s="135">
        <f>SUM(B28:D28)</f>
        <v>1803257.5090000001</v>
      </c>
      <c r="F28" s="133">
        <f>SUM(F24:F27)</f>
        <v>676803.36300000001</v>
      </c>
      <c r="G28" s="134">
        <f>SUM(G24:G27)</f>
        <v>592596.53399999999</v>
      </c>
      <c r="H28" s="134">
        <f>SUM(H24:H27)</f>
        <v>639878.1129999999</v>
      </c>
      <c r="I28" s="135">
        <f>SUM(F28:H28)</f>
        <v>1909278.0099999998</v>
      </c>
      <c r="J28" s="135">
        <f>E28+I28</f>
        <v>3712535.5189999999</v>
      </c>
      <c r="K28" s="133">
        <f>SUM(K24:K27)</f>
        <v>616708.87300000002</v>
      </c>
      <c r="L28" s="134">
        <f>SUM(L24:L27)</f>
        <v>598722.26599999995</v>
      </c>
      <c r="M28" s="134">
        <f>SUM(M24:M27)</f>
        <v>595797.04500000004</v>
      </c>
      <c r="N28" s="135">
        <f t="shared" si="13"/>
        <v>1811228.1839999999</v>
      </c>
      <c r="O28" s="135">
        <f t="shared" si="14"/>
        <v>5523763.7029999997</v>
      </c>
      <c r="P28" s="134">
        <f>SUM(P24:P27)</f>
        <v>598392.25600000005</v>
      </c>
      <c r="Q28" s="134">
        <f>SUM(Q24:Q27)</f>
        <v>543237.73399999994</v>
      </c>
      <c r="R28" s="134">
        <f>SUM(R24:R27)</f>
        <v>633492.696</v>
      </c>
      <c r="S28" s="135">
        <f>SUM(P28:R28)</f>
        <v>1775122.686</v>
      </c>
      <c r="T28" s="134">
        <f>SUM(T24:T27)</f>
        <v>694474.66</v>
      </c>
      <c r="U28" s="134">
        <f>SUM(U24:U27)</f>
        <v>561578.93599999999</v>
      </c>
      <c r="V28" s="134">
        <f>SUM(V24:V27)</f>
        <v>594154.40100000007</v>
      </c>
      <c r="W28" s="135">
        <f>SUM(T28:V28)</f>
        <v>1850207.997</v>
      </c>
      <c r="X28" s="135">
        <f>S28+W28</f>
        <v>3625330.6830000002</v>
      </c>
      <c r="Y28" s="134">
        <f>SUM(Y24:Y27)</f>
        <v>688217.68599999999</v>
      </c>
      <c r="Z28" s="134">
        <f>SUM(Z24:Z27)</f>
        <v>624452.53600000008</v>
      </c>
      <c r="AA28" s="134">
        <f>SUM(AA24:AA27)</f>
        <v>579503.34699999995</v>
      </c>
      <c r="AB28" s="135">
        <f>SUM(Y28:AA28)</f>
        <v>1892173.5690000001</v>
      </c>
      <c r="AC28" s="135">
        <f>X28+AB28</f>
        <v>5517504.2520000003</v>
      </c>
    </row>
    <row r="29" spans="1:29" ht="15.75" thickBot="1" x14ac:dyDescent="0.3">
      <c r="A29" s="138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166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166"/>
    </row>
    <row r="30" spans="1:29" ht="16.5" thickBot="1" x14ac:dyDescent="0.3">
      <c r="A30" s="139" t="s">
        <v>18</v>
      </c>
      <c r="B30" s="140">
        <v>2712.1909999999998</v>
      </c>
      <c r="C30" s="141">
        <v>2436.7830000000004</v>
      </c>
      <c r="D30" s="140">
        <v>2354.1219999999998</v>
      </c>
      <c r="E30" s="142">
        <f>SUM(B30:D30)</f>
        <v>7503.0959999999995</v>
      </c>
      <c r="F30" s="140">
        <v>2212.201</v>
      </c>
      <c r="G30" s="141">
        <v>0</v>
      </c>
      <c r="H30" s="140">
        <v>0</v>
      </c>
      <c r="I30" s="142">
        <f>SUM(F30:H30)</f>
        <v>2212.201</v>
      </c>
      <c r="J30" s="142">
        <f t="shared" si="12"/>
        <v>9715.2969999999987</v>
      </c>
      <c r="K30" s="140">
        <v>0</v>
      </c>
      <c r="L30" s="141">
        <v>0</v>
      </c>
      <c r="M30" s="140">
        <v>0</v>
      </c>
      <c r="N30" s="142">
        <f>SUM(K30:M30)</f>
        <v>0</v>
      </c>
      <c r="O30" s="142">
        <f>J30+N30</f>
        <v>9715.2969999999987</v>
      </c>
      <c r="P30" s="140">
        <v>2345.7219999999998</v>
      </c>
      <c r="Q30" s="141">
        <v>2109.172</v>
      </c>
      <c r="R30" s="140">
        <v>2387.2089999999998</v>
      </c>
      <c r="S30" s="143">
        <f>SUM(P30:R30)</f>
        <v>6842.1030000000001</v>
      </c>
      <c r="T30" s="140">
        <v>2185.84</v>
      </c>
      <c r="U30" s="141">
        <v>0</v>
      </c>
      <c r="V30" s="140">
        <v>0</v>
      </c>
      <c r="W30" s="143">
        <f>SUM(T30:V30)</f>
        <v>2185.84</v>
      </c>
      <c r="X30" s="143">
        <f>S30+W30</f>
        <v>9027.9429999999993</v>
      </c>
      <c r="Y30" s="140">
        <v>0</v>
      </c>
      <c r="Z30" s="141">
        <v>0</v>
      </c>
      <c r="AA30" s="140">
        <v>0</v>
      </c>
      <c r="AB30" s="143">
        <f>SUM(Y30:AA30)</f>
        <v>0</v>
      </c>
      <c r="AC30" s="143">
        <f>X30+AB30</f>
        <v>9027.9429999999993</v>
      </c>
    </row>
    <row r="31" spans="1:29" ht="15.75" thickBot="1" x14ac:dyDescent="0.3">
      <c r="A31" s="138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166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166"/>
    </row>
    <row r="32" spans="1:29" ht="32.25" thickBot="1" x14ac:dyDescent="0.3">
      <c r="A32" s="144" t="s">
        <v>86</v>
      </c>
      <c r="B32" s="86">
        <f>B16+B22+B28</f>
        <v>2905017.8059999994</v>
      </c>
      <c r="C32" s="87">
        <f>C16+C22+C28</f>
        <v>2429552.6960000005</v>
      </c>
      <c r="D32" s="87">
        <f>D16+D22+D28</f>
        <v>2658036.838</v>
      </c>
      <c r="E32" s="88">
        <f>SUM(B32:D32)</f>
        <v>7992607.3399999999</v>
      </c>
      <c r="F32" s="86">
        <f>F16+F22+F28</f>
        <v>2672920.1259999997</v>
      </c>
      <c r="G32" s="87">
        <f>G16+G22+G28</f>
        <v>2179532.0089999996</v>
      </c>
      <c r="H32" s="87">
        <f>H16+H22+H28</f>
        <v>1885556.5449999997</v>
      </c>
      <c r="I32" s="88">
        <f>SUM(F32:H32)</f>
        <v>6738008.6799999997</v>
      </c>
      <c r="J32" s="88">
        <f t="shared" si="12"/>
        <v>14730616.02</v>
      </c>
      <c r="K32" s="86">
        <f>K16+K22+K28</f>
        <v>1705848.2930000001</v>
      </c>
      <c r="L32" s="87">
        <f>L16+L22+L28</f>
        <v>1804281.4789999998</v>
      </c>
      <c r="M32" s="87">
        <f>M16+M22+M28</f>
        <v>2019171.2170000002</v>
      </c>
      <c r="N32" s="88">
        <f t="shared" ref="N32:N33" si="15">SUM(K32:M32)</f>
        <v>5529300.9890000001</v>
      </c>
      <c r="O32" s="88">
        <f t="shared" ref="O32:O33" si="16">J32+N32</f>
        <v>20259917.009</v>
      </c>
      <c r="P32" s="87">
        <f>P16+P22+P28</f>
        <v>2653834.912</v>
      </c>
      <c r="Q32" s="87">
        <f>Q16+Q22+Q28</f>
        <v>2434978.8489999995</v>
      </c>
      <c r="R32" s="87">
        <f>R16+R22+R28</f>
        <v>2462465.0789999999</v>
      </c>
      <c r="S32" s="88">
        <f>SUM(P32:R32)</f>
        <v>7551278.8399999999</v>
      </c>
      <c r="T32" s="87">
        <f>T16+T22+T28</f>
        <v>2415387.034</v>
      </c>
      <c r="U32" s="87">
        <f>U16+U22+U28</f>
        <v>2384279.58</v>
      </c>
      <c r="V32" s="87">
        <f>V16+V22+V28</f>
        <v>2152715.67</v>
      </c>
      <c r="W32" s="88">
        <f>SUM(T32:V32)</f>
        <v>6952382.284</v>
      </c>
      <c r="X32" s="88">
        <f>S32+W32</f>
        <v>14503661.124</v>
      </c>
      <c r="Y32" s="87">
        <f>Y16+Y22+Y28</f>
        <v>2158558.4979999997</v>
      </c>
      <c r="Z32" s="87">
        <f>Z16+Z22+Z28</f>
        <v>2194471.1439999999</v>
      </c>
      <c r="AA32" s="87">
        <f>AA16+AA22+AA28</f>
        <v>2017910.5290000001</v>
      </c>
      <c r="AB32" s="88">
        <f>SUM(Y32:AA32)</f>
        <v>6370940.1709999992</v>
      </c>
      <c r="AC32" s="88">
        <f>X32+AB32</f>
        <v>20874601.294999998</v>
      </c>
    </row>
    <row r="33" spans="1:29" ht="32.25" thickBot="1" x14ac:dyDescent="0.3">
      <c r="A33" s="144" t="s">
        <v>87</v>
      </c>
      <c r="B33" s="89">
        <f>B30+B32</f>
        <v>2907729.9969999995</v>
      </c>
      <c r="C33" s="90">
        <f>C30+C32</f>
        <v>2431989.4790000003</v>
      </c>
      <c r="D33" s="90">
        <f>D30+D32</f>
        <v>2660390.96</v>
      </c>
      <c r="E33" s="91">
        <f>SUM(B33:D33)</f>
        <v>8000110.4359999998</v>
      </c>
      <c r="F33" s="89">
        <f>F30+F32</f>
        <v>2675132.3269999996</v>
      </c>
      <c r="G33" s="90">
        <f>G30+G32</f>
        <v>2179532.0089999996</v>
      </c>
      <c r="H33" s="90">
        <f>H30+H32</f>
        <v>1885556.5449999997</v>
      </c>
      <c r="I33" s="91">
        <f>SUM(F33:H33)</f>
        <v>6740220.8809999991</v>
      </c>
      <c r="J33" s="91">
        <f t="shared" si="12"/>
        <v>14740331.316999998</v>
      </c>
      <c r="K33" s="89">
        <f>K30+K32</f>
        <v>1705848.2930000001</v>
      </c>
      <c r="L33" s="90">
        <f>L30+L32</f>
        <v>1804281.4789999998</v>
      </c>
      <c r="M33" s="90">
        <f>M30+M32</f>
        <v>2019171.2170000002</v>
      </c>
      <c r="N33" s="91">
        <f t="shared" si="15"/>
        <v>5529300.9890000001</v>
      </c>
      <c r="O33" s="91">
        <f t="shared" si="16"/>
        <v>20269632.305999998</v>
      </c>
      <c r="P33" s="90">
        <f>P30+P32</f>
        <v>2656180.6340000001</v>
      </c>
      <c r="Q33" s="90">
        <f>Q30+Q32</f>
        <v>2437088.0209999993</v>
      </c>
      <c r="R33" s="90">
        <f>R30+R32</f>
        <v>2464852.2879999997</v>
      </c>
      <c r="S33" s="88">
        <f>SUM(P33:R33)</f>
        <v>7558120.942999999</v>
      </c>
      <c r="T33" s="90">
        <f>T30+T32</f>
        <v>2417572.8739999998</v>
      </c>
      <c r="U33" s="90">
        <f>U30+U32</f>
        <v>2384279.58</v>
      </c>
      <c r="V33" s="90">
        <f>V30+V32</f>
        <v>2152715.67</v>
      </c>
      <c r="W33" s="88">
        <f>SUM(T33:V33)</f>
        <v>6954568.1239999998</v>
      </c>
      <c r="X33" s="88">
        <f>S33+W33</f>
        <v>14512689.066999998</v>
      </c>
      <c r="Y33" s="90">
        <f>Y30+Y32</f>
        <v>2158558.4979999997</v>
      </c>
      <c r="Z33" s="90">
        <f>Z30+Z32</f>
        <v>2194471.1439999999</v>
      </c>
      <c r="AA33" s="90">
        <f>AA30+AA32</f>
        <v>2017910.5290000001</v>
      </c>
      <c r="AB33" s="88">
        <f>SUM(Y33:AA33)</f>
        <v>6370940.1709999992</v>
      </c>
      <c r="AC33" s="88">
        <f>X33+AB33</f>
        <v>20883629.237999998</v>
      </c>
    </row>
    <row r="34" spans="1:29" ht="15.75" x14ac:dyDescent="0.25">
      <c r="A34" s="14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187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167"/>
    </row>
    <row r="35" spans="1:29" ht="15.75" x14ac:dyDescent="0.25">
      <c r="A35" s="146" t="s">
        <v>36</v>
      </c>
      <c r="B35" s="147">
        <f>SUM(B5:B12,B18,B24,B30)</f>
        <v>1850516.6469999999</v>
      </c>
      <c r="C35" s="147">
        <f>SUM(C5:C12,C18,C24,C30)</f>
        <v>1456198.6950000003</v>
      </c>
      <c r="D35" s="147">
        <f>SUM(D5:D12,D18,D24,D30)</f>
        <v>1569663.4810000001</v>
      </c>
      <c r="E35" s="148">
        <f>SUM(B35:D35)</f>
        <v>4876378.8230000008</v>
      </c>
      <c r="F35" s="147">
        <f>SUM(F5:F12,F18,F24,F30)</f>
        <v>1462511.5679999997</v>
      </c>
      <c r="G35" s="147">
        <f>SUM(G5:G12,G18,G24,G30)</f>
        <v>996952.5909999999</v>
      </c>
      <c r="H35" s="147">
        <f>SUM(H5:H12,H18,H24,H30)</f>
        <v>765663.58299999987</v>
      </c>
      <c r="I35" s="148">
        <f>SUM(F35:H35)</f>
        <v>3225127.7419999996</v>
      </c>
      <c r="J35" s="148">
        <f t="shared" si="12"/>
        <v>8101506.5650000004</v>
      </c>
      <c r="K35" s="147">
        <f>SUM(K5:K12,K18,K24,K30)</f>
        <v>662916.70500000007</v>
      </c>
      <c r="L35" s="147">
        <f>SUM(L5:L12,L18,L24,L30)</f>
        <v>708879.17999999993</v>
      </c>
      <c r="M35" s="147">
        <f>SUM(M5:M12,M18,M24,M30)</f>
        <v>956888.48699999996</v>
      </c>
      <c r="N35" s="148">
        <f t="shared" ref="N35:N36" si="17">SUM(K35:M35)</f>
        <v>2328684.372</v>
      </c>
      <c r="O35" s="148">
        <f t="shared" ref="O35:O36" si="18">J35+N35</f>
        <v>10430190.937000001</v>
      </c>
      <c r="P35" s="147">
        <f>SUM(P5:P12,P18,P24,P30)</f>
        <v>1639079.4289999998</v>
      </c>
      <c r="Q35" s="147">
        <f>SUM(Q5:Q12,Q18,Q24,Q30)</f>
        <v>1502736.7339999999</v>
      </c>
      <c r="R35" s="147">
        <f>SUM(R5:R12,R18,R24,R30)</f>
        <v>1417017.7590000001</v>
      </c>
      <c r="S35" s="148">
        <f>SUM(P35:R35)</f>
        <v>4558833.9220000003</v>
      </c>
      <c r="T35" s="147">
        <f>SUM(T5:T12,T18,T24,T30)</f>
        <v>1320023.0380000002</v>
      </c>
      <c r="U35" s="147">
        <f>SUM(U5:U12,U18,U24,U30)</f>
        <v>1232035.6640000001</v>
      </c>
      <c r="V35" s="147">
        <f>SUM(V5:V12,V18,V24,V30)</f>
        <v>930738.53500000003</v>
      </c>
      <c r="W35" s="148">
        <f>SUM(T35:V35)</f>
        <v>3482797.2370000007</v>
      </c>
      <c r="X35" s="148">
        <f>S35+W35</f>
        <v>8041631.1590000009</v>
      </c>
      <c r="Y35" s="147">
        <f>SUM(Y5:Y12,Y18,Y24,Y30)</f>
        <v>899139.89500000002</v>
      </c>
      <c r="Z35" s="147">
        <f>SUM(Z5:Z12,Z18,Z24,Z30)</f>
        <v>969833.59899999993</v>
      </c>
      <c r="AA35" s="147">
        <f>SUM(AA5:AA12,AA18,AA24,AA30)</f>
        <v>820662.47500000009</v>
      </c>
      <c r="AB35" s="148">
        <f>SUM(Y35:AA35)</f>
        <v>2689635.969</v>
      </c>
      <c r="AC35" s="168">
        <f>X35+AB35</f>
        <v>10731267.128</v>
      </c>
    </row>
    <row r="36" spans="1:29" ht="15.75" x14ac:dyDescent="0.25">
      <c r="A36" s="149" t="s">
        <v>21</v>
      </c>
      <c r="B36" s="150">
        <f>SUM(B13:B15,B19:B21,B25:B27)</f>
        <v>1057213.3500000001</v>
      </c>
      <c r="C36" s="150">
        <f>SUM(C13:C15,C19:C21,C25:C27)</f>
        <v>975790.78399999999</v>
      </c>
      <c r="D36" s="150">
        <f>SUM(D13:D15,D19:D21,D25:D27)</f>
        <v>1090727.4790000001</v>
      </c>
      <c r="E36" s="151">
        <f>SUM(B36:D36)</f>
        <v>3123731.6129999999</v>
      </c>
      <c r="F36" s="150">
        <f>SUM(F13:F15,F19:F21,F25:F27)</f>
        <v>1212620.7590000001</v>
      </c>
      <c r="G36" s="150">
        <f>SUM(G13:G15,G19:G21,G25:G27)</f>
        <v>1182579.4180000001</v>
      </c>
      <c r="H36" s="150">
        <f>SUM(H13:H15,H19:H21,H25:H27)</f>
        <v>1119892.9619999998</v>
      </c>
      <c r="I36" s="151">
        <f>SUM(F36:H36)</f>
        <v>3515093.139</v>
      </c>
      <c r="J36" s="151">
        <f t="shared" si="12"/>
        <v>6638824.7520000003</v>
      </c>
      <c r="K36" s="150">
        <f>SUM(K13:K15,K19:K21,K25:K27)</f>
        <v>1042931.5880000001</v>
      </c>
      <c r="L36" s="150">
        <f>SUM(L13:L15,L19:L21,L25:L27)</f>
        <v>1095402.2989999999</v>
      </c>
      <c r="M36" s="150">
        <f>SUM(M13:M15,M19:M21,M25:M27)</f>
        <v>1062282.7300000002</v>
      </c>
      <c r="N36" s="151">
        <f t="shared" si="17"/>
        <v>3200616.6170000006</v>
      </c>
      <c r="O36" s="151">
        <f t="shared" si="18"/>
        <v>9839441.3690000009</v>
      </c>
      <c r="P36" s="152">
        <f>SUM(P13:P15,P19:P21,P25:P27)</f>
        <v>1017101.205</v>
      </c>
      <c r="Q36" s="150">
        <f>SUM(Q13:Q15,Q19:Q21,Q25:Q27)</f>
        <v>934351.28700000001</v>
      </c>
      <c r="R36" s="150">
        <f>SUM(R13:R15,R19:R21,R25:R27)</f>
        <v>1047834.529</v>
      </c>
      <c r="S36" s="151">
        <f>SUM(P36:R36)</f>
        <v>2999287.0210000002</v>
      </c>
      <c r="T36" s="152">
        <f>SUM(T13:T15,T19:T21,T25:T27)</f>
        <v>1097549.8360000001</v>
      </c>
      <c r="U36" s="150">
        <f>SUM(U13:U15,U19:U21,U25:U27)</f>
        <v>1152243.916</v>
      </c>
      <c r="V36" s="150">
        <f>SUM(V13:V15,V19:V21,V25:V27)</f>
        <v>1221977.135</v>
      </c>
      <c r="W36" s="151">
        <f>SUM(T36:V36)</f>
        <v>3471770.8870000001</v>
      </c>
      <c r="X36" s="151">
        <f>S36+W36</f>
        <v>6471057.9079999998</v>
      </c>
      <c r="Y36" s="152">
        <f>SUM(Y13:Y15,Y19:Y21,Y25:Y27)</f>
        <v>1259418.6030000001</v>
      </c>
      <c r="Z36" s="150">
        <f>SUM(Z13:Z15,Z19:Z21,Z25:Z27)</f>
        <v>1224637.5449999999</v>
      </c>
      <c r="AA36" s="150">
        <f>SUM(AA13:AA15,AA19:AA21,AA25:AA27)</f>
        <v>1197248.054</v>
      </c>
      <c r="AB36" s="151">
        <f>SUM(Y36:AA36)</f>
        <v>3681304.202</v>
      </c>
      <c r="AC36" s="169">
        <f>X36+AB36</f>
        <v>10152362.109999999</v>
      </c>
    </row>
    <row r="37" spans="1:29" x14ac:dyDescent="0.25">
      <c r="A37" s="28"/>
      <c r="B37" s="28"/>
      <c r="C37" s="28"/>
      <c r="D37" s="28"/>
      <c r="E37" s="28"/>
      <c r="P37" s="28"/>
      <c r="Q37" s="28"/>
      <c r="R37" s="28"/>
      <c r="S37" s="28"/>
    </row>
    <row r="38" spans="1:29" x14ac:dyDescent="0.25">
      <c r="A38" s="28"/>
      <c r="B38" s="28"/>
      <c r="C38" s="28"/>
      <c r="D38" s="28"/>
      <c r="E38" s="28"/>
      <c r="P38" s="28"/>
      <c r="Q38" s="28"/>
      <c r="R38" s="28"/>
      <c r="S38" s="28"/>
    </row>
    <row r="39" spans="1:29" x14ac:dyDescent="0.25">
      <c r="A39" s="28"/>
      <c r="B39" s="28"/>
      <c r="C39" s="28"/>
      <c r="D39" s="28"/>
      <c r="E39" s="28"/>
      <c r="P39" s="28"/>
      <c r="Q39" s="28"/>
      <c r="R39" s="28"/>
      <c r="S39" s="1"/>
      <c r="T39" s="184"/>
      <c r="Y39" s="184"/>
    </row>
    <row r="40" spans="1:29" x14ac:dyDescent="0.25">
      <c r="S40" s="1"/>
      <c r="T40" s="184"/>
      <c r="Y40" s="184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password="CA04" sqref="A1:AC36" name="Диапазон1"/>
  </protectedRanges>
  <customSheetViews>
    <customSheetView guid="{BFC9BBAB-DC53-41DF-AE0D-DBF1C62867D0}" scale="90" showGridLines="0" fitToPage="1">
      <pane xSplit="1" ySplit="3" topLeftCell="B23" activePane="bottomRight" state="frozen"/>
      <selection pane="bottomRight" activeCell="B5" sqref="B5:N17 P5:AB17 P19:AB23 E19:N22 B25:N29 P25:AB29 F23:H23 J23:N23 B33:N34 P33:AB34 B31:N31 B36:N37 P31:AB31 P36:AB37 B19:D23"/>
      <pageMargins left="0.25" right="0.25" top="0.75" bottom="0.75" header="0.3" footer="0.3"/>
      <pageSetup paperSize="8" scale="56" orientation="landscape" r:id="rId1"/>
    </customSheetView>
  </customSheetViews>
  <mergeCells count="4">
    <mergeCell ref="A2:A3"/>
    <mergeCell ref="P2:AC2"/>
    <mergeCell ref="B2:O2"/>
    <mergeCell ref="A1:AC1"/>
  </mergeCells>
  <pageMargins left="0.25" right="0.25" top="0.75" bottom="0.75" header="0.3" footer="0.3"/>
  <pageSetup paperSize="9" scale="56" orientation="landscape" r:id="rId2"/>
  <ignoredErrors>
    <ignoredError sqref="E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C30"/>
  <sheetViews>
    <sheetView showGridLines="0" zoomScale="85" zoomScaleNormal="85" workbookViewId="0">
      <pane xSplit="1" topLeftCell="G1" activePane="topRight" state="frozen"/>
      <selection pane="topRight" activeCell="T29" sqref="T29"/>
    </sheetView>
  </sheetViews>
  <sheetFormatPr defaultRowHeight="15" x14ac:dyDescent="0.25"/>
  <cols>
    <col min="1" max="1" width="40.28515625" bestFit="1" customWidth="1"/>
    <col min="2" max="5" width="10.7109375" customWidth="1"/>
    <col min="6" max="15" width="10.7109375" style="28" customWidth="1"/>
    <col min="16" max="19" width="10.7109375" customWidth="1"/>
    <col min="20" max="29" width="10.7109375" style="28" customWidth="1"/>
  </cols>
  <sheetData>
    <row r="1" spans="1:29" ht="21" x14ac:dyDescent="0.25">
      <c r="A1" s="205" t="s">
        <v>73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6"/>
    </row>
    <row r="2" spans="1:29" ht="21" x14ac:dyDescent="0.25">
      <c r="A2" s="198"/>
      <c r="B2" s="201">
        <v>2016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3"/>
      <c r="P2" s="201">
        <v>2017</v>
      </c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4"/>
    </row>
    <row r="3" spans="1:29" ht="15.75" x14ac:dyDescent="0.25">
      <c r="A3" s="199"/>
      <c r="B3" s="161" t="s">
        <v>14</v>
      </c>
      <c r="C3" s="161" t="s">
        <v>15</v>
      </c>
      <c r="D3" s="161" t="s">
        <v>16</v>
      </c>
      <c r="E3" s="161" t="s">
        <v>57</v>
      </c>
      <c r="F3" s="176" t="s">
        <v>78</v>
      </c>
      <c r="G3" s="177" t="s">
        <v>79</v>
      </c>
      <c r="H3" s="177" t="s">
        <v>80</v>
      </c>
      <c r="I3" s="177" t="s">
        <v>81</v>
      </c>
      <c r="J3" s="176" t="s">
        <v>77</v>
      </c>
      <c r="K3" s="176" t="s">
        <v>82</v>
      </c>
      <c r="L3" s="177" t="s">
        <v>83</v>
      </c>
      <c r="M3" s="177" t="s">
        <v>84</v>
      </c>
      <c r="N3" s="177" t="s">
        <v>85</v>
      </c>
      <c r="O3" s="176" t="s">
        <v>88</v>
      </c>
      <c r="P3" s="161" t="s">
        <v>14</v>
      </c>
      <c r="Q3" s="161" t="s">
        <v>15</v>
      </c>
      <c r="R3" s="161" t="s">
        <v>16</v>
      </c>
      <c r="S3" s="161" t="s">
        <v>57</v>
      </c>
      <c r="T3" s="176" t="s">
        <v>78</v>
      </c>
      <c r="U3" s="177" t="s">
        <v>79</v>
      </c>
      <c r="V3" s="177" t="s">
        <v>80</v>
      </c>
      <c r="W3" s="161" t="s">
        <v>81</v>
      </c>
      <c r="X3" s="180" t="s">
        <v>77</v>
      </c>
      <c r="Y3" s="176" t="s">
        <v>82</v>
      </c>
      <c r="Z3" s="177" t="s">
        <v>83</v>
      </c>
      <c r="AA3" s="177" t="s">
        <v>84</v>
      </c>
      <c r="AB3" s="180" t="s">
        <v>85</v>
      </c>
      <c r="AC3" s="178" t="s">
        <v>88</v>
      </c>
    </row>
    <row r="4" spans="1:29" ht="18.75" x14ac:dyDescent="0.3">
      <c r="A4" s="6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170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170"/>
    </row>
    <row r="5" spans="1:29" ht="15.75" x14ac:dyDescent="0.25">
      <c r="A5" s="60" t="s">
        <v>1</v>
      </c>
      <c r="B5" s="5">
        <v>427783</v>
      </c>
      <c r="C5" s="5">
        <v>292850</v>
      </c>
      <c r="D5" s="5">
        <v>299314</v>
      </c>
      <c r="E5" s="42">
        <f>SUM(B5:D5)</f>
        <v>1019947</v>
      </c>
      <c r="F5" s="5">
        <v>219183</v>
      </c>
      <c r="G5" s="5">
        <v>60881</v>
      </c>
      <c r="H5" s="5">
        <v>34871</v>
      </c>
      <c r="I5" s="42">
        <f>SUM(F5:H5)</f>
        <v>314935</v>
      </c>
      <c r="J5" s="38">
        <f>E5+I5</f>
        <v>1334882</v>
      </c>
      <c r="K5" s="5">
        <v>38568</v>
      </c>
      <c r="L5" s="5">
        <v>41219</v>
      </c>
      <c r="M5" s="5">
        <v>72778</v>
      </c>
      <c r="N5" s="42">
        <f>SUM(K5:M5)</f>
        <v>152565</v>
      </c>
      <c r="O5" s="38">
        <f>J5+N5</f>
        <v>1487447</v>
      </c>
      <c r="P5" s="5">
        <v>356185</v>
      </c>
      <c r="Q5" s="5">
        <v>325064</v>
      </c>
      <c r="R5" s="5">
        <v>280313</v>
      </c>
      <c r="S5" s="38">
        <f>SUM(P5:R5)</f>
        <v>961562</v>
      </c>
      <c r="T5" s="5">
        <v>254431</v>
      </c>
      <c r="U5" s="5">
        <v>144301</v>
      </c>
      <c r="V5" s="5">
        <v>46827</v>
      </c>
      <c r="W5" s="38">
        <f>SUM(T5:V5)</f>
        <v>445559</v>
      </c>
      <c r="X5" s="38">
        <f>S5+W5</f>
        <v>1407121</v>
      </c>
      <c r="Y5" s="5">
        <v>21773</v>
      </c>
      <c r="Z5" s="5">
        <v>32905</v>
      </c>
      <c r="AA5" s="5">
        <v>52890</v>
      </c>
      <c r="AB5" s="38">
        <f>SUM(Y5:AA5)</f>
        <v>107568</v>
      </c>
      <c r="AC5" s="38">
        <f>X5+AB5</f>
        <v>1514689</v>
      </c>
    </row>
    <row r="6" spans="1:29" ht="15.75" x14ac:dyDescent="0.25">
      <c r="A6" s="61" t="s">
        <v>64</v>
      </c>
      <c r="B6" s="4">
        <v>348855</v>
      </c>
      <c r="C6" s="4">
        <v>245601</v>
      </c>
      <c r="D6" s="4">
        <v>251620</v>
      </c>
      <c r="E6" s="43">
        <f t="shared" ref="E6:E13" si="0">SUM(B6:D6)</f>
        <v>846076</v>
      </c>
      <c r="F6" s="4">
        <v>198909</v>
      </c>
      <c r="G6" s="4">
        <v>67931</v>
      </c>
      <c r="H6" s="4">
        <v>56103</v>
      </c>
      <c r="I6" s="43">
        <f t="shared" ref="I6:I13" si="1">SUM(F6:H6)</f>
        <v>322943</v>
      </c>
      <c r="J6" s="39">
        <f t="shared" ref="J6:J27" si="2">E6+I6</f>
        <v>1169019</v>
      </c>
      <c r="K6" s="4">
        <v>60229</v>
      </c>
      <c r="L6" s="4">
        <v>55778</v>
      </c>
      <c r="M6" s="4">
        <v>87950</v>
      </c>
      <c r="N6" s="43">
        <f t="shared" ref="N6:N13" si="3">SUM(K6:M6)</f>
        <v>203957</v>
      </c>
      <c r="O6" s="39">
        <f t="shared" ref="O6:O14" si="4">J6+N6</f>
        <v>1372976</v>
      </c>
      <c r="P6" s="4">
        <v>307572</v>
      </c>
      <c r="Q6" s="4">
        <v>287197</v>
      </c>
      <c r="R6" s="4">
        <v>253937</v>
      </c>
      <c r="S6" s="39">
        <f t="shared" ref="S6:S13" si="5">SUM(P6:R6)</f>
        <v>848706</v>
      </c>
      <c r="T6" s="4">
        <v>230226</v>
      </c>
      <c r="U6" s="4">
        <v>131136</v>
      </c>
      <c r="V6" s="4">
        <v>59261</v>
      </c>
      <c r="W6" s="39">
        <f t="shared" ref="W6:W13" si="6">SUM(T6:V6)</f>
        <v>420623</v>
      </c>
      <c r="X6" s="39">
        <f t="shared" ref="X6:X27" si="7">S6+W6</f>
        <v>1269329</v>
      </c>
      <c r="Y6" s="4">
        <v>63806</v>
      </c>
      <c r="Z6" s="4">
        <v>56400</v>
      </c>
      <c r="AA6" s="4">
        <v>76626</v>
      </c>
      <c r="AB6" s="39">
        <f t="shared" ref="AB6:AB13" si="8">SUM(Y6:AA6)</f>
        <v>196832</v>
      </c>
      <c r="AC6" s="39">
        <f t="shared" ref="AC6:AC14" si="9">X6+AB6</f>
        <v>1466161</v>
      </c>
    </row>
    <row r="7" spans="1:29" ht="15.75" x14ac:dyDescent="0.25">
      <c r="A7" s="61" t="s">
        <v>65</v>
      </c>
      <c r="B7" s="4">
        <v>318737</v>
      </c>
      <c r="C7" s="4">
        <v>218493</v>
      </c>
      <c r="D7" s="4">
        <v>219853</v>
      </c>
      <c r="E7" s="43">
        <f t="shared" si="0"/>
        <v>757083</v>
      </c>
      <c r="F7" s="4">
        <v>164029</v>
      </c>
      <c r="G7" s="4">
        <v>54736</v>
      </c>
      <c r="H7" s="4">
        <v>23197</v>
      </c>
      <c r="I7" s="43">
        <f t="shared" si="1"/>
        <v>241962</v>
      </c>
      <c r="J7" s="39">
        <f t="shared" si="2"/>
        <v>999045</v>
      </c>
      <c r="K7" s="4">
        <v>34822</v>
      </c>
      <c r="L7" s="4">
        <v>32223</v>
      </c>
      <c r="M7" s="4">
        <v>60361</v>
      </c>
      <c r="N7" s="43">
        <f t="shared" si="3"/>
        <v>127406</v>
      </c>
      <c r="O7" s="39">
        <f t="shared" si="4"/>
        <v>1126451</v>
      </c>
      <c r="P7" s="4">
        <v>261870</v>
      </c>
      <c r="Q7" s="4">
        <v>236099</v>
      </c>
      <c r="R7" s="4">
        <v>208782</v>
      </c>
      <c r="S7" s="39">
        <f t="shared" si="5"/>
        <v>706751</v>
      </c>
      <c r="T7" s="4">
        <v>184539</v>
      </c>
      <c r="U7" s="4">
        <v>106872</v>
      </c>
      <c r="V7" s="4">
        <v>27076</v>
      </c>
      <c r="W7" s="39">
        <f t="shared" si="6"/>
        <v>318487</v>
      </c>
      <c r="X7" s="39">
        <f t="shared" si="7"/>
        <v>1025238</v>
      </c>
      <c r="Y7" s="4">
        <v>38663</v>
      </c>
      <c r="Z7" s="4">
        <v>35358</v>
      </c>
      <c r="AA7" s="4">
        <v>50730</v>
      </c>
      <c r="AB7" s="39">
        <f t="shared" si="8"/>
        <v>124751</v>
      </c>
      <c r="AC7" s="39">
        <f t="shared" si="9"/>
        <v>1149989</v>
      </c>
    </row>
    <row r="8" spans="1:29" ht="15.75" x14ac:dyDescent="0.25">
      <c r="A8" s="61" t="s">
        <v>66</v>
      </c>
      <c r="B8" s="4">
        <v>299501</v>
      </c>
      <c r="C8" s="4">
        <v>214501</v>
      </c>
      <c r="D8" s="4">
        <v>214418</v>
      </c>
      <c r="E8" s="43">
        <f t="shared" si="0"/>
        <v>728420</v>
      </c>
      <c r="F8" s="4">
        <v>191509</v>
      </c>
      <c r="G8" s="4">
        <v>57265</v>
      </c>
      <c r="H8" s="4">
        <v>7127</v>
      </c>
      <c r="I8" s="43">
        <f t="shared" si="1"/>
        <v>255901</v>
      </c>
      <c r="J8" s="39">
        <f t="shared" si="2"/>
        <v>984321</v>
      </c>
      <c r="K8" s="4">
        <v>10965</v>
      </c>
      <c r="L8" s="4">
        <v>25526</v>
      </c>
      <c r="M8" s="4">
        <v>60232</v>
      </c>
      <c r="N8" s="43">
        <f t="shared" si="3"/>
        <v>96723</v>
      </c>
      <c r="O8" s="39">
        <f t="shared" si="4"/>
        <v>1081044</v>
      </c>
      <c r="P8" s="4">
        <v>249764</v>
      </c>
      <c r="Q8" s="4">
        <v>222997</v>
      </c>
      <c r="R8" s="4">
        <v>196888</v>
      </c>
      <c r="S8" s="39">
        <f t="shared" si="5"/>
        <v>669649</v>
      </c>
      <c r="T8" s="4">
        <v>175562</v>
      </c>
      <c r="U8" s="4">
        <v>70620</v>
      </c>
      <c r="V8" s="4">
        <v>34018</v>
      </c>
      <c r="W8" s="39">
        <f t="shared" si="6"/>
        <v>280200</v>
      </c>
      <c r="X8" s="39">
        <f t="shared" si="7"/>
        <v>949849</v>
      </c>
      <c r="Y8" s="4">
        <v>34114</v>
      </c>
      <c r="Z8" s="4">
        <v>16150</v>
      </c>
      <c r="AA8" s="4">
        <v>36174</v>
      </c>
      <c r="AB8" s="39">
        <f t="shared" si="8"/>
        <v>86438</v>
      </c>
      <c r="AC8" s="39">
        <f t="shared" si="9"/>
        <v>1036287</v>
      </c>
    </row>
    <row r="9" spans="1:29" ht="15.75" x14ac:dyDescent="0.25">
      <c r="A9" s="61" t="s">
        <v>67</v>
      </c>
      <c r="B9" s="4">
        <v>523798</v>
      </c>
      <c r="C9" s="4">
        <v>351747</v>
      </c>
      <c r="D9" s="4">
        <v>359500</v>
      </c>
      <c r="E9" s="43">
        <f t="shared" si="0"/>
        <v>1235045</v>
      </c>
      <c r="F9" s="4">
        <v>243109</v>
      </c>
      <c r="G9" s="4">
        <v>110147</v>
      </c>
      <c r="H9" s="4">
        <v>95405</v>
      </c>
      <c r="I9" s="43">
        <f t="shared" si="1"/>
        <v>448661</v>
      </c>
      <c r="J9" s="39">
        <f t="shared" si="2"/>
        <v>1683706</v>
      </c>
      <c r="K9" s="4">
        <v>65186</v>
      </c>
      <c r="L9" s="4">
        <v>81336</v>
      </c>
      <c r="M9" s="4">
        <v>127169</v>
      </c>
      <c r="N9" s="43">
        <f t="shared" si="3"/>
        <v>273691</v>
      </c>
      <c r="O9" s="39">
        <f t="shared" si="4"/>
        <v>1957397</v>
      </c>
      <c r="P9" s="4">
        <v>436509</v>
      </c>
      <c r="Q9" s="4">
        <v>393100</v>
      </c>
      <c r="R9" s="4">
        <v>348884</v>
      </c>
      <c r="S9" s="39">
        <f t="shared" si="5"/>
        <v>1178493</v>
      </c>
      <c r="T9" s="4">
        <v>320015</v>
      </c>
      <c r="U9" s="4">
        <v>222476</v>
      </c>
      <c r="V9" s="4">
        <v>76630</v>
      </c>
      <c r="W9" s="39">
        <f t="shared" si="6"/>
        <v>619121</v>
      </c>
      <c r="X9" s="39">
        <f t="shared" si="7"/>
        <v>1797614</v>
      </c>
      <c r="Y9" s="4">
        <v>69377</v>
      </c>
      <c r="Z9" s="4">
        <v>100354</v>
      </c>
      <c r="AA9" s="4">
        <v>129638</v>
      </c>
      <c r="AB9" s="39">
        <f t="shared" si="8"/>
        <v>299369</v>
      </c>
      <c r="AC9" s="39">
        <f t="shared" si="9"/>
        <v>2096983</v>
      </c>
    </row>
    <row r="10" spans="1:29" ht="15.75" x14ac:dyDescent="0.25">
      <c r="A10" s="61" t="s">
        <v>68</v>
      </c>
      <c r="B10" s="4">
        <v>206239</v>
      </c>
      <c r="C10" s="4">
        <v>144305</v>
      </c>
      <c r="D10" s="4">
        <v>139228</v>
      </c>
      <c r="E10" s="43">
        <f t="shared" si="0"/>
        <v>489772</v>
      </c>
      <c r="F10" s="4">
        <v>104817</v>
      </c>
      <c r="G10" s="4">
        <v>30396</v>
      </c>
      <c r="H10" s="4">
        <v>33410</v>
      </c>
      <c r="I10" s="43">
        <f t="shared" si="1"/>
        <v>168623</v>
      </c>
      <c r="J10" s="39">
        <f t="shared" si="2"/>
        <v>658395</v>
      </c>
      <c r="K10" s="4">
        <v>23887</v>
      </c>
      <c r="L10" s="4">
        <v>26325</v>
      </c>
      <c r="M10" s="4">
        <v>35518</v>
      </c>
      <c r="N10" s="43">
        <f t="shared" si="3"/>
        <v>85730</v>
      </c>
      <c r="O10" s="39">
        <f t="shared" si="4"/>
        <v>744125</v>
      </c>
      <c r="P10" s="4">
        <v>169545</v>
      </c>
      <c r="Q10" s="4">
        <v>156971</v>
      </c>
      <c r="R10" s="4">
        <v>135244</v>
      </c>
      <c r="S10" s="39">
        <f t="shared" si="5"/>
        <v>461760</v>
      </c>
      <c r="T10" s="4">
        <v>123229</v>
      </c>
      <c r="U10" s="4">
        <v>76161</v>
      </c>
      <c r="V10" s="4">
        <v>29741</v>
      </c>
      <c r="W10" s="39">
        <f t="shared" si="6"/>
        <v>229131</v>
      </c>
      <c r="X10" s="39">
        <f t="shared" si="7"/>
        <v>690891</v>
      </c>
      <c r="Y10" s="4">
        <v>18193</v>
      </c>
      <c r="Z10" s="4">
        <v>28795</v>
      </c>
      <c r="AA10" s="4">
        <v>43804</v>
      </c>
      <c r="AB10" s="39">
        <f t="shared" si="8"/>
        <v>90792</v>
      </c>
      <c r="AC10" s="39">
        <f t="shared" si="9"/>
        <v>781683</v>
      </c>
    </row>
    <row r="11" spans="1:29" ht="15.75" x14ac:dyDescent="0.25">
      <c r="A11" s="61" t="s">
        <v>69</v>
      </c>
      <c r="B11" s="4">
        <v>415450</v>
      </c>
      <c r="C11" s="4">
        <v>300752</v>
      </c>
      <c r="D11" s="4">
        <v>313447</v>
      </c>
      <c r="E11" s="43">
        <f t="shared" si="0"/>
        <v>1029649</v>
      </c>
      <c r="F11" s="4">
        <v>272390</v>
      </c>
      <c r="G11" s="4">
        <v>156911</v>
      </c>
      <c r="H11" s="4">
        <v>137897</v>
      </c>
      <c r="I11" s="43">
        <f t="shared" si="1"/>
        <v>567198</v>
      </c>
      <c r="J11" s="39">
        <f t="shared" si="2"/>
        <v>1596847</v>
      </c>
      <c r="K11" s="4">
        <v>62051</v>
      </c>
      <c r="L11" s="4">
        <v>107079</v>
      </c>
      <c r="M11" s="4">
        <v>149125</v>
      </c>
      <c r="N11" s="43">
        <f t="shared" si="3"/>
        <v>318255</v>
      </c>
      <c r="O11" s="39">
        <f t="shared" si="4"/>
        <v>1915102</v>
      </c>
      <c r="P11" s="4">
        <v>402650</v>
      </c>
      <c r="Q11" s="4">
        <v>387740</v>
      </c>
      <c r="R11" s="4">
        <v>354655</v>
      </c>
      <c r="S11" s="39">
        <f t="shared" si="5"/>
        <v>1145045</v>
      </c>
      <c r="T11" s="4">
        <v>335700</v>
      </c>
      <c r="U11" s="4">
        <v>253352</v>
      </c>
      <c r="V11" s="4">
        <v>151728</v>
      </c>
      <c r="W11" s="39">
        <f t="shared" si="6"/>
        <v>740780</v>
      </c>
      <c r="X11" s="39">
        <f t="shared" si="7"/>
        <v>1885825</v>
      </c>
      <c r="Y11" s="4">
        <v>73582</v>
      </c>
      <c r="Z11" s="4">
        <v>107611</v>
      </c>
      <c r="AA11" s="4">
        <v>135314</v>
      </c>
      <c r="AB11" s="39">
        <f t="shared" si="8"/>
        <v>316507</v>
      </c>
      <c r="AC11" s="39">
        <f t="shared" si="9"/>
        <v>2202332</v>
      </c>
    </row>
    <row r="12" spans="1:29" ht="15.75" x14ac:dyDescent="0.25">
      <c r="A12" s="61" t="s">
        <v>70</v>
      </c>
      <c r="B12" s="4">
        <v>647551</v>
      </c>
      <c r="C12" s="4">
        <v>450539</v>
      </c>
      <c r="D12" s="4">
        <v>457635</v>
      </c>
      <c r="E12" s="43">
        <f t="shared" si="0"/>
        <v>1555725</v>
      </c>
      <c r="F12" s="4">
        <v>333756</v>
      </c>
      <c r="G12" s="4">
        <v>151082</v>
      </c>
      <c r="H12" s="4">
        <v>70083</v>
      </c>
      <c r="I12" s="43">
        <f t="shared" si="1"/>
        <v>554921</v>
      </c>
      <c r="J12" s="39">
        <f t="shared" si="2"/>
        <v>2110646</v>
      </c>
      <c r="K12" s="4">
        <v>109360</v>
      </c>
      <c r="L12" s="4">
        <v>104608</v>
      </c>
      <c r="M12" s="4">
        <v>156403</v>
      </c>
      <c r="N12" s="43">
        <f t="shared" si="3"/>
        <v>370371</v>
      </c>
      <c r="O12" s="39">
        <f t="shared" si="4"/>
        <v>2481017</v>
      </c>
      <c r="P12" s="4">
        <v>561222</v>
      </c>
      <c r="Q12" s="4">
        <v>499749</v>
      </c>
      <c r="R12" s="4">
        <v>443840</v>
      </c>
      <c r="S12" s="39">
        <f t="shared" si="5"/>
        <v>1504811</v>
      </c>
      <c r="T12" s="4">
        <v>403044</v>
      </c>
      <c r="U12" s="4">
        <v>252171</v>
      </c>
      <c r="V12" s="4">
        <v>70363</v>
      </c>
      <c r="W12" s="39">
        <f t="shared" si="6"/>
        <v>725578</v>
      </c>
      <c r="X12" s="39">
        <f t="shared" si="7"/>
        <v>2230389</v>
      </c>
      <c r="Y12" s="4">
        <v>115220</v>
      </c>
      <c r="Z12" s="4">
        <v>111313</v>
      </c>
      <c r="AA12" s="4">
        <v>143558</v>
      </c>
      <c r="AB12" s="39">
        <f t="shared" si="8"/>
        <v>370091</v>
      </c>
      <c r="AC12" s="39">
        <f t="shared" si="9"/>
        <v>2600480</v>
      </c>
    </row>
    <row r="13" spans="1:29" ht="16.5" thickBot="1" x14ac:dyDescent="0.3">
      <c r="A13" s="62" t="s">
        <v>61</v>
      </c>
      <c r="B13" s="3">
        <v>508</v>
      </c>
      <c r="C13" s="3">
        <v>414</v>
      </c>
      <c r="D13" s="3">
        <v>425</v>
      </c>
      <c r="E13" s="44">
        <f t="shared" si="0"/>
        <v>1347</v>
      </c>
      <c r="F13" s="3">
        <v>371</v>
      </c>
      <c r="G13" s="3">
        <v>269</v>
      </c>
      <c r="H13" s="3">
        <v>0</v>
      </c>
      <c r="I13" s="44">
        <f t="shared" si="1"/>
        <v>640</v>
      </c>
      <c r="J13" s="52">
        <f t="shared" si="2"/>
        <v>1987</v>
      </c>
      <c r="K13" s="3">
        <v>0</v>
      </c>
      <c r="L13" s="3">
        <v>0</v>
      </c>
      <c r="M13" s="3">
        <v>67</v>
      </c>
      <c r="N13" s="44">
        <f t="shared" si="3"/>
        <v>67</v>
      </c>
      <c r="O13" s="52">
        <f t="shared" si="4"/>
        <v>2054</v>
      </c>
      <c r="P13" s="3">
        <v>454</v>
      </c>
      <c r="Q13" s="3">
        <v>431</v>
      </c>
      <c r="R13" s="3">
        <v>576</v>
      </c>
      <c r="S13" s="52">
        <f t="shared" si="5"/>
        <v>1461</v>
      </c>
      <c r="T13" s="3">
        <v>418</v>
      </c>
      <c r="U13" s="3">
        <v>247</v>
      </c>
      <c r="V13" s="3">
        <v>0</v>
      </c>
      <c r="W13" s="52">
        <f t="shared" si="6"/>
        <v>665</v>
      </c>
      <c r="X13" s="52">
        <f t="shared" si="7"/>
        <v>2126</v>
      </c>
      <c r="Y13" s="3">
        <v>0</v>
      </c>
      <c r="Z13" s="3">
        <v>0</v>
      </c>
      <c r="AA13" s="3">
        <v>418</v>
      </c>
      <c r="AB13" s="52">
        <f t="shared" si="8"/>
        <v>418</v>
      </c>
      <c r="AC13" s="52">
        <f t="shared" si="9"/>
        <v>2544</v>
      </c>
    </row>
    <row r="14" spans="1:29" ht="16.5" thickBot="1" x14ac:dyDescent="0.3">
      <c r="A14" s="63" t="s">
        <v>3</v>
      </c>
      <c r="B14" s="6">
        <f>SUM(B5:B13)</f>
        <v>3188422</v>
      </c>
      <c r="C14" s="6">
        <f>SUM(C5:C13)</f>
        <v>2219202</v>
      </c>
      <c r="D14" s="6">
        <f>SUM(D5:D13)</f>
        <v>2255440</v>
      </c>
      <c r="E14" s="40">
        <f>SUM(B14:D14)</f>
        <v>7663064</v>
      </c>
      <c r="F14" s="6">
        <f>SUM(F5:F13)</f>
        <v>1728073</v>
      </c>
      <c r="G14" s="6">
        <f>SUM(G5:G13)</f>
        <v>689618</v>
      </c>
      <c r="H14" s="6">
        <f>SUM(H5:H13)</f>
        <v>458093</v>
      </c>
      <c r="I14" s="40">
        <f>SUM(F14:H14)</f>
        <v>2875784</v>
      </c>
      <c r="J14" s="40">
        <f t="shared" si="2"/>
        <v>10538848</v>
      </c>
      <c r="K14" s="6">
        <f>SUM(K5:K13)</f>
        <v>405068</v>
      </c>
      <c r="L14" s="6">
        <f>SUM(L5:L13)</f>
        <v>474094</v>
      </c>
      <c r="M14" s="6">
        <f>SUM(M5:M13)</f>
        <v>749603</v>
      </c>
      <c r="N14" s="40">
        <f>SUM(K14:M14)</f>
        <v>1628765</v>
      </c>
      <c r="O14" s="40">
        <f t="shared" si="4"/>
        <v>12167613</v>
      </c>
      <c r="P14" s="6">
        <f>SUM(P5:P13)</f>
        <v>2745771</v>
      </c>
      <c r="Q14" s="6">
        <f>SUM(Q5:Q13)</f>
        <v>2509348</v>
      </c>
      <c r="R14" s="6">
        <f>SUM(R5:R13)</f>
        <v>2223119</v>
      </c>
      <c r="S14" s="40">
        <f>SUM(P14:R14)</f>
        <v>7478238</v>
      </c>
      <c r="T14" s="6">
        <f>SUM(T5:T13)</f>
        <v>2027164</v>
      </c>
      <c r="U14" s="6">
        <f>SUM(U5:U13)</f>
        <v>1257336</v>
      </c>
      <c r="V14" s="6">
        <f>SUM(V5:V13)</f>
        <v>495644</v>
      </c>
      <c r="W14" s="40">
        <f>SUM(T14:V14)</f>
        <v>3780144</v>
      </c>
      <c r="X14" s="40">
        <f t="shared" si="7"/>
        <v>11258382</v>
      </c>
      <c r="Y14" s="6">
        <f>SUM(Y5:Y13)</f>
        <v>434728</v>
      </c>
      <c r="Z14" s="6">
        <f>SUM(Z5:Z13)</f>
        <v>488886</v>
      </c>
      <c r="AA14" s="6">
        <f>SUM(AA5:AA13)</f>
        <v>669152</v>
      </c>
      <c r="AB14" s="40">
        <f>SUM(Y14:AA14)</f>
        <v>1592766</v>
      </c>
      <c r="AC14" s="40">
        <f t="shared" si="9"/>
        <v>12851148</v>
      </c>
    </row>
    <row r="15" spans="1:29" ht="18.75" x14ac:dyDescent="0.3">
      <c r="A15" s="67" t="s">
        <v>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171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171"/>
    </row>
    <row r="16" spans="1:29" ht="15.75" x14ac:dyDescent="0.25">
      <c r="A16" s="60" t="s">
        <v>5</v>
      </c>
      <c r="B16" s="82">
        <v>294517</v>
      </c>
      <c r="C16" s="82">
        <v>195349</v>
      </c>
      <c r="D16" s="83">
        <v>198920</v>
      </c>
      <c r="E16" s="38">
        <f>SUM(B16:D16)</f>
        <v>688786</v>
      </c>
      <c r="F16" s="82">
        <v>152061</v>
      </c>
      <c r="G16" s="82">
        <v>60468</v>
      </c>
      <c r="H16" s="83">
        <v>38491</v>
      </c>
      <c r="I16" s="38">
        <f>SUM(F16:H16)</f>
        <v>251020</v>
      </c>
      <c r="J16" s="38">
        <f t="shared" si="2"/>
        <v>939806</v>
      </c>
      <c r="K16" s="82">
        <v>17484</v>
      </c>
      <c r="L16" s="82">
        <v>41343</v>
      </c>
      <c r="M16" s="83">
        <v>70836</v>
      </c>
      <c r="N16" s="38">
        <f>SUM(K16:M16)</f>
        <v>129663</v>
      </c>
      <c r="O16" s="38">
        <f t="shared" ref="O16:O18" si="10">J16+N16</f>
        <v>1069469</v>
      </c>
      <c r="P16" s="82">
        <v>243485</v>
      </c>
      <c r="Q16" s="82">
        <v>224245</v>
      </c>
      <c r="R16" s="83">
        <v>191456</v>
      </c>
      <c r="S16" s="38">
        <f>SUM(P16:R16)</f>
        <v>659186</v>
      </c>
      <c r="T16" s="82">
        <v>173375</v>
      </c>
      <c r="U16" s="82">
        <v>143827</v>
      </c>
      <c r="V16" s="83">
        <v>19120</v>
      </c>
      <c r="W16" s="38">
        <f>SUM(T16:V16)</f>
        <v>336322</v>
      </c>
      <c r="X16" s="38">
        <f t="shared" si="7"/>
        <v>995508</v>
      </c>
      <c r="Y16" s="82">
        <v>41566</v>
      </c>
      <c r="Z16" s="82">
        <v>40931</v>
      </c>
      <c r="AA16" s="83">
        <v>61150</v>
      </c>
      <c r="AB16" s="38">
        <f>SUM(Y16:AA16)</f>
        <v>143647</v>
      </c>
      <c r="AC16" s="38">
        <f t="shared" ref="AC16:AC18" si="11">X16+AB16</f>
        <v>1139155</v>
      </c>
    </row>
    <row r="17" spans="1:29" s="28" customFormat="1" ht="16.5" thickBot="1" x14ac:dyDescent="0.3">
      <c r="A17" s="62" t="s">
        <v>22</v>
      </c>
      <c r="B17" s="4">
        <v>11909.331</v>
      </c>
      <c r="C17" s="4">
        <v>8647.9619999999995</v>
      </c>
      <c r="D17" s="4">
        <v>8355.58</v>
      </c>
      <c r="E17" s="52">
        <f>SUM(B17:D17)</f>
        <v>28912.873</v>
      </c>
      <c r="F17" s="4">
        <v>5674.1900000000005</v>
      </c>
      <c r="G17" s="4">
        <v>905.51499999999999</v>
      </c>
      <c r="H17" s="4">
        <v>119</v>
      </c>
      <c r="I17" s="52">
        <f>SUM(F17:H17)</f>
        <v>6698.7050000000008</v>
      </c>
      <c r="J17" s="52">
        <f t="shared" si="2"/>
        <v>35611.578000000001</v>
      </c>
      <c r="K17" s="4">
        <v>0</v>
      </c>
      <c r="L17" s="4">
        <v>0</v>
      </c>
      <c r="M17" s="4">
        <v>732.76</v>
      </c>
      <c r="N17" s="52">
        <f>SUM(K17:M17)</f>
        <v>732.76</v>
      </c>
      <c r="O17" s="52">
        <f t="shared" si="10"/>
        <v>36344.338000000003</v>
      </c>
      <c r="P17" s="4">
        <v>5900.2510000000002</v>
      </c>
      <c r="Q17" s="4">
        <v>5092.116</v>
      </c>
      <c r="R17" s="4">
        <v>4414.0540000000001</v>
      </c>
      <c r="S17" s="52">
        <f>SUM(P17:R17)</f>
        <v>15406.421</v>
      </c>
      <c r="T17" s="4">
        <v>3638.6419999999998</v>
      </c>
      <c r="U17" s="4">
        <v>2668.8539999999998</v>
      </c>
      <c r="V17" s="4">
        <v>341.17099999999999</v>
      </c>
      <c r="W17" s="52">
        <f>SUM(T17:V17)</f>
        <v>6648.6669999999995</v>
      </c>
      <c r="X17" s="52">
        <f t="shared" si="7"/>
        <v>22055.088</v>
      </c>
      <c r="Y17" s="4">
        <v>0</v>
      </c>
      <c r="Z17" s="4">
        <v>0</v>
      </c>
      <c r="AA17" s="4">
        <v>843.9</v>
      </c>
      <c r="AB17" s="52">
        <f>SUM(Y17:AA17)</f>
        <v>843.9</v>
      </c>
      <c r="AC17" s="52">
        <f t="shared" si="11"/>
        <v>22898.988000000001</v>
      </c>
    </row>
    <row r="18" spans="1:29" ht="16.5" thickBot="1" x14ac:dyDescent="0.3">
      <c r="A18" s="63" t="s">
        <v>8</v>
      </c>
      <c r="B18" s="6">
        <f>B16+B17</f>
        <v>306426.33100000001</v>
      </c>
      <c r="C18" s="6">
        <f>C16+C17</f>
        <v>203996.962</v>
      </c>
      <c r="D18" s="6">
        <f>D16+D17</f>
        <v>207275.58</v>
      </c>
      <c r="E18" s="40">
        <f>SUM(B18:D18)</f>
        <v>717698.87300000002</v>
      </c>
      <c r="F18" s="6">
        <f>F16+F17</f>
        <v>157735.19</v>
      </c>
      <c r="G18" s="6">
        <f>G16+G17</f>
        <v>61373.514999999999</v>
      </c>
      <c r="H18" s="6">
        <f>H16+H17</f>
        <v>38610</v>
      </c>
      <c r="I18" s="40">
        <f>SUM(F18:H18)</f>
        <v>257718.70500000002</v>
      </c>
      <c r="J18" s="40">
        <f t="shared" si="2"/>
        <v>975417.57799999998</v>
      </c>
      <c r="K18" s="6">
        <f>K16+K17</f>
        <v>17484</v>
      </c>
      <c r="L18" s="6">
        <f>L16+L17</f>
        <v>41343</v>
      </c>
      <c r="M18" s="6">
        <f>M16+M17</f>
        <v>71568.759999999995</v>
      </c>
      <c r="N18" s="40">
        <f>SUM(K18:M18)</f>
        <v>130395.76</v>
      </c>
      <c r="O18" s="40">
        <f t="shared" si="10"/>
        <v>1105813.338</v>
      </c>
      <c r="P18" s="6">
        <f>SUM(P16:P17)</f>
        <v>249385.25099999999</v>
      </c>
      <c r="Q18" s="6">
        <f>SUM(Q16:Q17)</f>
        <v>229337.11600000001</v>
      </c>
      <c r="R18" s="6">
        <f>SUM(R16:R17)</f>
        <v>195870.054</v>
      </c>
      <c r="S18" s="40">
        <f>SUM(P18:R18)</f>
        <v>674592.42099999997</v>
      </c>
      <c r="T18" s="6">
        <f>SUM(T16:T17)</f>
        <v>177013.64199999999</v>
      </c>
      <c r="U18" s="6">
        <f>SUM(U16:U17)</f>
        <v>146495.85399999999</v>
      </c>
      <c r="V18" s="6">
        <f>SUM(V16:V17)</f>
        <v>19461.170999999998</v>
      </c>
      <c r="W18" s="40">
        <f>SUM(T18:V18)</f>
        <v>342970.66699999996</v>
      </c>
      <c r="X18" s="40">
        <f t="shared" si="7"/>
        <v>1017563.088</v>
      </c>
      <c r="Y18" s="6">
        <f>SUM(Y16:Y17)</f>
        <v>41566</v>
      </c>
      <c r="Z18" s="6">
        <f>SUM(Z16:Z17)</f>
        <v>40931</v>
      </c>
      <c r="AA18" s="6">
        <f>SUM(AA16:AA17)</f>
        <v>61993.9</v>
      </c>
      <c r="AB18" s="40">
        <f>SUM(Y18:AA18)</f>
        <v>144490.9</v>
      </c>
      <c r="AC18" s="40">
        <f t="shared" si="11"/>
        <v>1162053.9879999999</v>
      </c>
    </row>
    <row r="19" spans="1:29" ht="18.75" x14ac:dyDescent="0.3">
      <c r="A19" s="67" t="s">
        <v>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71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171"/>
    </row>
    <row r="20" spans="1:29" ht="15.75" x14ac:dyDescent="0.25">
      <c r="A20" s="60" t="s">
        <v>10</v>
      </c>
      <c r="B20" s="5">
        <v>243442</v>
      </c>
      <c r="C20" s="5">
        <v>165248</v>
      </c>
      <c r="D20" s="5">
        <v>172356</v>
      </c>
      <c r="E20" s="38">
        <f>SUM(B20:D20)</f>
        <v>581046</v>
      </c>
      <c r="F20" s="5">
        <v>137750</v>
      </c>
      <c r="G20" s="5">
        <v>97284</v>
      </c>
      <c r="H20" s="5">
        <v>45768</v>
      </c>
      <c r="I20" s="38">
        <f>SUM(F20:H20)</f>
        <v>280802</v>
      </c>
      <c r="J20" s="38">
        <f t="shared" si="2"/>
        <v>861848</v>
      </c>
      <c r="K20" s="5">
        <v>40463</v>
      </c>
      <c r="L20" s="5">
        <v>42104</v>
      </c>
      <c r="M20" s="5">
        <v>90001</v>
      </c>
      <c r="N20" s="38">
        <f>SUM(K20:M20)</f>
        <v>172568</v>
      </c>
      <c r="O20" s="38">
        <f t="shared" ref="O20:O22" si="12">J20+N20</f>
        <v>1034416</v>
      </c>
      <c r="P20" s="5">
        <v>196384</v>
      </c>
      <c r="Q20" s="5">
        <v>171900</v>
      </c>
      <c r="R20" s="5">
        <v>165400</v>
      </c>
      <c r="S20" s="38">
        <f>SUM(P20:R20)</f>
        <v>533684</v>
      </c>
      <c r="T20" s="5">
        <v>148087</v>
      </c>
      <c r="U20" s="5">
        <v>129440</v>
      </c>
      <c r="V20" s="5">
        <v>68500</v>
      </c>
      <c r="W20" s="38">
        <f>SUM(T20:V20)</f>
        <v>346027</v>
      </c>
      <c r="X20" s="38">
        <f t="shared" si="7"/>
        <v>879711</v>
      </c>
      <c r="Y20" s="5">
        <v>42243</v>
      </c>
      <c r="Z20" s="5">
        <v>42765</v>
      </c>
      <c r="AA20" s="5">
        <v>87815</v>
      </c>
      <c r="AB20" s="38">
        <f>SUM(Y20:AA20)</f>
        <v>172823</v>
      </c>
      <c r="AC20" s="38">
        <f t="shared" ref="AC20:AC22" si="13">X20+AB20</f>
        <v>1052534</v>
      </c>
    </row>
    <row r="21" spans="1:29" ht="16.5" thickBot="1" x14ac:dyDescent="0.3">
      <c r="A21" s="62" t="s">
        <v>23</v>
      </c>
      <c r="B21" s="3">
        <v>356.1</v>
      </c>
      <c r="C21" s="3">
        <v>260.48</v>
      </c>
      <c r="D21" s="3">
        <v>244.7</v>
      </c>
      <c r="E21" s="52">
        <f>SUM(B21:D21)</f>
        <v>861.28</v>
      </c>
      <c r="F21" s="3">
        <v>218</v>
      </c>
      <c r="G21" s="3">
        <v>189</v>
      </c>
      <c r="H21" s="3">
        <v>125.1</v>
      </c>
      <c r="I21" s="52">
        <f>SUM(F21:H21)</f>
        <v>532.1</v>
      </c>
      <c r="J21" s="52">
        <f t="shared" si="2"/>
        <v>1393.38</v>
      </c>
      <c r="K21" s="3">
        <v>72.5</v>
      </c>
      <c r="L21" s="3">
        <v>129.4</v>
      </c>
      <c r="M21" s="3">
        <v>169.5</v>
      </c>
      <c r="N21" s="52">
        <f>SUM(K21:M21)</f>
        <v>371.4</v>
      </c>
      <c r="O21" s="52">
        <f t="shared" si="12"/>
        <v>1764.7800000000002</v>
      </c>
      <c r="P21" s="3">
        <v>287.8</v>
      </c>
      <c r="Q21" s="3">
        <v>256.89999999999998</v>
      </c>
      <c r="R21" s="3">
        <v>263</v>
      </c>
      <c r="S21" s="52">
        <f>SUM(P21:R21)</f>
        <v>807.7</v>
      </c>
      <c r="T21" s="3">
        <v>230.5</v>
      </c>
      <c r="U21" s="3">
        <v>252.1</v>
      </c>
      <c r="V21" s="3">
        <v>159.08000000000001</v>
      </c>
      <c r="W21" s="52">
        <f>SUM(T21:V21)</f>
        <v>641.68000000000006</v>
      </c>
      <c r="X21" s="52">
        <f t="shared" si="7"/>
        <v>1449.38</v>
      </c>
      <c r="Y21" s="3">
        <v>107.5</v>
      </c>
      <c r="Z21" s="3">
        <v>80.81</v>
      </c>
      <c r="AA21" s="3">
        <v>205.02</v>
      </c>
      <c r="AB21" s="52">
        <f>SUM(Y21:AA21)</f>
        <v>393.33000000000004</v>
      </c>
      <c r="AC21" s="52">
        <f t="shared" si="13"/>
        <v>1842.71</v>
      </c>
    </row>
    <row r="22" spans="1:29" ht="16.5" thickBot="1" x14ac:dyDescent="0.3">
      <c r="A22" s="63" t="s">
        <v>13</v>
      </c>
      <c r="B22" s="6">
        <f>SUM(B20:B21)</f>
        <v>243798.1</v>
      </c>
      <c r="C22" s="6">
        <f>SUM(C20:C21)</f>
        <v>165508.48000000001</v>
      </c>
      <c r="D22" s="6">
        <f>SUM(D20:D21)</f>
        <v>172600.7</v>
      </c>
      <c r="E22" s="40">
        <f>SUM(B22:D22)</f>
        <v>581907.28</v>
      </c>
      <c r="F22" s="6">
        <f>SUM(F20:F21)</f>
        <v>137968</v>
      </c>
      <c r="G22" s="6">
        <f>SUM(G20:G21)</f>
        <v>97473</v>
      </c>
      <c r="H22" s="6">
        <f>SUM(H20:H21)</f>
        <v>45893.1</v>
      </c>
      <c r="I22" s="40">
        <f>SUM(F22:H22)</f>
        <v>281334.09999999998</v>
      </c>
      <c r="J22" s="40">
        <f t="shared" si="2"/>
        <v>863241.38</v>
      </c>
      <c r="K22" s="6">
        <f>SUM(K20:K21)</f>
        <v>40535.5</v>
      </c>
      <c r="L22" s="6">
        <f>SUM(L20:L21)</f>
        <v>42233.4</v>
      </c>
      <c r="M22" s="6">
        <f>SUM(M20:M21)</f>
        <v>90170.5</v>
      </c>
      <c r="N22" s="40">
        <f>SUM(K22:M22)</f>
        <v>172939.4</v>
      </c>
      <c r="O22" s="40">
        <f t="shared" si="12"/>
        <v>1036180.78</v>
      </c>
      <c r="P22" s="6">
        <f>SUM(P20:P21)</f>
        <v>196671.8</v>
      </c>
      <c r="Q22" s="6">
        <f>SUM(Q20:Q21)</f>
        <v>172156.9</v>
      </c>
      <c r="R22" s="6">
        <f>SUM(R20:R21)</f>
        <v>165663</v>
      </c>
      <c r="S22" s="40">
        <f>SUM(P22:R22)</f>
        <v>534491.69999999995</v>
      </c>
      <c r="T22" s="6">
        <f>SUM(T20:T21)</f>
        <v>148317.5</v>
      </c>
      <c r="U22" s="6">
        <f>SUM(U20:U21)</f>
        <v>129692.1</v>
      </c>
      <c r="V22" s="6">
        <f>SUM(V20:V21)</f>
        <v>68659.08</v>
      </c>
      <c r="W22" s="40">
        <f>SUM(T22:V22)</f>
        <v>346668.68</v>
      </c>
      <c r="X22" s="40">
        <f t="shared" si="7"/>
        <v>881160.37999999989</v>
      </c>
      <c r="Y22" s="6">
        <f>SUM(Y20:Y21)</f>
        <v>42350.5</v>
      </c>
      <c r="Z22" s="6">
        <f>SUM(Z20:Z21)</f>
        <v>42845.81</v>
      </c>
      <c r="AA22" s="6">
        <f>SUM(AA20:AA21)</f>
        <v>88020.02</v>
      </c>
      <c r="AB22" s="40">
        <f>SUM(Y22:AA22)</f>
        <v>173216.33000000002</v>
      </c>
      <c r="AC22" s="40">
        <f t="shared" si="13"/>
        <v>1054376.71</v>
      </c>
    </row>
    <row r="23" spans="1:29" x14ac:dyDescent="0.25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172"/>
      <c r="P23" s="48"/>
      <c r="Q23" s="48"/>
      <c r="R23" s="48"/>
      <c r="S23" s="48"/>
      <c r="T23" s="48"/>
      <c r="U23" s="48"/>
      <c r="V23" s="48"/>
      <c r="W23" s="48"/>
      <c r="X23" s="172"/>
      <c r="Y23" s="48"/>
      <c r="Z23" s="48"/>
      <c r="AA23" s="48"/>
      <c r="AB23" s="48"/>
      <c r="AC23" s="172"/>
    </row>
    <row r="24" spans="1:29" ht="15.75" x14ac:dyDescent="0.25">
      <c r="A24" s="64" t="s">
        <v>18</v>
      </c>
      <c r="B24" s="2">
        <v>337560</v>
      </c>
      <c r="C24" s="2">
        <v>250724</v>
      </c>
      <c r="D24" s="2">
        <v>248500</v>
      </c>
      <c r="E24" s="51">
        <f>SUM(B24:D24)</f>
        <v>836784</v>
      </c>
      <c r="F24" s="2">
        <v>198504</v>
      </c>
      <c r="G24" s="2">
        <v>155211</v>
      </c>
      <c r="H24" s="2">
        <v>40864.000000000007</v>
      </c>
      <c r="I24" s="51">
        <f>SUM(F24:H24)</f>
        <v>394579</v>
      </c>
      <c r="J24" s="51">
        <f t="shared" si="2"/>
        <v>1231363</v>
      </c>
      <c r="K24" s="2">
        <v>28744</v>
      </c>
      <c r="L24" s="2">
        <v>29448.000000000004</v>
      </c>
      <c r="M24" s="2">
        <v>130165</v>
      </c>
      <c r="N24" s="51">
        <f>SUM(K24:M24)</f>
        <v>188357</v>
      </c>
      <c r="O24" s="51">
        <f t="shared" ref="O24" si="14">J24+N24</f>
        <v>1419720</v>
      </c>
      <c r="P24" s="2">
        <v>284383</v>
      </c>
      <c r="Q24" s="2">
        <v>258024.99999999997</v>
      </c>
      <c r="R24" s="2">
        <v>255339</v>
      </c>
      <c r="S24" s="51">
        <f>SUM(P24:R24)</f>
        <v>797747</v>
      </c>
      <c r="T24" s="2">
        <v>233201</v>
      </c>
      <c r="U24" s="2">
        <v>207910.00000000003</v>
      </c>
      <c r="V24" s="2">
        <v>84146</v>
      </c>
      <c r="W24" s="51">
        <f>SUM(T24:V24)</f>
        <v>525257</v>
      </c>
      <c r="X24" s="51">
        <f t="shared" si="7"/>
        <v>1323004</v>
      </c>
      <c r="Y24" s="2">
        <v>28235</v>
      </c>
      <c r="Z24" s="2">
        <v>33615</v>
      </c>
      <c r="AA24" s="2">
        <v>123172</v>
      </c>
      <c r="AB24" s="51">
        <f>SUM(Y24:AA24)</f>
        <v>185022</v>
      </c>
      <c r="AC24" s="51">
        <f t="shared" ref="AC24" si="15">X24+AB24</f>
        <v>1508026</v>
      </c>
    </row>
    <row r="25" spans="1:29" ht="15.75" thickBot="1" x14ac:dyDescent="0.3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173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173"/>
    </row>
    <row r="26" spans="1:29" ht="32.25" thickBot="1" x14ac:dyDescent="0.3">
      <c r="A26" s="36" t="s">
        <v>19</v>
      </c>
      <c r="B26" s="7">
        <f>B14+B18+B22</f>
        <v>3738646.4310000003</v>
      </c>
      <c r="C26" s="7">
        <f>C14+C18+C22</f>
        <v>2588707.4419999998</v>
      </c>
      <c r="D26" s="7">
        <f>D14+D18+D22</f>
        <v>2635316.2800000003</v>
      </c>
      <c r="E26" s="41">
        <f>SUM(B26:D26)</f>
        <v>8962670.1530000009</v>
      </c>
      <c r="F26" s="7">
        <f>F14+F18+F22</f>
        <v>2023776.19</v>
      </c>
      <c r="G26" s="7">
        <f>G14+G18+G22</f>
        <v>848464.51500000001</v>
      </c>
      <c r="H26" s="7">
        <f>H14+H18+H22</f>
        <v>542596.1</v>
      </c>
      <c r="I26" s="41">
        <f>SUM(F26:H26)</f>
        <v>3414836.8050000002</v>
      </c>
      <c r="J26" s="41">
        <f t="shared" si="2"/>
        <v>12377506.958000001</v>
      </c>
      <c r="K26" s="7">
        <f>K14+K18+K22</f>
        <v>463087.5</v>
      </c>
      <c r="L26" s="7">
        <f>L14+L18+L22</f>
        <v>557670.40000000002</v>
      </c>
      <c r="M26" s="7">
        <f>M14+M18+M22</f>
        <v>911342.26</v>
      </c>
      <c r="N26" s="41">
        <f>SUM(K26:M26)</f>
        <v>1932100.1600000001</v>
      </c>
      <c r="O26" s="41">
        <f t="shared" ref="O26:O27" si="16">J26+N26</f>
        <v>14309607.118000001</v>
      </c>
      <c r="P26" s="7">
        <f>P14+P18+P22</f>
        <v>3191828.051</v>
      </c>
      <c r="Q26" s="7">
        <f>Q14+Q18+Q22</f>
        <v>2910842.0159999998</v>
      </c>
      <c r="R26" s="7">
        <f>R14+R18+R22</f>
        <v>2584652.054</v>
      </c>
      <c r="S26" s="41">
        <f>SUM(P26:R26)</f>
        <v>8687322.1209999993</v>
      </c>
      <c r="T26" s="7">
        <f>T14+T18+T22</f>
        <v>2352495.142</v>
      </c>
      <c r="U26" s="7">
        <f>U14+U18+U22</f>
        <v>1533523.9540000001</v>
      </c>
      <c r="V26" s="7">
        <f>V14+V18+V22</f>
        <v>583764.25099999993</v>
      </c>
      <c r="W26" s="41">
        <f>SUM(T26:V26)</f>
        <v>4469783.3470000001</v>
      </c>
      <c r="X26" s="41">
        <f t="shared" si="7"/>
        <v>13157105.467999998</v>
      </c>
      <c r="Y26" s="7">
        <f>Y14+Y18+Y22</f>
        <v>518644.5</v>
      </c>
      <c r="Z26" s="7">
        <f>Z14+Z18+Z22</f>
        <v>572662.81000000006</v>
      </c>
      <c r="AA26" s="7">
        <f>AA14+AA18+AA22</f>
        <v>819165.92</v>
      </c>
      <c r="AB26" s="41">
        <f>SUM(Y26:AA26)</f>
        <v>1910473.23</v>
      </c>
      <c r="AC26" s="41">
        <f t="shared" ref="AC26:AC27" si="17">X26+AB26</f>
        <v>15067578.697999999</v>
      </c>
    </row>
    <row r="27" spans="1:29" ht="31.5" x14ac:dyDescent="0.25">
      <c r="A27" s="68" t="s">
        <v>20</v>
      </c>
      <c r="B27" s="45">
        <f>B24+B26</f>
        <v>4076206.4310000003</v>
      </c>
      <c r="C27" s="45">
        <f>C24+C26</f>
        <v>2839431.4419999998</v>
      </c>
      <c r="D27" s="45">
        <f>D24+D26</f>
        <v>2883816.2800000003</v>
      </c>
      <c r="E27" s="53">
        <f>SUM(B27:D27)</f>
        <v>9799454.1530000009</v>
      </c>
      <c r="F27" s="45">
        <f>F24+F26</f>
        <v>2222280.19</v>
      </c>
      <c r="G27" s="45">
        <f>G24+G26</f>
        <v>1003675.515</v>
      </c>
      <c r="H27" s="45">
        <f>H24+H26</f>
        <v>583460.1</v>
      </c>
      <c r="I27" s="53">
        <f>SUM(F27:H27)</f>
        <v>3809415.8050000002</v>
      </c>
      <c r="J27" s="54">
        <f t="shared" si="2"/>
        <v>13608869.958000001</v>
      </c>
      <c r="K27" s="45">
        <f>K24+K26</f>
        <v>491831.5</v>
      </c>
      <c r="L27" s="45">
        <f>L24+L26</f>
        <v>587118.4</v>
      </c>
      <c r="M27" s="45">
        <f>M24+M26</f>
        <v>1041507.26</v>
      </c>
      <c r="N27" s="53">
        <f>SUM(K27:M27)</f>
        <v>2120457.16</v>
      </c>
      <c r="O27" s="54">
        <f t="shared" si="16"/>
        <v>15729327.118000001</v>
      </c>
      <c r="P27" s="45">
        <f>P24+P26</f>
        <v>3476211.051</v>
      </c>
      <c r="Q27" s="45">
        <f>Q24+Q26</f>
        <v>3168867.0159999998</v>
      </c>
      <c r="R27" s="45">
        <f>R24+R26</f>
        <v>2839991.054</v>
      </c>
      <c r="S27" s="54">
        <f>SUM(P27:R27)</f>
        <v>9485069.1209999993</v>
      </c>
      <c r="T27" s="45">
        <f>T24+T26</f>
        <v>2585696.142</v>
      </c>
      <c r="U27" s="45">
        <f>U24+U26</f>
        <v>1741433.9540000001</v>
      </c>
      <c r="V27" s="45">
        <f>V24+V26</f>
        <v>667910.25099999993</v>
      </c>
      <c r="W27" s="54">
        <f>SUM(T27:V27)</f>
        <v>4995040.3470000001</v>
      </c>
      <c r="X27" s="54">
        <f t="shared" si="7"/>
        <v>14480109.467999998</v>
      </c>
      <c r="Y27" s="45">
        <f>Y24+Y26</f>
        <v>546879.5</v>
      </c>
      <c r="Z27" s="45">
        <f>Z24+Z26</f>
        <v>606277.81000000006</v>
      </c>
      <c r="AA27" s="45">
        <f>AA24+AA26</f>
        <v>942337.92</v>
      </c>
      <c r="AB27" s="54">
        <f>SUM(Y27:AA27)</f>
        <v>2095495.23</v>
      </c>
      <c r="AC27" s="54">
        <f t="shared" si="17"/>
        <v>16575604.697999999</v>
      </c>
    </row>
    <row r="28" spans="1:29" x14ac:dyDescent="0.25">
      <c r="Q28" s="1"/>
      <c r="R28" s="1"/>
      <c r="S28" s="1"/>
      <c r="U28" s="1"/>
      <c r="V28" s="1"/>
      <c r="W28" s="1"/>
      <c r="X28" s="1"/>
      <c r="Z28" s="1"/>
      <c r="AA28" s="1"/>
      <c r="AB28" s="1"/>
      <c r="AC28" s="1"/>
    </row>
    <row r="29" spans="1:29" ht="66" customHeight="1" x14ac:dyDescent="0.25">
      <c r="A29" s="200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160"/>
      <c r="U29" s="160"/>
      <c r="V29" s="160"/>
      <c r="W29" s="160"/>
      <c r="X29" s="160"/>
      <c r="Y29" s="179"/>
      <c r="Z29" s="179"/>
      <c r="AA29" s="179"/>
      <c r="AB29" s="179"/>
      <c r="AC29" s="179"/>
    </row>
    <row r="30" spans="1:29" x14ac:dyDescent="0.25"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T3:V3 F3:O3 Y3:AA3" name="Диапазон1"/>
  </protectedRanges>
  <customSheetViews>
    <customSheetView guid="{BFC9BBAB-DC53-41DF-AE0D-DBF1C62867D0}" scale="90" showGridLines="0" fitToPage="1">
      <pane xSplit="1" ySplit="3" topLeftCell="K4" activePane="bottomRight" state="frozen"/>
      <selection pane="bottomRight" activeCell="Y22" sqref="Y22:AA22"/>
      <pageMargins left="0.25" right="0.25" top="0.75" bottom="0.75" header="0.3" footer="0.3"/>
      <pageSetup paperSize="8" orientation="landscape" r:id="rId1"/>
    </customSheetView>
  </customSheetViews>
  <mergeCells count="5">
    <mergeCell ref="A2:A3"/>
    <mergeCell ref="A29:S29"/>
    <mergeCell ref="B2:O2"/>
    <mergeCell ref="P2:AC2"/>
    <mergeCell ref="A1:AC1"/>
  </mergeCells>
  <pageMargins left="0.25" right="0.25" top="0.75" bottom="0.75" header="0.3" footer="0.3"/>
  <pageSetup paperSize="9" scale="61" orientation="landscape" r:id="rId2"/>
  <ignoredErrors>
    <ignoredError sqref="S22 S26:S27 S18 E14 E22 E26:E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W26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Z30" sqref="Z30"/>
    </sheetView>
  </sheetViews>
  <sheetFormatPr defaultRowHeight="15" x14ac:dyDescent="0.25"/>
  <cols>
    <col min="1" max="1" width="65.42578125" customWidth="1"/>
    <col min="2" max="2" width="14" bestFit="1" customWidth="1"/>
    <col min="3" max="3" width="9.5703125" bestFit="1" customWidth="1"/>
    <col min="4" max="4" width="14" style="28" bestFit="1" customWidth="1"/>
    <col min="5" max="5" width="9.5703125" style="28" bestFit="1" customWidth="1"/>
    <col min="6" max="6" width="14" style="28" bestFit="1" customWidth="1"/>
    <col min="7" max="7" width="9.5703125" style="28" bestFit="1" customWidth="1"/>
    <col min="8" max="8" width="14" style="28" bestFit="1" customWidth="1"/>
    <col min="9" max="9" width="9.5703125" style="28" bestFit="1" customWidth="1"/>
    <col min="10" max="10" width="14" style="28" bestFit="1" customWidth="1"/>
    <col min="11" max="11" width="9.5703125" style="28" bestFit="1" customWidth="1"/>
    <col min="12" max="12" width="14" style="28" bestFit="1" customWidth="1"/>
    <col min="13" max="13" width="9.5703125" style="28" bestFit="1" customWidth="1"/>
    <col min="14" max="14" width="14" style="28" bestFit="1" customWidth="1"/>
    <col min="15" max="15" width="9.5703125" style="28" bestFit="1" customWidth="1"/>
    <col min="16" max="16" width="14" style="28" bestFit="1" customWidth="1"/>
    <col min="17" max="17" width="9.5703125" style="28" bestFit="1" customWidth="1"/>
    <col min="18" max="18" width="14" style="28" bestFit="1" customWidth="1"/>
    <col min="19" max="19" width="9.5703125" style="28" bestFit="1" customWidth="1"/>
    <col min="20" max="20" width="14" style="28" bestFit="1" customWidth="1"/>
    <col min="21" max="21" width="9.5703125" style="28" bestFit="1" customWidth="1"/>
  </cols>
  <sheetData>
    <row r="1" spans="1:21" ht="25.15" customHeight="1" x14ac:dyDescent="0.25">
      <c r="A1" s="215" t="s">
        <v>55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6"/>
    </row>
    <row r="2" spans="1:21" s="28" customFormat="1" ht="18.75" x14ac:dyDescent="0.3">
      <c r="A2" s="33"/>
      <c r="B2" s="216">
        <v>2016</v>
      </c>
      <c r="C2" s="217"/>
      <c r="D2" s="217"/>
      <c r="E2" s="217"/>
      <c r="F2" s="217"/>
      <c r="G2" s="217"/>
      <c r="H2" s="217"/>
      <c r="I2" s="217"/>
      <c r="J2" s="217"/>
      <c r="K2" s="219"/>
      <c r="L2" s="216">
        <v>2017</v>
      </c>
      <c r="M2" s="217"/>
      <c r="N2" s="217"/>
      <c r="O2" s="217"/>
      <c r="P2" s="217"/>
      <c r="Q2" s="217"/>
      <c r="R2" s="217"/>
      <c r="S2" s="217"/>
      <c r="T2" s="217"/>
      <c r="U2" s="218"/>
    </row>
    <row r="3" spans="1:21" ht="18.75" x14ac:dyDescent="0.3">
      <c r="A3" s="33"/>
      <c r="B3" s="207" t="s">
        <v>57</v>
      </c>
      <c r="C3" s="207"/>
      <c r="D3" s="207" t="s">
        <v>81</v>
      </c>
      <c r="E3" s="207"/>
      <c r="F3" s="207" t="s">
        <v>77</v>
      </c>
      <c r="G3" s="207"/>
      <c r="H3" s="207" t="s">
        <v>85</v>
      </c>
      <c r="I3" s="207"/>
      <c r="J3" s="207" t="s">
        <v>88</v>
      </c>
      <c r="K3" s="207"/>
      <c r="L3" s="216" t="s">
        <v>57</v>
      </c>
      <c r="M3" s="219"/>
      <c r="N3" s="207" t="s">
        <v>81</v>
      </c>
      <c r="O3" s="207"/>
      <c r="P3" s="207" t="s">
        <v>77</v>
      </c>
      <c r="Q3" s="207"/>
      <c r="R3" s="207" t="s">
        <v>85</v>
      </c>
      <c r="S3" s="207"/>
      <c r="T3" s="207" t="s">
        <v>88</v>
      </c>
      <c r="U3" s="214"/>
    </row>
    <row r="4" spans="1:21" ht="30" customHeight="1" x14ac:dyDescent="0.25">
      <c r="A4" s="33"/>
      <c r="B4" s="32" t="s">
        <v>24</v>
      </c>
      <c r="C4" s="32" t="s">
        <v>25</v>
      </c>
      <c r="D4" s="32" t="s">
        <v>24</v>
      </c>
      <c r="E4" s="32" t="s">
        <v>25</v>
      </c>
      <c r="F4" s="32" t="s">
        <v>24</v>
      </c>
      <c r="G4" s="32" t="s">
        <v>25</v>
      </c>
      <c r="H4" s="32" t="s">
        <v>24</v>
      </c>
      <c r="I4" s="32" t="s">
        <v>25</v>
      </c>
      <c r="J4" s="32" t="s">
        <v>24</v>
      </c>
      <c r="K4" s="32" t="s">
        <v>25</v>
      </c>
      <c r="L4" s="32" t="s">
        <v>24</v>
      </c>
      <c r="M4" s="32" t="s">
        <v>25</v>
      </c>
      <c r="N4" s="32" t="s">
        <v>24</v>
      </c>
      <c r="O4" s="32" t="s">
        <v>25</v>
      </c>
      <c r="P4" s="32" t="s">
        <v>24</v>
      </c>
      <c r="Q4" s="32" t="s">
        <v>25</v>
      </c>
      <c r="R4" s="32" t="s">
        <v>24</v>
      </c>
      <c r="S4" s="32" t="s">
        <v>25</v>
      </c>
      <c r="T4" s="32" t="s">
        <v>24</v>
      </c>
      <c r="U4" s="174" t="s">
        <v>25</v>
      </c>
    </row>
    <row r="5" spans="1:21" ht="18.75" x14ac:dyDescent="0.25">
      <c r="A5" s="208" t="s">
        <v>0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10"/>
    </row>
    <row r="6" spans="1:21" ht="15.75" x14ac:dyDescent="0.25">
      <c r="A6" s="60" t="s">
        <v>1</v>
      </c>
      <c r="B6" s="9">
        <v>329.63299999999998</v>
      </c>
      <c r="C6" s="24">
        <v>166.86</v>
      </c>
      <c r="D6" s="9">
        <v>361.52</v>
      </c>
      <c r="E6" s="24">
        <v>175.90600000000001</v>
      </c>
      <c r="F6" s="9">
        <v>342.03300000000002</v>
      </c>
      <c r="G6" s="24">
        <v>168.994</v>
      </c>
      <c r="H6" s="9">
        <v>622.41099999999994</v>
      </c>
      <c r="I6" s="24">
        <v>181.43700000000001</v>
      </c>
      <c r="J6" s="9">
        <v>343.69400000000002</v>
      </c>
      <c r="K6" s="24">
        <v>170.27</v>
      </c>
      <c r="L6" s="9">
        <v>161.36500000000001</v>
      </c>
      <c r="M6" s="24">
        <v>160.63300000000001</v>
      </c>
      <c r="N6" s="9">
        <v>229.57599999999999</v>
      </c>
      <c r="O6" s="24">
        <v>167.179</v>
      </c>
      <c r="P6" s="9">
        <v>191.72800000000001</v>
      </c>
      <c r="Q6" s="24">
        <v>162.70599999999999</v>
      </c>
      <c r="R6" s="9">
        <v>363.07299999999998</v>
      </c>
      <c r="S6" s="24">
        <v>189.99100000000001</v>
      </c>
      <c r="T6" s="9">
        <v>222.83500000000001</v>
      </c>
      <c r="U6" s="24">
        <v>164.64400000000001</v>
      </c>
    </row>
    <row r="7" spans="1:21" ht="15.75" x14ac:dyDescent="0.25">
      <c r="A7" s="61" t="s">
        <v>64</v>
      </c>
      <c r="B7" s="10">
        <v>174.08</v>
      </c>
      <c r="C7" s="25">
        <v>160.67400000000001</v>
      </c>
      <c r="D7" s="10">
        <v>218.76300000000001</v>
      </c>
      <c r="E7" s="25">
        <v>163.09700000000001</v>
      </c>
      <c r="F7" s="10">
        <v>194.691</v>
      </c>
      <c r="G7" s="25">
        <v>161.34299999999999</v>
      </c>
      <c r="H7" s="10">
        <v>239.684</v>
      </c>
      <c r="I7" s="25">
        <v>161.92099999999999</v>
      </c>
      <c r="J7" s="10">
        <v>209.62899999999999</v>
      </c>
      <c r="K7" s="25">
        <v>161.429</v>
      </c>
      <c r="L7" s="10">
        <v>171.547</v>
      </c>
      <c r="M7" s="25">
        <v>158.63999999999999</v>
      </c>
      <c r="N7" s="10">
        <v>210.74100000000001</v>
      </c>
      <c r="O7" s="25">
        <v>160.71199999999999</v>
      </c>
      <c r="P7" s="10">
        <v>190.26300000000001</v>
      </c>
      <c r="Q7" s="25">
        <v>159.327</v>
      </c>
      <c r="R7" s="10">
        <v>259.98099999999999</v>
      </c>
      <c r="S7" s="25">
        <v>168.54300000000001</v>
      </c>
      <c r="T7" s="10">
        <v>207.86099999999999</v>
      </c>
      <c r="U7" s="25">
        <v>160.56399999999999</v>
      </c>
    </row>
    <row r="8" spans="1:21" ht="15.75" x14ac:dyDescent="0.25">
      <c r="A8" s="61" t="s">
        <v>65</v>
      </c>
      <c r="B8" s="10">
        <v>208.70099999999999</v>
      </c>
      <c r="C8" s="25">
        <v>171.136</v>
      </c>
      <c r="D8" s="10">
        <v>247.084</v>
      </c>
      <c r="E8" s="25">
        <v>186.87200000000001</v>
      </c>
      <c r="F8" s="10">
        <v>222.26499999999999</v>
      </c>
      <c r="G8" s="25">
        <v>174.947</v>
      </c>
      <c r="H8" s="10">
        <v>331.26799999999997</v>
      </c>
      <c r="I8" s="25">
        <v>201.69399999999999</v>
      </c>
      <c r="J8" s="10">
        <v>240.09399999999999</v>
      </c>
      <c r="K8" s="25">
        <v>177.97200000000001</v>
      </c>
      <c r="L8" s="10">
        <v>191.583</v>
      </c>
      <c r="M8" s="25">
        <v>175.916</v>
      </c>
      <c r="N8" s="10">
        <v>237.37200000000001</v>
      </c>
      <c r="O8" s="25">
        <v>181.01499999999999</v>
      </c>
      <c r="P8" s="10">
        <v>209.75899999999999</v>
      </c>
      <c r="Q8" s="25">
        <v>177.5</v>
      </c>
      <c r="R8" s="10">
        <v>276.42700000000002</v>
      </c>
      <c r="S8" s="25">
        <v>194.00200000000001</v>
      </c>
      <c r="T8" s="10">
        <v>217.57</v>
      </c>
      <c r="U8" s="25">
        <v>179.29</v>
      </c>
    </row>
    <row r="9" spans="1:21" ht="15.75" x14ac:dyDescent="0.25">
      <c r="A9" s="61" t="s">
        <v>66</v>
      </c>
      <c r="B9" s="10">
        <v>193.36199999999999</v>
      </c>
      <c r="C9" s="25">
        <v>179.30500000000001</v>
      </c>
      <c r="D9" s="10">
        <v>238.60599999999999</v>
      </c>
      <c r="E9" s="25">
        <v>186.53299999999999</v>
      </c>
      <c r="F9" s="10">
        <v>211.291</v>
      </c>
      <c r="G9" s="25">
        <v>181.184</v>
      </c>
      <c r="H9" s="10">
        <v>291.87099999999998</v>
      </c>
      <c r="I9" s="25">
        <v>202.05099999999999</v>
      </c>
      <c r="J9" s="10">
        <v>222.84</v>
      </c>
      <c r="K9" s="25">
        <v>183.05099999999999</v>
      </c>
      <c r="L9" s="10">
        <v>206.364</v>
      </c>
      <c r="M9" s="25">
        <v>172.773</v>
      </c>
      <c r="N9" s="10">
        <v>225.68100000000001</v>
      </c>
      <c r="O9" s="25">
        <v>191.69200000000001</v>
      </c>
      <c r="P9" s="10">
        <v>216.17500000000001</v>
      </c>
      <c r="Q9" s="25">
        <v>178.35400000000001</v>
      </c>
      <c r="R9" s="10">
        <v>266.04000000000002</v>
      </c>
      <c r="S9" s="25">
        <v>187.40600000000001</v>
      </c>
      <c r="T9" s="10">
        <v>234.60499999999999</v>
      </c>
      <c r="U9" s="25">
        <v>179.10900000000001</v>
      </c>
    </row>
    <row r="10" spans="1:21" ht="15.75" x14ac:dyDescent="0.25">
      <c r="A10" s="61" t="s">
        <v>67</v>
      </c>
      <c r="B10" s="10">
        <v>188.654</v>
      </c>
      <c r="C10" s="25">
        <v>171.06800000000001</v>
      </c>
      <c r="D10" s="10">
        <v>183.88800000000001</v>
      </c>
      <c r="E10" s="25">
        <v>180.005</v>
      </c>
      <c r="F10" s="10">
        <v>187.20599999999999</v>
      </c>
      <c r="G10" s="25">
        <v>173.45</v>
      </c>
      <c r="H10" s="10">
        <v>231.40299999999999</v>
      </c>
      <c r="I10" s="25">
        <v>189.11099999999999</v>
      </c>
      <c r="J10" s="10">
        <v>193.28</v>
      </c>
      <c r="K10" s="25">
        <v>175.63900000000001</v>
      </c>
      <c r="L10" s="10">
        <v>188.107</v>
      </c>
      <c r="M10" s="25">
        <v>171.17500000000001</v>
      </c>
      <c r="N10" s="10">
        <v>207.434</v>
      </c>
      <c r="O10" s="25">
        <v>175.17699999999999</v>
      </c>
      <c r="P10" s="10">
        <v>195.62700000000001</v>
      </c>
      <c r="Q10" s="25">
        <v>172.554</v>
      </c>
      <c r="R10" s="10">
        <v>240.959</v>
      </c>
      <c r="S10" s="25">
        <v>190.68799999999999</v>
      </c>
      <c r="T10" s="10">
        <v>202.001</v>
      </c>
      <c r="U10" s="25">
        <v>175.143</v>
      </c>
    </row>
    <row r="11" spans="1:21" ht="15.75" x14ac:dyDescent="0.25">
      <c r="A11" s="61" t="s">
        <v>68</v>
      </c>
      <c r="B11" s="10">
        <v>174.25899999999999</v>
      </c>
      <c r="C11" s="25">
        <v>167.733</v>
      </c>
      <c r="D11" s="10">
        <v>304.73700000000002</v>
      </c>
      <c r="E11" s="25">
        <v>181.61199999999999</v>
      </c>
      <c r="F11" s="10">
        <v>223.876</v>
      </c>
      <c r="G11" s="25">
        <v>171.28800000000001</v>
      </c>
      <c r="H11" s="10">
        <v>361.77100000000002</v>
      </c>
      <c r="I11" s="25">
        <v>189.68899999999999</v>
      </c>
      <c r="J11" s="10">
        <v>240.011</v>
      </c>
      <c r="K11" s="25">
        <v>173.40799999999999</v>
      </c>
      <c r="L11" s="10">
        <v>185.804</v>
      </c>
      <c r="M11" s="25">
        <v>171.16300000000001</v>
      </c>
      <c r="N11" s="10">
        <v>261.65300000000002</v>
      </c>
      <c r="O11" s="25">
        <v>180.17599999999999</v>
      </c>
      <c r="P11" s="10">
        <v>217.06100000000001</v>
      </c>
      <c r="Q11" s="25">
        <v>174.15199999999999</v>
      </c>
      <c r="R11" s="10">
        <v>386.16399999999999</v>
      </c>
      <c r="S11" s="25">
        <v>193.607</v>
      </c>
      <c r="T11" s="10">
        <v>249.291</v>
      </c>
      <c r="U11" s="25">
        <v>176.41200000000001</v>
      </c>
    </row>
    <row r="12" spans="1:21" ht="15.75" x14ac:dyDescent="0.25">
      <c r="A12" s="61" t="s">
        <v>69</v>
      </c>
      <c r="B12" s="10">
        <v>179.54499999999999</v>
      </c>
      <c r="C12" s="25">
        <v>166.816</v>
      </c>
      <c r="D12" s="10">
        <v>196.727</v>
      </c>
      <c r="E12" s="25">
        <v>168.54300000000001</v>
      </c>
      <c r="F12" s="10">
        <v>185.80799999999999</v>
      </c>
      <c r="G12" s="25">
        <v>167.429</v>
      </c>
      <c r="H12" s="10">
        <v>201.2</v>
      </c>
      <c r="I12" s="25">
        <v>170.18700000000001</v>
      </c>
      <c r="J12" s="10">
        <v>188.37200000000001</v>
      </c>
      <c r="K12" s="25">
        <v>167.88800000000001</v>
      </c>
      <c r="L12" s="10">
        <v>167.99299999999999</v>
      </c>
      <c r="M12" s="25">
        <v>166.02</v>
      </c>
      <c r="N12" s="10">
        <v>178.13300000000001</v>
      </c>
      <c r="O12" s="25">
        <v>166.21899999999999</v>
      </c>
      <c r="P12" s="10">
        <v>172.05799999999999</v>
      </c>
      <c r="Q12" s="25">
        <v>166.09800000000001</v>
      </c>
      <c r="R12" s="10">
        <v>247.089</v>
      </c>
      <c r="S12" s="25">
        <v>173.20599999999999</v>
      </c>
      <c r="T12" s="10">
        <v>186.06800000000001</v>
      </c>
      <c r="U12" s="25">
        <v>167.12</v>
      </c>
    </row>
    <row r="13" spans="1:21" ht="16.5" thickBot="1" x14ac:dyDescent="0.3">
      <c r="A13" s="62" t="s">
        <v>70</v>
      </c>
      <c r="B13" s="11">
        <v>193.523</v>
      </c>
      <c r="C13" s="26">
        <v>162.81800000000001</v>
      </c>
      <c r="D13" s="11">
        <v>261.97699999999998</v>
      </c>
      <c r="E13" s="26">
        <v>168.15</v>
      </c>
      <c r="F13" s="11">
        <v>222.96899999999999</v>
      </c>
      <c r="G13" s="26">
        <v>164.22</v>
      </c>
      <c r="H13" s="11">
        <v>216.21299999999999</v>
      </c>
      <c r="I13" s="26">
        <v>156.83199999999999</v>
      </c>
      <c r="J13" s="11">
        <v>221.22300000000001</v>
      </c>
      <c r="K13" s="26">
        <v>163.11699999999999</v>
      </c>
      <c r="L13" s="11">
        <v>208.30600000000001</v>
      </c>
      <c r="M13" s="26">
        <v>164.244</v>
      </c>
      <c r="N13" s="11">
        <v>219.51599999999999</v>
      </c>
      <c r="O13" s="26">
        <v>163.00200000000001</v>
      </c>
      <c r="P13" s="11">
        <v>213.375</v>
      </c>
      <c r="Q13" s="26">
        <v>163.84</v>
      </c>
      <c r="R13" s="11">
        <v>250.94300000000001</v>
      </c>
      <c r="S13" s="26">
        <v>166.375</v>
      </c>
      <c r="T13" s="11">
        <v>225.386</v>
      </c>
      <c r="U13" s="26">
        <v>164.20099999999999</v>
      </c>
    </row>
    <row r="14" spans="1:21" ht="16.5" thickBot="1" x14ac:dyDescent="0.3">
      <c r="A14" s="63" t="s">
        <v>26</v>
      </c>
      <c r="B14" s="101">
        <v>187.49799999999999</v>
      </c>
      <c r="C14" s="100">
        <v>167.69</v>
      </c>
      <c r="D14" s="101">
        <v>236.61500000000001</v>
      </c>
      <c r="E14" s="100">
        <v>174.36099999999999</v>
      </c>
      <c r="F14" s="101">
        <v>186.821</v>
      </c>
      <c r="G14" s="100">
        <v>168.506</v>
      </c>
      <c r="H14" s="101">
        <v>239.27099999999999</v>
      </c>
      <c r="I14" s="100">
        <v>175.732</v>
      </c>
      <c r="J14" s="101">
        <v>214.75800000000001</v>
      </c>
      <c r="K14" s="100">
        <v>170.34299999999999</v>
      </c>
      <c r="L14" s="101">
        <v>188.06100000000001</v>
      </c>
      <c r="M14" s="100">
        <v>166.80199999999999</v>
      </c>
      <c r="N14" s="101">
        <v>214.994</v>
      </c>
      <c r="O14" s="100">
        <v>170.55099999999999</v>
      </c>
      <c r="P14" s="101">
        <v>200.02199999999999</v>
      </c>
      <c r="Q14" s="100">
        <v>168.06100000000001</v>
      </c>
      <c r="R14" s="101">
        <v>262.59300000000002</v>
      </c>
      <c r="S14" s="100">
        <v>179.02600000000001</v>
      </c>
      <c r="T14" s="101">
        <v>216.179</v>
      </c>
      <c r="U14" s="100">
        <v>169.42</v>
      </c>
    </row>
    <row r="15" spans="1:21" ht="18.75" x14ac:dyDescent="0.25">
      <c r="A15" s="211" t="s">
        <v>4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3"/>
    </row>
    <row r="16" spans="1:21" ht="15.75" x14ac:dyDescent="0.25">
      <c r="A16" s="60" t="s">
        <v>5</v>
      </c>
      <c r="B16" s="12">
        <v>186.71700000000001</v>
      </c>
      <c r="C16" s="13">
        <v>163.30500000000001</v>
      </c>
      <c r="D16" s="12">
        <v>259.68099999999998</v>
      </c>
      <c r="E16" s="13">
        <v>169.006</v>
      </c>
      <c r="F16" s="12">
        <v>211.501</v>
      </c>
      <c r="G16" s="13">
        <v>164.828</v>
      </c>
      <c r="H16" s="12">
        <v>325.77800000000002</v>
      </c>
      <c r="I16" s="13">
        <v>177.499</v>
      </c>
      <c r="J16" s="12">
        <v>236.04400000000001</v>
      </c>
      <c r="K16" s="13">
        <v>166.364</v>
      </c>
      <c r="L16" s="12">
        <v>195.27500000000001</v>
      </c>
      <c r="M16" s="13">
        <v>163.59</v>
      </c>
      <c r="N16" s="12">
        <v>206.321</v>
      </c>
      <c r="O16" s="13">
        <v>166.23400000000001</v>
      </c>
      <c r="P16" s="12">
        <v>199.08</v>
      </c>
      <c r="Q16" s="13">
        <v>164.483</v>
      </c>
      <c r="R16" s="12">
        <v>321.83800000000002</v>
      </c>
      <c r="S16" s="13">
        <v>177.90100000000001</v>
      </c>
      <c r="T16" s="12">
        <v>226.39699999999999</v>
      </c>
      <c r="U16" s="13">
        <v>166.17500000000001</v>
      </c>
    </row>
    <row r="17" spans="1:23" s="28" customFormat="1" ht="15.75" x14ac:dyDescent="0.25">
      <c r="A17" s="61" t="s">
        <v>58</v>
      </c>
      <c r="B17" s="79">
        <v>0</v>
      </c>
      <c r="C17" s="80">
        <v>270.745</v>
      </c>
      <c r="D17" s="79">
        <v>0</v>
      </c>
      <c r="E17" s="80">
        <v>276.59500000000003</v>
      </c>
      <c r="F17" s="79">
        <v>0</v>
      </c>
      <c r="G17" s="80">
        <v>271.86700000000002</v>
      </c>
      <c r="H17" s="79">
        <v>0</v>
      </c>
      <c r="I17" s="80">
        <v>293.38</v>
      </c>
      <c r="J17" s="79">
        <v>0</v>
      </c>
      <c r="K17" s="80">
        <v>272.26400000000001</v>
      </c>
      <c r="L17" s="79">
        <v>0</v>
      </c>
      <c r="M17" s="80">
        <v>323.73</v>
      </c>
      <c r="N17" s="79">
        <v>0</v>
      </c>
      <c r="O17" s="80">
        <v>270.786</v>
      </c>
      <c r="P17" s="79">
        <v>0</v>
      </c>
      <c r="Q17" s="80">
        <v>308.70999999999998</v>
      </c>
      <c r="R17" s="79">
        <v>0</v>
      </c>
      <c r="S17" s="80">
        <v>313.209</v>
      </c>
      <c r="T17" s="79">
        <v>0</v>
      </c>
      <c r="U17" s="80">
        <v>308.90300000000002</v>
      </c>
    </row>
    <row r="18" spans="1:23" s="28" customFormat="1" ht="16.5" thickBot="1" x14ac:dyDescent="0.3">
      <c r="A18" s="61" t="s">
        <v>59</v>
      </c>
      <c r="B18" s="79">
        <v>0</v>
      </c>
      <c r="C18" s="80">
        <v>334.524</v>
      </c>
      <c r="D18" s="79">
        <v>0</v>
      </c>
      <c r="E18" s="80">
        <v>355.50799999999998</v>
      </c>
      <c r="F18" s="79">
        <v>0</v>
      </c>
      <c r="G18" s="80">
        <v>348.84899999999999</v>
      </c>
      <c r="H18" s="79">
        <v>0</v>
      </c>
      <c r="I18" s="80">
        <v>349.86799999999999</v>
      </c>
      <c r="J18" s="79">
        <v>0</v>
      </c>
      <c r="K18" s="80">
        <v>348.87200000000001</v>
      </c>
      <c r="L18" s="79">
        <v>0</v>
      </c>
      <c r="M18" s="80">
        <v>359.60300000000001</v>
      </c>
      <c r="N18" s="79">
        <v>0</v>
      </c>
      <c r="O18" s="80">
        <v>267.51100000000002</v>
      </c>
      <c r="P18" s="79">
        <v>0</v>
      </c>
      <c r="Q18" s="80">
        <v>332.48899999999998</v>
      </c>
      <c r="R18" s="79">
        <v>0</v>
      </c>
      <c r="S18" s="80">
        <v>303.09699999999998</v>
      </c>
      <c r="T18" s="79">
        <v>0</v>
      </c>
      <c r="U18" s="80">
        <v>331.51900000000001</v>
      </c>
    </row>
    <row r="19" spans="1:23" ht="16.5" thickBot="1" x14ac:dyDescent="0.3">
      <c r="A19" s="78" t="s">
        <v>27</v>
      </c>
      <c r="B19" s="99">
        <v>186.71700000000001</v>
      </c>
      <c r="C19" s="98">
        <v>168.91900000000001</v>
      </c>
      <c r="D19" s="99">
        <v>259.68099999999998</v>
      </c>
      <c r="E19" s="98">
        <v>172.81800000000001</v>
      </c>
      <c r="F19" s="99">
        <v>211.501</v>
      </c>
      <c r="G19" s="98">
        <v>170.14699999999999</v>
      </c>
      <c r="H19" s="99">
        <v>325.77800000000002</v>
      </c>
      <c r="I19" s="98">
        <v>178.33</v>
      </c>
      <c r="J19" s="99">
        <v>236.04400000000001</v>
      </c>
      <c r="K19" s="98">
        <v>171.11199999999999</v>
      </c>
      <c r="L19" s="99">
        <v>195.27500000000001</v>
      </c>
      <c r="M19" s="98">
        <v>167.68199999999999</v>
      </c>
      <c r="N19" s="99">
        <v>206.321</v>
      </c>
      <c r="O19" s="98">
        <v>168.19200000000001</v>
      </c>
      <c r="P19" s="99">
        <v>199.08</v>
      </c>
      <c r="Q19" s="98">
        <v>167.87</v>
      </c>
      <c r="R19" s="99">
        <v>321.83800000000002</v>
      </c>
      <c r="S19" s="98">
        <v>178.648</v>
      </c>
      <c r="T19" s="99">
        <v>226.39699999999999</v>
      </c>
      <c r="U19" s="98">
        <v>169.21100000000001</v>
      </c>
    </row>
    <row r="20" spans="1:23" ht="18.75" x14ac:dyDescent="0.25">
      <c r="A20" s="211" t="s">
        <v>9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3"/>
    </row>
    <row r="21" spans="1:23" ht="16.5" thickBot="1" x14ac:dyDescent="0.3">
      <c r="A21" s="64" t="s">
        <v>10</v>
      </c>
      <c r="B21" s="8">
        <v>173.16800000000001</v>
      </c>
      <c r="C21" s="27">
        <v>175.82900000000001</v>
      </c>
      <c r="D21" s="8">
        <v>173.47200000000001</v>
      </c>
      <c r="E21" s="27">
        <v>176.11699999999999</v>
      </c>
      <c r="F21" s="8">
        <v>173.261</v>
      </c>
      <c r="G21" s="27">
        <v>175.923</v>
      </c>
      <c r="H21" s="8">
        <v>187.416</v>
      </c>
      <c r="I21" s="27">
        <v>183.56800000000001</v>
      </c>
      <c r="J21" s="8">
        <v>175.185</v>
      </c>
      <c r="K21" s="27">
        <v>177.19900000000001</v>
      </c>
      <c r="L21" s="8">
        <v>194.23699999999999</v>
      </c>
      <c r="M21" s="27">
        <v>176.541</v>
      </c>
      <c r="N21" s="8">
        <v>174.21299999999999</v>
      </c>
      <c r="O21" s="27">
        <v>178.72300000000001</v>
      </c>
      <c r="P21" s="8">
        <v>186.851</v>
      </c>
      <c r="Q21" s="27">
        <v>177.399</v>
      </c>
      <c r="R21" s="8">
        <v>184.166</v>
      </c>
      <c r="S21" s="27">
        <v>183.06</v>
      </c>
      <c r="T21" s="8">
        <v>186.45</v>
      </c>
      <c r="U21" s="27">
        <v>178.32900000000001</v>
      </c>
    </row>
    <row r="22" spans="1:23" ht="16.5" thickBot="1" x14ac:dyDescent="0.3">
      <c r="A22" s="63" t="s">
        <v>28</v>
      </c>
      <c r="B22" s="96">
        <v>173.16800000000001</v>
      </c>
      <c r="C22" s="97">
        <v>175.82900000000001</v>
      </c>
      <c r="D22" s="96">
        <v>173.47200000000001</v>
      </c>
      <c r="E22" s="97">
        <v>176.11699999999999</v>
      </c>
      <c r="F22" s="96">
        <v>173.261</v>
      </c>
      <c r="G22" s="97">
        <v>175.923</v>
      </c>
      <c r="H22" s="96">
        <v>187.416</v>
      </c>
      <c r="I22" s="97">
        <v>183.56800000000001</v>
      </c>
      <c r="J22" s="96">
        <v>175.185</v>
      </c>
      <c r="K22" s="97">
        <v>177.19900000000001</v>
      </c>
      <c r="L22" s="96">
        <v>194.23699999999999</v>
      </c>
      <c r="M22" s="97">
        <v>176.541</v>
      </c>
      <c r="N22" s="96">
        <v>174.21299999999999</v>
      </c>
      <c r="O22" s="97">
        <v>178.72300000000001</v>
      </c>
      <c r="P22" s="96">
        <v>186.851</v>
      </c>
      <c r="Q22" s="97">
        <v>177.399</v>
      </c>
      <c r="R22" s="96">
        <v>184.166</v>
      </c>
      <c r="S22" s="97">
        <v>183.06</v>
      </c>
      <c r="T22" s="96">
        <v>186.45</v>
      </c>
      <c r="U22" s="97">
        <v>178.32900000000001</v>
      </c>
    </row>
    <row r="23" spans="1:23" ht="16.5" thickBot="1" x14ac:dyDescent="0.3">
      <c r="A23" s="36" t="s">
        <v>74</v>
      </c>
      <c r="B23" s="84">
        <v>186.98500000000001</v>
      </c>
      <c r="C23" s="85">
        <v>168.316</v>
      </c>
      <c r="D23" s="84">
        <v>236.83600000000001</v>
      </c>
      <c r="E23" s="85">
        <v>174.38900000000001</v>
      </c>
      <c r="F23" s="84">
        <v>206.98</v>
      </c>
      <c r="G23" s="85">
        <v>170.04</v>
      </c>
      <c r="H23" s="84">
        <v>244.82400000000001</v>
      </c>
      <c r="I23" s="85">
        <v>176.608</v>
      </c>
      <c r="J23" s="84">
        <v>215.43299999999999</v>
      </c>
      <c r="K23" s="85">
        <v>170.898</v>
      </c>
      <c r="L23" s="84">
        <v>188.905</v>
      </c>
      <c r="M23" s="85">
        <v>167.46899999999999</v>
      </c>
      <c r="N23" s="84">
        <v>213.46700000000001</v>
      </c>
      <c r="O23" s="85">
        <v>171.00299999999999</v>
      </c>
      <c r="P23" s="84">
        <v>199.571</v>
      </c>
      <c r="Q23" s="85">
        <v>168.67099999999999</v>
      </c>
      <c r="R23" s="84">
        <v>265.3</v>
      </c>
      <c r="S23" s="85">
        <v>179.36199999999999</v>
      </c>
      <c r="T23" s="84">
        <v>216.18899999999999</v>
      </c>
      <c r="U23" s="85">
        <v>170.02600000000001</v>
      </c>
      <c r="V23" s="184"/>
      <c r="W23" s="184"/>
    </row>
    <row r="24" spans="1:23" ht="15.75" x14ac:dyDescent="0.25">
      <c r="A24" s="65" t="s">
        <v>18</v>
      </c>
      <c r="B24" s="34" t="s">
        <v>46</v>
      </c>
      <c r="C24" s="35">
        <v>174.24</v>
      </c>
      <c r="D24" s="34" t="s">
        <v>46</v>
      </c>
      <c r="E24" s="35">
        <v>173.42</v>
      </c>
      <c r="F24" s="34" t="s">
        <v>46</v>
      </c>
      <c r="G24" s="35">
        <v>173.98</v>
      </c>
      <c r="H24" s="34" t="s">
        <v>46</v>
      </c>
      <c r="I24" s="35">
        <v>172.84</v>
      </c>
      <c r="J24" s="34" t="s">
        <v>46</v>
      </c>
      <c r="K24" s="35">
        <v>173.84</v>
      </c>
      <c r="L24" s="34" t="s">
        <v>46</v>
      </c>
      <c r="M24" s="81">
        <v>174.44</v>
      </c>
      <c r="N24" s="34" t="s">
        <v>46</v>
      </c>
      <c r="O24" s="81">
        <v>172.91</v>
      </c>
      <c r="P24" s="34" t="s">
        <v>46</v>
      </c>
      <c r="Q24" s="81">
        <v>173.84</v>
      </c>
      <c r="R24" s="34" t="s">
        <v>46</v>
      </c>
      <c r="S24" s="81">
        <v>173.62</v>
      </c>
      <c r="T24" s="34" t="s">
        <v>46</v>
      </c>
      <c r="U24" s="81">
        <v>173.82</v>
      </c>
    </row>
    <row r="26" spans="1:23" ht="64.5" customHeight="1" x14ac:dyDescent="0.2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188"/>
      <c r="S26" s="179"/>
      <c r="T26" s="179"/>
      <c r="U26" s="179"/>
    </row>
  </sheetData>
  <customSheetViews>
    <customSheetView guid="{BFC9BBAB-DC53-41DF-AE0D-DBF1C62867D0}" scale="90" showGridLines="0" fitToPage="1">
      <pane xSplit="1" ySplit="3" topLeftCell="F4" activePane="bottomRight" state="frozen"/>
      <selection pane="bottomRight" activeCell="P30" sqref="P30"/>
      <pageMargins left="0.25" right="0.25" top="0.75" bottom="0.75" header="0.3" footer="0.3"/>
      <pageSetup paperSize="8" scale="74" orientation="landscape" r:id="rId1"/>
    </customSheetView>
  </customSheetViews>
  <mergeCells count="17">
    <mergeCell ref="A1:U1"/>
    <mergeCell ref="L2:U2"/>
    <mergeCell ref="B2:K2"/>
    <mergeCell ref="N3:O3"/>
    <mergeCell ref="L3:M3"/>
    <mergeCell ref="A26:Q26"/>
    <mergeCell ref="P3:Q3"/>
    <mergeCell ref="B3:C3"/>
    <mergeCell ref="D3:E3"/>
    <mergeCell ref="F3:G3"/>
    <mergeCell ref="H3:I3"/>
    <mergeCell ref="J3:K3"/>
    <mergeCell ref="A5:U5"/>
    <mergeCell ref="A15:U15"/>
    <mergeCell ref="A20:U20"/>
    <mergeCell ref="R3:S3"/>
    <mergeCell ref="T3:U3"/>
  </mergeCells>
  <pageMargins left="0.25" right="0.25" top="0.75" bottom="0.75" header="0.3" footer="0.3"/>
  <pageSetup paperSize="9" scale="68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E28"/>
  <sheetViews>
    <sheetView showGridLines="0" zoomScale="90" zoomScaleNormal="9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AA18" sqref="AA18"/>
    </sheetView>
  </sheetViews>
  <sheetFormatPr defaultRowHeight="15" x14ac:dyDescent="0.25"/>
  <cols>
    <col min="1" max="1" width="58.7109375" customWidth="1"/>
    <col min="2" max="3" width="7.7109375" customWidth="1"/>
    <col min="4" max="4" width="9.140625" customWidth="1"/>
    <col min="5" max="6" width="7.7109375" style="28" customWidth="1"/>
    <col min="7" max="7" width="9.140625" style="28" customWidth="1"/>
    <col min="8" max="9" width="7.7109375" style="28" customWidth="1"/>
    <col min="10" max="10" width="9.140625" style="28" customWidth="1"/>
    <col min="11" max="12" width="7.7109375" style="28" customWidth="1"/>
    <col min="13" max="13" width="9.140625" style="28" customWidth="1"/>
    <col min="14" max="15" width="7.7109375" style="28" customWidth="1"/>
    <col min="16" max="16" width="9.140625" style="28" customWidth="1"/>
    <col min="17" max="18" width="7.7109375" style="28" customWidth="1"/>
    <col min="19" max="19" width="9.140625" style="28" customWidth="1"/>
    <col min="20" max="21" width="7.7109375" style="28" customWidth="1"/>
    <col min="22" max="22" width="9.140625" style="28" customWidth="1"/>
    <col min="23" max="24" width="7.7109375" customWidth="1"/>
    <col min="25" max="25" width="8.7109375" bestFit="1" customWidth="1"/>
    <col min="26" max="27" width="7.7109375" style="28" customWidth="1"/>
    <col min="28" max="28" width="9.140625" style="28" customWidth="1"/>
    <col min="29" max="30" width="7.7109375" style="28" customWidth="1"/>
    <col min="31" max="31" width="8.7109375" style="28" bestFit="1" customWidth="1"/>
  </cols>
  <sheetData>
    <row r="1" spans="1:31" ht="18.75" customHeight="1" x14ac:dyDescent="0.25">
      <c r="A1" s="215" t="s">
        <v>39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31" s="28" customFormat="1" ht="15.75" x14ac:dyDescent="0.25">
      <c r="A2" s="225"/>
      <c r="B2" s="222">
        <v>2016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4"/>
      <c r="Q2" s="222">
        <v>2017</v>
      </c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4"/>
    </row>
    <row r="3" spans="1:31" ht="15.75" x14ac:dyDescent="0.25">
      <c r="A3" s="226"/>
      <c r="B3" s="220" t="s">
        <v>57</v>
      </c>
      <c r="C3" s="220"/>
      <c r="D3" s="220"/>
      <c r="E3" s="220" t="s">
        <v>81</v>
      </c>
      <c r="F3" s="220"/>
      <c r="G3" s="220"/>
      <c r="H3" s="220" t="s">
        <v>77</v>
      </c>
      <c r="I3" s="220"/>
      <c r="J3" s="220"/>
      <c r="K3" s="220" t="s">
        <v>85</v>
      </c>
      <c r="L3" s="220"/>
      <c r="M3" s="220"/>
      <c r="N3" s="220" t="s">
        <v>88</v>
      </c>
      <c r="O3" s="220"/>
      <c r="P3" s="220"/>
      <c r="Q3" s="220" t="s">
        <v>57</v>
      </c>
      <c r="R3" s="220"/>
      <c r="S3" s="220"/>
      <c r="T3" s="220" t="s">
        <v>81</v>
      </c>
      <c r="U3" s="220"/>
      <c r="V3" s="220"/>
      <c r="W3" s="220" t="s">
        <v>77</v>
      </c>
      <c r="X3" s="220"/>
      <c r="Y3" s="221"/>
      <c r="Z3" s="220" t="s">
        <v>85</v>
      </c>
      <c r="AA3" s="220"/>
      <c r="AB3" s="220"/>
      <c r="AC3" s="220" t="s">
        <v>88</v>
      </c>
      <c r="AD3" s="220"/>
      <c r="AE3" s="221"/>
    </row>
    <row r="4" spans="1:31" x14ac:dyDescent="0.25">
      <c r="A4" s="57"/>
      <c r="B4" s="58" t="s">
        <v>40</v>
      </c>
      <c r="C4" s="58" t="s">
        <v>41</v>
      </c>
      <c r="D4" s="59" t="s">
        <v>42</v>
      </c>
      <c r="E4" s="58" t="s">
        <v>40</v>
      </c>
      <c r="F4" s="58" t="s">
        <v>41</v>
      </c>
      <c r="G4" s="59" t="s">
        <v>42</v>
      </c>
      <c r="H4" s="58" t="s">
        <v>40</v>
      </c>
      <c r="I4" s="58" t="s">
        <v>41</v>
      </c>
      <c r="J4" s="59" t="s">
        <v>42</v>
      </c>
      <c r="K4" s="58" t="s">
        <v>40</v>
      </c>
      <c r="L4" s="58" t="s">
        <v>41</v>
      </c>
      <c r="M4" s="59" t="s">
        <v>42</v>
      </c>
      <c r="N4" s="58" t="s">
        <v>40</v>
      </c>
      <c r="O4" s="58" t="s">
        <v>41</v>
      </c>
      <c r="P4" s="59" t="s">
        <v>42</v>
      </c>
      <c r="Q4" s="58" t="s">
        <v>40</v>
      </c>
      <c r="R4" s="58" t="s">
        <v>41</v>
      </c>
      <c r="S4" s="59" t="s">
        <v>42</v>
      </c>
      <c r="T4" s="58" t="s">
        <v>40</v>
      </c>
      <c r="U4" s="58" t="s">
        <v>41</v>
      </c>
      <c r="V4" s="59" t="s">
        <v>42</v>
      </c>
      <c r="W4" s="58" t="s">
        <v>40</v>
      </c>
      <c r="X4" s="58" t="s">
        <v>41</v>
      </c>
      <c r="Y4" s="59" t="s">
        <v>42</v>
      </c>
      <c r="Z4" s="58" t="s">
        <v>40</v>
      </c>
      <c r="AA4" s="58" t="s">
        <v>41</v>
      </c>
      <c r="AB4" s="59" t="s">
        <v>42</v>
      </c>
      <c r="AC4" s="58" t="s">
        <v>40</v>
      </c>
      <c r="AD4" s="58" t="s">
        <v>41</v>
      </c>
      <c r="AE4" s="59" t="s">
        <v>42</v>
      </c>
    </row>
    <row r="5" spans="1:31" ht="15.75" x14ac:dyDescent="0.25">
      <c r="A5" s="60" t="s">
        <v>43</v>
      </c>
      <c r="B5" s="17">
        <v>53.915124462023101</v>
      </c>
      <c r="C5" s="17">
        <v>52.809768487124778</v>
      </c>
      <c r="D5" s="18">
        <v>53.734565773098772</v>
      </c>
      <c r="E5" s="17">
        <v>38.440926557577527</v>
      </c>
      <c r="F5" s="17">
        <v>58.96329687617726</v>
      </c>
      <c r="G5" s="18">
        <v>41.914081097464958</v>
      </c>
      <c r="H5" s="17">
        <v>46.075317670952657</v>
      </c>
      <c r="I5" s="17">
        <v>55.886532681651026</v>
      </c>
      <c r="J5" s="18">
        <v>47.698501807966103</v>
      </c>
      <c r="K5" s="17">
        <v>27.530062992232818</v>
      </c>
      <c r="L5" s="17">
        <v>55.897812674829808</v>
      </c>
      <c r="M5" s="18">
        <v>32.345653532186262</v>
      </c>
      <c r="N5" s="17">
        <v>39.975695773925068</v>
      </c>
      <c r="O5" s="17">
        <v>55.890320124616167</v>
      </c>
      <c r="P5" s="18">
        <v>42.631298739681512</v>
      </c>
      <c r="Q5" s="17">
        <v>51.573022435847584</v>
      </c>
      <c r="R5" s="17">
        <v>56.856392906713424</v>
      </c>
      <c r="S5" s="18">
        <v>52.448956465282706</v>
      </c>
      <c r="T5" s="17">
        <v>40.499640520010111</v>
      </c>
      <c r="U5" s="17">
        <v>63.913263499907622</v>
      </c>
      <c r="V5" s="18">
        <v>44.381402973267591</v>
      </c>
      <c r="W5" s="17">
        <v>46.005742025122665</v>
      </c>
      <c r="X5" s="17">
        <v>60.404322320971282</v>
      </c>
      <c r="Y5" s="18">
        <v>48.392893659904942</v>
      </c>
      <c r="Z5" s="17">
        <v>31.173452659311035</v>
      </c>
      <c r="AA5" s="17">
        <v>64.834909672963605</v>
      </c>
      <c r="AB5" s="18">
        <v>36.755940467350129</v>
      </c>
      <c r="AC5" s="17">
        <v>41.008545462471695</v>
      </c>
      <c r="AD5" s="17">
        <v>61.897414029334982</v>
      </c>
      <c r="AE5" s="18">
        <v>44.472088479590823</v>
      </c>
    </row>
    <row r="6" spans="1:31" ht="15.75" x14ac:dyDescent="0.25">
      <c r="A6" s="61" t="s">
        <v>44</v>
      </c>
      <c r="B6" s="17">
        <v>67.200704964678167</v>
      </c>
      <c r="C6" s="17">
        <v>55.649379532032597</v>
      </c>
      <c r="D6" s="18">
        <v>59.528917880528176</v>
      </c>
      <c r="E6" s="17">
        <v>35.763670035321823</v>
      </c>
      <c r="F6" s="17">
        <v>63.734509883891313</v>
      </c>
      <c r="G6" s="18">
        <v>54.340441085043459</v>
      </c>
      <c r="H6" s="17">
        <v>51.482187499999995</v>
      </c>
      <c r="I6" s="17">
        <v>59.691944707961945</v>
      </c>
      <c r="J6" s="18">
        <v>56.934679482785825</v>
      </c>
      <c r="K6" s="17">
        <v>28.373955583592132</v>
      </c>
      <c r="L6" s="17">
        <v>45.510906209347915</v>
      </c>
      <c r="M6" s="18">
        <v>39.755423211612964</v>
      </c>
      <c r="N6" s="17">
        <v>43.723219119308304</v>
      </c>
      <c r="O6" s="17">
        <v>54.930428131784957</v>
      </c>
      <c r="P6" s="18">
        <v>51.166462048669395</v>
      </c>
      <c r="Q6" s="17">
        <v>67.73004828042329</v>
      </c>
      <c r="R6" s="17">
        <v>43.652876775095486</v>
      </c>
      <c r="S6" s="18">
        <v>51.739248397371831</v>
      </c>
      <c r="T6" s="17">
        <v>36.048526785714287</v>
      </c>
      <c r="U6" s="17">
        <v>60.524382757090002</v>
      </c>
      <c r="V6" s="18">
        <v>52.304112069810159</v>
      </c>
      <c r="W6" s="17">
        <v>51.80176951789003</v>
      </c>
      <c r="X6" s="17">
        <v>52.135236136208754</v>
      </c>
      <c r="Y6" s="18">
        <v>52.023240630476188</v>
      </c>
      <c r="Z6" s="17">
        <v>29.58601449275362</v>
      </c>
      <c r="AA6" s="17">
        <v>67.264113961282845</v>
      </c>
      <c r="AB6" s="18">
        <v>54.609840420215093</v>
      </c>
      <c r="AC6" s="17">
        <v>44.31514145081109</v>
      </c>
      <c r="AD6" s="17">
        <v>57.233612546123823</v>
      </c>
      <c r="AE6" s="18">
        <v>52.894915284893699</v>
      </c>
    </row>
    <row r="7" spans="1:31" ht="15.75" x14ac:dyDescent="0.25">
      <c r="A7" s="61" t="s">
        <v>45</v>
      </c>
      <c r="B7" s="16">
        <v>34.070289655996184</v>
      </c>
      <c r="C7" s="16">
        <v>46.864774325344371</v>
      </c>
      <c r="D7" s="19">
        <v>45.25196523077566</v>
      </c>
      <c r="E7" s="16">
        <v>15.720054347826087</v>
      </c>
      <c r="F7" s="16">
        <v>52.555839586121479</v>
      </c>
      <c r="G7" s="19">
        <v>47.91250372905256</v>
      </c>
      <c r="H7" s="16">
        <v>24.895172001911135</v>
      </c>
      <c r="I7" s="16">
        <v>49.710306955732911</v>
      </c>
      <c r="J7" s="19">
        <v>46.582234479914106</v>
      </c>
      <c r="K7" s="16">
        <v>8.4802422022684301</v>
      </c>
      <c r="L7" s="16">
        <v>50.219369277561775</v>
      </c>
      <c r="M7" s="19">
        <v>44.957942538924549</v>
      </c>
      <c r="N7" s="16">
        <v>19.383589733417967</v>
      </c>
      <c r="O7" s="16">
        <v>49.881232990799532</v>
      </c>
      <c r="P7" s="19">
        <v>46.03685178439936</v>
      </c>
      <c r="Q7" s="16">
        <v>32.969125402576488</v>
      </c>
      <c r="R7" s="16">
        <v>46.782081393917437</v>
      </c>
      <c r="S7" s="19">
        <v>45.040888870620044</v>
      </c>
      <c r="T7" s="16">
        <v>20.133043876413442</v>
      </c>
      <c r="U7" s="16">
        <v>50.22318028818875</v>
      </c>
      <c r="V7" s="19">
        <v>46.430167367708478</v>
      </c>
      <c r="W7" s="16">
        <v>26.515625850748659</v>
      </c>
      <c r="X7" s="16">
        <v>48.512136639103566</v>
      </c>
      <c r="Y7" s="19">
        <v>45.739365905067821</v>
      </c>
      <c r="Z7" s="16">
        <v>9.715181356332705</v>
      </c>
      <c r="AA7" s="16">
        <v>52.340257744889009</v>
      </c>
      <c r="AB7" s="19">
        <v>46.967152642747195</v>
      </c>
      <c r="AC7" s="16">
        <v>20.853937596220199</v>
      </c>
      <c r="AD7" s="16">
        <v>49.80219942933163</v>
      </c>
      <c r="AE7" s="19">
        <v>46.153125538278445</v>
      </c>
    </row>
    <row r="8" spans="1:31" ht="15.75" x14ac:dyDescent="0.25">
      <c r="A8" s="76" t="s">
        <v>75</v>
      </c>
      <c r="B8" s="55">
        <v>53.711445903431191</v>
      </c>
      <c r="C8" s="55">
        <v>50.043037072965177</v>
      </c>
      <c r="D8" s="56">
        <v>52.214404484967126</v>
      </c>
      <c r="E8" s="55">
        <v>36.944938927524582</v>
      </c>
      <c r="F8" s="55">
        <v>56.312756044032938</v>
      </c>
      <c r="G8" s="56">
        <v>45.023146455570377</v>
      </c>
      <c r="H8" s="55">
        <v>45.25451755057577</v>
      </c>
      <c r="I8" s="55">
        <v>53.177896558499057</v>
      </c>
      <c r="J8" s="56">
        <v>48.513548449169228</v>
      </c>
      <c r="K8" s="55">
        <v>26.48895565677854</v>
      </c>
      <c r="L8" s="55">
        <v>50.717421522938366</v>
      </c>
      <c r="M8" s="56">
        <v>36.613433446718211</v>
      </c>
      <c r="N8" s="55">
        <v>39.066236584066672</v>
      </c>
      <c r="O8" s="55">
        <v>52.351751656048016</v>
      </c>
      <c r="P8" s="56">
        <v>44.559755436997975</v>
      </c>
      <c r="Q8" s="55">
        <v>51.633066762401249</v>
      </c>
      <c r="R8" s="55">
        <v>48.677783333786891</v>
      </c>
      <c r="S8" s="56">
        <v>50.415922320744286</v>
      </c>
      <c r="T8" s="55">
        <v>39.046589172801959</v>
      </c>
      <c r="U8" s="55">
        <v>55.618721686568342</v>
      </c>
      <c r="V8" s="56">
        <v>45.871883417080547</v>
      </c>
      <c r="W8" s="55">
        <v>45.305058692492217</v>
      </c>
      <c r="X8" s="55">
        <v>52.167426373030601</v>
      </c>
      <c r="Y8" s="56">
        <v>48.131350275255883</v>
      </c>
      <c r="Z8" s="55">
        <v>29.854909577330464</v>
      </c>
      <c r="AA8" s="55">
        <v>58.33446477948003</v>
      </c>
      <c r="AB8" s="56">
        <v>41.586561821592852</v>
      </c>
      <c r="AC8" s="55">
        <v>40.099536726421938</v>
      </c>
      <c r="AD8" s="55">
        <v>54.24569572611977</v>
      </c>
      <c r="AE8" s="56">
        <v>45.926059988759086</v>
      </c>
    </row>
    <row r="9" spans="1:31" ht="15.75" x14ac:dyDescent="0.25">
      <c r="A9" s="75" t="s">
        <v>18</v>
      </c>
      <c r="B9" s="20">
        <v>28.629029304029302</v>
      </c>
      <c r="C9" s="77" t="s">
        <v>46</v>
      </c>
      <c r="D9" s="21" t="s">
        <v>46</v>
      </c>
      <c r="E9" s="20">
        <v>8.44</v>
      </c>
      <c r="F9" s="77" t="s">
        <v>46</v>
      </c>
      <c r="G9" s="21" t="s">
        <v>46</v>
      </c>
      <c r="H9" s="20">
        <v>18.53</v>
      </c>
      <c r="I9" s="77" t="s">
        <v>46</v>
      </c>
      <c r="J9" s="21" t="s">
        <v>46</v>
      </c>
      <c r="K9" s="20" t="s">
        <v>46</v>
      </c>
      <c r="L9" s="77" t="s">
        <v>46</v>
      </c>
      <c r="M9" s="21" t="s">
        <v>46</v>
      </c>
      <c r="N9" s="20">
        <v>12.31</v>
      </c>
      <c r="O9" s="77" t="s">
        <v>46</v>
      </c>
      <c r="P9" s="21" t="s">
        <v>46</v>
      </c>
      <c r="Q9" s="20">
        <v>26.4</v>
      </c>
      <c r="R9" s="77" t="s">
        <v>46</v>
      </c>
      <c r="S9" s="21" t="s">
        <v>46</v>
      </c>
      <c r="T9" s="20">
        <v>8.34</v>
      </c>
      <c r="U9" s="77" t="s">
        <v>46</v>
      </c>
      <c r="V9" s="21" t="s">
        <v>46</v>
      </c>
      <c r="W9" s="20">
        <v>17.32</v>
      </c>
      <c r="X9" s="77" t="s">
        <v>46</v>
      </c>
      <c r="Y9" s="21" t="s">
        <v>46</v>
      </c>
      <c r="Z9" s="20">
        <v>0</v>
      </c>
      <c r="AA9" s="77" t="s">
        <v>46</v>
      </c>
      <c r="AB9" s="21" t="s">
        <v>46</v>
      </c>
      <c r="AC9" s="20">
        <v>11.48</v>
      </c>
      <c r="AD9" s="77" t="s">
        <v>46</v>
      </c>
      <c r="AE9" s="21" t="s">
        <v>46</v>
      </c>
    </row>
    <row r="11" spans="1:31" x14ac:dyDescent="0.25">
      <c r="A11" s="28"/>
      <c r="B11" s="28"/>
      <c r="C11" s="28"/>
      <c r="D11" s="28"/>
      <c r="W11" s="155"/>
      <c r="X11" s="155"/>
      <c r="Y11" s="154"/>
      <c r="AC11" s="155"/>
      <c r="AD11" s="155"/>
      <c r="AE11" s="154"/>
    </row>
    <row r="12" spans="1:31" x14ac:dyDescent="0.25">
      <c r="A12" s="28"/>
      <c r="B12" s="28"/>
      <c r="C12" s="28"/>
      <c r="D12" s="28"/>
      <c r="W12" s="154"/>
      <c r="X12" s="154"/>
      <c r="Y12" s="154"/>
      <c r="AC12" s="154"/>
      <c r="AD12" s="154"/>
      <c r="AE12" s="154"/>
    </row>
    <row r="13" spans="1:31" x14ac:dyDescent="0.25">
      <c r="A13" s="28"/>
      <c r="B13" s="28"/>
      <c r="C13" s="28"/>
      <c r="D13" s="28"/>
      <c r="G13" s="183"/>
      <c r="H13" s="183"/>
      <c r="I13" s="183"/>
      <c r="J13" s="183"/>
      <c r="M13" s="183"/>
      <c r="N13" s="183"/>
      <c r="O13" s="183"/>
      <c r="P13" s="183"/>
      <c r="Q13" s="183"/>
      <c r="W13" s="154"/>
      <c r="X13" s="154"/>
      <c r="Y13" s="154"/>
      <c r="AC13" s="154"/>
      <c r="AD13" s="154"/>
      <c r="AE13" s="154"/>
    </row>
    <row r="14" spans="1:31" x14ac:dyDescent="0.25">
      <c r="A14" s="28"/>
      <c r="B14" s="28"/>
      <c r="C14" s="28"/>
      <c r="D14" s="28"/>
      <c r="W14" s="156"/>
      <c r="X14" s="156"/>
      <c r="Y14" s="156"/>
      <c r="AC14" s="156"/>
      <c r="AD14" s="156"/>
      <c r="AE14" s="156"/>
    </row>
    <row r="15" spans="1:31" x14ac:dyDescent="0.25">
      <c r="A15" s="28"/>
      <c r="B15" s="28"/>
      <c r="C15" s="28"/>
      <c r="D15" s="28"/>
      <c r="W15" s="156"/>
      <c r="X15" s="157"/>
      <c r="Y15" s="157"/>
      <c r="AC15" s="156"/>
      <c r="AD15" s="157"/>
      <c r="AE15" s="157"/>
    </row>
    <row r="16" spans="1:31" x14ac:dyDescent="0.25">
      <c r="A16" s="28"/>
      <c r="B16" s="28"/>
      <c r="C16" s="28"/>
      <c r="D16" s="28"/>
      <c r="W16" s="156"/>
      <c r="X16" s="157"/>
      <c r="Y16" s="157"/>
      <c r="AC16" s="156"/>
      <c r="AD16" s="157"/>
      <c r="AE16" s="157"/>
    </row>
    <row r="17" spans="1:31" x14ac:dyDescent="0.25">
      <c r="A17" s="28"/>
      <c r="B17" s="28"/>
      <c r="C17" s="28"/>
      <c r="D17" s="28"/>
      <c r="W17" s="156"/>
      <c r="X17" s="157"/>
      <c r="Y17" s="157"/>
      <c r="AC17" s="156"/>
      <c r="AD17" s="157"/>
      <c r="AE17" s="157"/>
    </row>
    <row r="18" spans="1:31" x14ac:dyDescent="0.25">
      <c r="A18" s="28"/>
      <c r="B18" s="28"/>
      <c r="C18" s="28"/>
      <c r="D18" s="28"/>
      <c r="W18" s="156"/>
      <c r="X18" s="157"/>
      <c r="Y18" s="157"/>
      <c r="AC18" s="156"/>
      <c r="AD18" s="157"/>
      <c r="AE18" s="157"/>
    </row>
    <row r="19" spans="1:31" x14ac:dyDescent="0.25">
      <c r="A19" s="28"/>
      <c r="B19" s="28"/>
      <c r="C19" s="28"/>
      <c r="D19" s="28"/>
      <c r="W19" s="156"/>
      <c r="X19" s="157"/>
      <c r="Y19" s="157"/>
      <c r="AC19" s="156"/>
      <c r="AD19" s="157"/>
      <c r="AE19" s="157"/>
    </row>
    <row r="20" spans="1:31" x14ac:dyDescent="0.25">
      <c r="A20" s="28"/>
      <c r="B20" s="28"/>
      <c r="C20" s="28"/>
      <c r="D20" s="28"/>
      <c r="W20" s="156"/>
      <c r="X20" s="157"/>
      <c r="Y20" s="157"/>
      <c r="AC20" s="156"/>
      <c r="AD20" s="157"/>
      <c r="AE20" s="157"/>
    </row>
    <row r="21" spans="1:31" x14ac:dyDescent="0.25">
      <c r="A21" s="28"/>
      <c r="B21" s="28"/>
      <c r="C21" s="28"/>
      <c r="D21" s="28"/>
      <c r="W21" s="156"/>
      <c r="X21" s="157"/>
      <c r="Y21" s="157"/>
      <c r="AC21" s="156"/>
      <c r="AD21" s="157"/>
      <c r="AE21" s="157"/>
    </row>
    <row r="22" spans="1:31" x14ac:dyDescent="0.25">
      <c r="A22" s="28"/>
      <c r="B22" s="28"/>
      <c r="C22" s="28"/>
      <c r="D22" s="28"/>
      <c r="W22" s="156"/>
      <c r="X22" s="157"/>
      <c r="Y22" s="157"/>
      <c r="AC22" s="156"/>
      <c r="AD22" s="157"/>
      <c r="AE22" s="157"/>
    </row>
    <row r="23" spans="1:31" x14ac:dyDescent="0.25">
      <c r="A23" s="28"/>
      <c r="B23" s="28"/>
      <c r="C23" s="28"/>
      <c r="D23" s="28"/>
      <c r="W23" s="156"/>
      <c r="X23" s="157"/>
      <c r="Y23" s="157"/>
      <c r="AC23" s="156"/>
      <c r="AD23" s="157"/>
      <c r="AE23" s="157"/>
    </row>
    <row r="24" spans="1:31" x14ac:dyDescent="0.25">
      <c r="A24" s="28"/>
      <c r="B24" s="28"/>
      <c r="C24" s="28"/>
      <c r="D24" s="28"/>
      <c r="W24" s="156"/>
      <c r="X24" s="157"/>
      <c r="Y24" s="157"/>
      <c r="AC24" s="156"/>
      <c r="AD24" s="157"/>
      <c r="AE24" s="157"/>
    </row>
    <row r="25" spans="1:31" x14ac:dyDescent="0.25">
      <c r="A25" s="28"/>
      <c r="B25" s="28"/>
      <c r="C25" s="28"/>
      <c r="D25" s="28"/>
      <c r="W25" s="156"/>
      <c r="X25" s="157"/>
      <c r="Y25" s="157"/>
      <c r="AC25" s="156"/>
      <c r="AD25" s="157"/>
      <c r="AE25" s="157"/>
    </row>
    <row r="26" spans="1:31" x14ac:dyDescent="0.25">
      <c r="A26" s="28"/>
      <c r="B26" s="28"/>
      <c r="C26" s="28"/>
      <c r="D26" s="28"/>
      <c r="W26" s="156"/>
      <c r="X26" s="157"/>
      <c r="Y26" s="157"/>
      <c r="AC26" s="156"/>
      <c r="AD26" s="157"/>
      <c r="AE26" s="157"/>
    </row>
    <row r="27" spans="1:31" x14ac:dyDescent="0.25">
      <c r="W27" s="154"/>
      <c r="X27" s="154"/>
      <c r="Y27" s="154"/>
      <c r="AC27" s="154"/>
      <c r="AD27" s="154"/>
      <c r="AE27" s="154"/>
    </row>
    <row r="28" spans="1:31" x14ac:dyDescent="0.25">
      <c r="W28" s="154"/>
      <c r="X28" s="154"/>
      <c r="Y28" s="154"/>
      <c r="AC28" s="154"/>
      <c r="AD28" s="154"/>
      <c r="AE28" s="154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S22" sqref="S22"/>
      <pageMargins left="0.25" right="0.25" top="0.75" bottom="0.75" header="0.3" footer="0.3"/>
      <pageSetup paperSize="8" scale="69" orientation="landscape" r:id="rId1"/>
    </customSheetView>
  </customSheetViews>
  <mergeCells count="14">
    <mergeCell ref="Z3:AB3"/>
    <mergeCell ref="AC3:AE3"/>
    <mergeCell ref="B2:P2"/>
    <mergeCell ref="Q2:AE2"/>
    <mergeCell ref="A1:AE1"/>
    <mergeCell ref="A2:A3"/>
    <mergeCell ref="B3:D3"/>
    <mergeCell ref="W3:Y3"/>
    <mergeCell ref="E3:G3"/>
    <mergeCell ref="Q3:S3"/>
    <mergeCell ref="H3:J3"/>
    <mergeCell ref="T3:V3"/>
    <mergeCell ref="K3:M3"/>
    <mergeCell ref="N3:P3"/>
  </mergeCells>
  <pageMargins left="0.25" right="0.25" top="0.75" bottom="0.75" header="0.3" footer="0.3"/>
  <pageSetup paperSize="9" scale="6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K31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26" sqref="K26"/>
    </sheetView>
  </sheetViews>
  <sheetFormatPr defaultRowHeight="15" x14ac:dyDescent="0.25"/>
  <cols>
    <col min="1" max="1" width="27" customWidth="1"/>
    <col min="2" max="2" width="15.7109375" customWidth="1"/>
    <col min="3" max="8" width="15.7109375" style="28" customWidth="1"/>
    <col min="9" max="9" width="16.140625" customWidth="1"/>
    <col min="10" max="10" width="15.7109375" style="28" customWidth="1"/>
    <col min="11" max="11" width="16.140625" style="28" customWidth="1"/>
  </cols>
  <sheetData>
    <row r="1" spans="1:11" ht="18.75" customHeight="1" x14ac:dyDescent="0.25">
      <c r="A1" s="236" t="s">
        <v>53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</row>
    <row r="2" spans="1:11" s="28" customFormat="1" ht="18.75" customHeight="1" x14ac:dyDescent="0.25">
      <c r="A2" s="230"/>
      <c r="B2" s="232">
        <v>2016</v>
      </c>
      <c r="C2" s="233"/>
      <c r="D2" s="233"/>
      <c r="E2" s="233"/>
      <c r="F2" s="235"/>
      <c r="G2" s="232">
        <v>2017</v>
      </c>
      <c r="H2" s="233"/>
      <c r="I2" s="233"/>
      <c r="J2" s="233"/>
      <c r="K2" s="234"/>
    </row>
    <row r="3" spans="1:11" ht="18.75" customHeight="1" x14ac:dyDescent="0.25">
      <c r="A3" s="231"/>
      <c r="B3" s="180" t="s">
        <v>57</v>
      </c>
      <c r="C3" s="180" t="s">
        <v>81</v>
      </c>
      <c r="D3" s="180" t="s">
        <v>77</v>
      </c>
      <c r="E3" s="180" t="s">
        <v>85</v>
      </c>
      <c r="F3" s="180" t="s">
        <v>88</v>
      </c>
      <c r="G3" s="180" t="s">
        <v>57</v>
      </c>
      <c r="H3" s="180" t="s">
        <v>81</v>
      </c>
      <c r="I3" s="180" t="s">
        <v>77</v>
      </c>
      <c r="J3" s="180" t="s">
        <v>85</v>
      </c>
      <c r="K3" s="175" t="s">
        <v>88</v>
      </c>
    </row>
    <row r="4" spans="1:11" ht="15.75" x14ac:dyDescent="0.25">
      <c r="A4" s="239" t="s">
        <v>56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1" ht="15.75" x14ac:dyDescent="0.25">
      <c r="A5" s="71" t="s">
        <v>29</v>
      </c>
      <c r="B5" s="30">
        <v>1423372.7250000001</v>
      </c>
      <c r="C5" s="30">
        <v>1185526.6669999999</v>
      </c>
      <c r="D5" s="30">
        <f>B5+C5</f>
        <v>2608899.392</v>
      </c>
      <c r="E5" s="30">
        <v>891345.14500000002</v>
      </c>
      <c r="F5" s="30">
        <f>D5+E5</f>
        <v>3500244.537</v>
      </c>
      <c r="G5" s="30">
        <v>1473059.08</v>
      </c>
      <c r="H5" s="30">
        <v>1341563.3470000001</v>
      </c>
      <c r="I5" s="30">
        <f>G5+H5</f>
        <v>2814622.4270000001</v>
      </c>
      <c r="J5" s="30">
        <v>1049275.1029999999</v>
      </c>
      <c r="K5" s="30">
        <f>I5+J5</f>
        <v>3863897.5300000003</v>
      </c>
    </row>
    <row r="6" spans="1:11" ht="15.75" x14ac:dyDescent="0.25">
      <c r="A6" s="72" t="s">
        <v>30</v>
      </c>
      <c r="B6" s="14">
        <v>6928386.5349999992</v>
      </c>
      <c r="C6" s="14">
        <v>5879708.8029999994</v>
      </c>
      <c r="D6" s="14">
        <f t="shared" ref="D6:D10" si="0">B6+C6</f>
        <v>12808095.338</v>
      </c>
      <c r="E6" s="14">
        <v>4855506.9989999998</v>
      </c>
      <c r="F6" s="14">
        <f t="shared" ref="F6:F9" si="1">D6+E6</f>
        <v>17663602.336999997</v>
      </c>
      <c r="G6" s="14">
        <v>6119739.5800000001</v>
      </c>
      <c r="H6" s="14">
        <v>5790546.7330000009</v>
      </c>
      <c r="I6" s="14">
        <f t="shared" ref="I6:I9" si="2">G6+H6</f>
        <v>11910286.313000001</v>
      </c>
      <c r="J6" s="14">
        <v>5585823.5350000001</v>
      </c>
      <c r="K6" s="14">
        <f t="shared" ref="K6:K9" si="3">I6+J6</f>
        <v>17496109.848000001</v>
      </c>
    </row>
    <row r="7" spans="1:11" ht="15.75" x14ac:dyDescent="0.25">
      <c r="A7" s="72" t="s">
        <v>31</v>
      </c>
      <c r="B7" s="14">
        <v>243481.99599999998</v>
      </c>
      <c r="C7" s="14">
        <v>282556.31299999997</v>
      </c>
      <c r="D7" s="14">
        <f t="shared" si="0"/>
        <v>526038.30899999989</v>
      </c>
      <c r="E7" s="14">
        <v>266338.43900000001</v>
      </c>
      <c r="F7" s="14">
        <f t="shared" si="1"/>
        <v>792376.74799999991</v>
      </c>
      <c r="G7" s="14">
        <v>424896.29</v>
      </c>
      <c r="H7" s="14">
        <v>332649.14799999993</v>
      </c>
      <c r="I7" s="14">
        <f t="shared" si="2"/>
        <v>757545.43799999985</v>
      </c>
      <c r="J7" s="14">
        <v>261288.26799999998</v>
      </c>
      <c r="K7" s="14">
        <f t="shared" si="3"/>
        <v>1018833.7059999998</v>
      </c>
    </row>
    <row r="8" spans="1:11" ht="15.75" x14ac:dyDescent="0.25">
      <c r="A8" s="72" t="s">
        <v>32</v>
      </c>
      <c r="B8" s="14">
        <v>128650.18900000001</v>
      </c>
      <c r="C8" s="14">
        <v>67085.743000000002</v>
      </c>
      <c r="D8" s="14">
        <f t="shared" si="0"/>
        <v>195735.93200000003</v>
      </c>
      <c r="E8" s="14">
        <v>147836.033</v>
      </c>
      <c r="F8" s="14">
        <f t="shared" si="1"/>
        <v>343571.96500000003</v>
      </c>
      <c r="G8" s="14">
        <v>281072.38</v>
      </c>
      <c r="H8" s="14">
        <v>191055.41600000003</v>
      </c>
      <c r="I8" s="14">
        <f t="shared" si="2"/>
        <v>472127.79600000003</v>
      </c>
      <c r="J8" s="14">
        <v>194232.348</v>
      </c>
      <c r="K8" s="14">
        <f t="shared" si="3"/>
        <v>666360.14400000009</v>
      </c>
    </row>
    <row r="9" spans="1:11" ht="15.75" x14ac:dyDescent="0.25">
      <c r="A9" s="72" t="s">
        <v>33</v>
      </c>
      <c r="B9" s="31">
        <v>17149.460000000003</v>
      </c>
      <c r="C9" s="31">
        <v>23134.429</v>
      </c>
      <c r="D9" s="31">
        <f t="shared" si="0"/>
        <v>40283.889000000003</v>
      </c>
      <c r="E9" s="31">
        <v>23146.21</v>
      </c>
      <c r="F9" s="31">
        <f t="shared" si="1"/>
        <v>63430.099000000002</v>
      </c>
      <c r="G9" s="31">
        <v>18218.509999999998</v>
      </c>
      <c r="H9" s="31">
        <v>22857.332000000002</v>
      </c>
      <c r="I9" s="31">
        <f t="shared" si="2"/>
        <v>41075.842000000004</v>
      </c>
      <c r="J9" s="31">
        <v>51234.271000000001</v>
      </c>
      <c r="K9" s="31">
        <f t="shared" si="3"/>
        <v>92310.113000000012</v>
      </c>
    </row>
    <row r="10" spans="1:11" ht="15.75" x14ac:dyDescent="0.25">
      <c r="A10" s="70" t="s">
        <v>34</v>
      </c>
      <c r="B10" s="69">
        <f t="shared" ref="B10:I10" si="4">SUM(B5:B9)</f>
        <v>8741040.9049999993</v>
      </c>
      <c r="C10" s="69">
        <f t="shared" si="4"/>
        <v>7438011.9549999982</v>
      </c>
      <c r="D10" s="69">
        <f t="shared" si="0"/>
        <v>16179052.859999998</v>
      </c>
      <c r="E10" s="69">
        <f t="shared" ref="E10" si="5">SUM(E5:E9)</f>
        <v>6184172.8259999994</v>
      </c>
      <c r="F10" s="69">
        <f t="shared" ref="F10" si="6">D10+E10</f>
        <v>22363225.685999997</v>
      </c>
      <c r="G10" s="69">
        <f>SUM(G5:G9)</f>
        <v>8316985.8399999999</v>
      </c>
      <c r="H10" s="69">
        <f t="shared" si="4"/>
        <v>7678671.9760000017</v>
      </c>
      <c r="I10" s="69">
        <f t="shared" si="4"/>
        <v>15995657.816000002</v>
      </c>
      <c r="J10" s="69">
        <f t="shared" ref="J10:K10" si="7">SUM(J5:J9)</f>
        <v>7141853.5250000004</v>
      </c>
      <c r="K10" s="69">
        <f t="shared" si="7"/>
        <v>23137511.341000006</v>
      </c>
    </row>
    <row r="11" spans="1:11" ht="15.75" customHeight="1" x14ac:dyDescent="0.25">
      <c r="A11" s="227" t="s">
        <v>35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9"/>
    </row>
    <row r="12" spans="1:11" ht="15.75" x14ac:dyDescent="0.25">
      <c r="A12" s="71" t="s">
        <v>52</v>
      </c>
      <c r="B12" s="153">
        <v>1387.395</v>
      </c>
      <c r="C12" s="153">
        <v>1215.0233333333333</v>
      </c>
      <c r="D12" s="153">
        <v>1301.2091666666665</v>
      </c>
      <c r="E12" s="153">
        <v>986.58900000000006</v>
      </c>
      <c r="F12" s="153">
        <f>AVERAGE(B12,C12,E12)</f>
        <v>1196.3357777777776</v>
      </c>
      <c r="G12" s="153">
        <v>1494.36</v>
      </c>
      <c r="H12" s="153">
        <v>1253.0606666666665</v>
      </c>
      <c r="I12" s="153">
        <v>1373.70783333333</v>
      </c>
      <c r="J12" s="153">
        <v>935.9853333333333</v>
      </c>
      <c r="K12" s="153">
        <f>AVERAGE(G12,H12,J12)</f>
        <v>1227.8019999999999</v>
      </c>
    </row>
    <row r="13" spans="1:11" ht="15.75" x14ac:dyDescent="0.25">
      <c r="A13" s="72" t="s">
        <v>47</v>
      </c>
      <c r="B13" s="23">
        <v>1149.1576666666617</v>
      </c>
      <c r="C13" s="23">
        <v>1153.5296666666654</v>
      </c>
      <c r="D13" s="23">
        <v>1151.3436666666635</v>
      </c>
      <c r="E13" s="23">
        <v>1136.2950000000001</v>
      </c>
      <c r="F13" s="23">
        <f t="shared" ref="F13:F16" si="8">AVERAGE(B13,C13,E13)</f>
        <v>1146.3274444444423</v>
      </c>
      <c r="G13" s="23">
        <v>1209.97</v>
      </c>
      <c r="H13" s="23">
        <v>1178.9276666666644</v>
      </c>
      <c r="I13" s="23">
        <v>1194.4506666666623</v>
      </c>
      <c r="J13" s="23">
        <v>1248.8259999999971</v>
      </c>
      <c r="K13" s="23">
        <f t="shared" ref="K13:K16" si="9">AVERAGE(G13,H13,J13)</f>
        <v>1212.5745555555538</v>
      </c>
    </row>
    <row r="14" spans="1:11" s="28" customFormat="1" ht="15.75" x14ac:dyDescent="0.25">
      <c r="A14" s="72" t="s">
        <v>76</v>
      </c>
      <c r="B14" s="23">
        <v>0</v>
      </c>
      <c r="C14" s="23">
        <v>0</v>
      </c>
      <c r="D14" s="23">
        <v>0</v>
      </c>
      <c r="E14" s="23">
        <v>0</v>
      </c>
      <c r="F14" s="23">
        <f t="shared" si="8"/>
        <v>0</v>
      </c>
      <c r="G14" s="23">
        <v>379.54300000000001</v>
      </c>
      <c r="H14" s="23">
        <v>435.911</v>
      </c>
      <c r="I14" s="23">
        <v>407.72699999999998</v>
      </c>
      <c r="J14" s="23">
        <v>300.88966666666664</v>
      </c>
      <c r="K14" s="23">
        <f t="shared" si="9"/>
        <v>372.11455555555557</v>
      </c>
    </row>
    <row r="15" spans="1:11" ht="15.75" x14ac:dyDescent="0.25">
      <c r="A15" s="72" t="s">
        <v>48</v>
      </c>
      <c r="B15" s="23">
        <v>895.3523333333336</v>
      </c>
      <c r="C15" s="23">
        <v>771.16899999999998</v>
      </c>
      <c r="D15" s="23">
        <v>833.26066666666679</v>
      </c>
      <c r="E15" s="23">
        <v>631.13199999999995</v>
      </c>
      <c r="F15" s="23">
        <f t="shared" si="8"/>
        <v>765.88444444444451</v>
      </c>
      <c r="G15" s="23">
        <v>902.52</v>
      </c>
      <c r="H15" s="23">
        <v>830.95600000000002</v>
      </c>
      <c r="I15" s="23">
        <v>866.73966666666672</v>
      </c>
      <c r="J15" s="23">
        <v>652.46233333333339</v>
      </c>
      <c r="K15" s="23">
        <f t="shared" si="9"/>
        <v>795.3127777777778</v>
      </c>
    </row>
    <row r="16" spans="1:11" ht="15.75" x14ac:dyDescent="0.25">
      <c r="A16" s="72" t="s">
        <v>49</v>
      </c>
      <c r="B16" s="22">
        <v>2150.7093333333332</v>
      </c>
      <c r="C16" s="22">
        <v>2262.7493333333332</v>
      </c>
      <c r="D16" s="22">
        <v>2206.7293333333332</v>
      </c>
      <c r="E16" s="22">
        <v>2236.6</v>
      </c>
      <c r="F16" s="22">
        <f t="shared" si="8"/>
        <v>2216.6862222222221</v>
      </c>
      <c r="G16" s="22">
        <v>1561.67</v>
      </c>
      <c r="H16" s="22">
        <v>1691.4943333333335</v>
      </c>
      <c r="I16" s="22">
        <v>1626.5809999999999</v>
      </c>
      <c r="J16" s="22">
        <v>1861.1306666666669</v>
      </c>
      <c r="K16" s="22">
        <f t="shared" si="9"/>
        <v>1704.7650000000001</v>
      </c>
    </row>
    <row r="17" spans="1:11" ht="15.75" x14ac:dyDescent="0.25">
      <c r="A17" s="70" t="s">
        <v>34</v>
      </c>
      <c r="B17" s="74">
        <f t="shared" ref="B17:C17" si="10">SUM(B12:B16)</f>
        <v>5582.6143333333293</v>
      </c>
      <c r="C17" s="74">
        <f t="shared" si="10"/>
        <v>5402.471333333332</v>
      </c>
      <c r="D17" s="74">
        <f>SUM(D12:D16)</f>
        <v>5492.5428333333293</v>
      </c>
      <c r="E17" s="74">
        <f t="shared" ref="E17" si="11">SUM(E12:E16)</f>
        <v>4990.616</v>
      </c>
      <c r="F17" s="74">
        <f t="shared" ref="F17:K17" si="12">SUM(F12:F16)</f>
        <v>5325.2338888888862</v>
      </c>
      <c r="G17" s="74">
        <f t="shared" si="12"/>
        <v>5548.0630000000001</v>
      </c>
      <c r="H17" s="74">
        <f t="shared" si="12"/>
        <v>5390.3496666666651</v>
      </c>
      <c r="I17" s="74">
        <f t="shared" si="12"/>
        <v>5469.2061666666586</v>
      </c>
      <c r="J17" s="74">
        <f t="shared" si="12"/>
        <v>4999.2939999999971</v>
      </c>
      <c r="K17" s="74">
        <f t="shared" si="12"/>
        <v>5312.5688888888872</v>
      </c>
    </row>
    <row r="19" spans="1:11" x14ac:dyDescent="0.25">
      <c r="A19" s="15"/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31" spans="1:11" x14ac:dyDescent="0.25">
      <c r="I31" s="1"/>
      <c r="K31" s="1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F22" sqref="F22"/>
      <pageMargins left="0.7" right="0.7" top="0.75" bottom="0.75" header="0.3" footer="0.3"/>
      <pageSetup paperSize="9" scale="91" orientation="landscape" r:id="rId1"/>
    </customSheetView>
  </customSheetViews>
  <mergeCells count="6">
    <mergeCell ref="A11:K11"/>
    <mergeCell ref="A2:A3"/>
    <mergeCell ref="G2:K2"/>
    <mergeCell ref="B2:F2"/>
    <mergeCell ref="A1:K1"/>
    <mergeCell ref="A4:K4"/>
  </mergeCells>
  <pageMargins left="0.7" right="0.7" top="0.75" bottom="0.75" header="0.3" footer="0.3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K15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7" sqref="E17"/>
    </sheetView>
  </sheetViews>
  <sheetFormatPr defaultRowHeight="15" x14ac:dyDescent="0.25"/>
  <cols>
    <col min="1" max="1" width="26" customWidth="1"/>
    <col min="2" max="2" width="15.7109375" customWidth="1"/>
    <col min="3" max="8" width="15.7109375" style="28" customWidth="1"/>
    <col min="9" max="9" width="15.7109375" customWidth="1"/>
    <col min="10" max="11" width="15.7109375" style="28" customWidth="1"/>
  </cols>
  <sheetData>
    <row r="1" spans="1:11" ht="18.75" customHeight="1" x14ac:dyDescent="0.25">
      <c r="A1" s="242" t="s">
        <v>54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1" s="28" customFormat="1" ht="15.75" x14ac:dyDescent="0.25">
      <c r="A2" s="251"/>
      <c r="B2" s="253">
        <v>2016</v>
      </c>
      <c r="C2" s="254"/>
      <c r="D2" s="254"/>
      <c r="E2" s="254"/>
      <c r="F2" s="255"/>
      <c r="G2" s="253">
        <v>2017</v>
      </c>
      <c r="H2" s="254"/>
      <c r="I2" s="254"/>
      <c r="J2" s="254"/>
      <c r="K2" s="256"/>
    </row>
    <row r="3" spans="1:11" ht="15.75" x14ac:dyDescent="0.25">
      <c r="A3" s="252"/>
      <c r="B3" s="102" t="s">
        <v>57</v>
      </c>
      <c r="C3" s="102" t="s">
        <v>81</v>
      </c>
      <c r="D3" s="102" t="s">
        <v>77</v>
      </c>
      <c r="E3" s="102" t="s">
        <v>85</v>
      </c>
      <c r="F3" s="102" t="s">
        <v>88</v>
      </c>
      <c r="G3" s="102" t="s">
        <v>57</v>
      </c>
      <c r="H3" s="102" t="s">
        <v>81</v>
      </c>
      <c r="I3" s="102" t="s">
        <v>77</v>
      </c>
      <c r="J3" s="102" t="s">
        <v>85</v>
      </c>
      <c r="K3" s="186" t="s">
        <v>88</v>
      </c>
    </row>
    <row r="4" spans="1:11" ht="15.75" x14ac:dyDescent="0.25">
      <c r="A4" s="245" t="s">
        <v>37</v>
      </c>
      <c r="B4" s="246"/>
      <c r="C4" s="246"/>
      <c r="D4" s="246"/>
      <c r="E4" s="246"/>
      <c r="F4" s="246"/>
      <c r="G4" s="246"/>
      <c r="H4" s="246"/>
      <c r="I4" s="247"/>
      <c r="J4" s="181"/>
      <c r="K4" s="182"/>
    </row>
    <row r="5" spans="1:11" ht="15.75" x14ac:dyDescent="0.25">
      <c r="A5" s="103" t="s">
        <v>30</v>
      </c>
      <c r="B5" s="104">
        <v>947948.40300000017</v>
      </c>
      <c r="C5" s="104">
        <v>730654.84299999999</v>
      </c>
      <c r="D5" s="104">
        <f>B5+C5</f>
        <v>1678603.2460000003</v>
      </c>
      <c r="E5" s="104">
        <v>669985.99</v>
      </c>
      <c r="F5" s="104">
        <f>D5+E5</f>
        <v>2348589.2360000005</v>
      </c>
      <c r="G5" s="104">
        <v>1068145.93</v>
      </c>
      <c r="H5" s="104">
        <v>849012.07900000003</v>
      </c>
      <c r="I5" s="104">
        <f>G5+H5</f>
        <v>1917158.0090000001</v>
      </c>
      <c r="J5" s="104">
        <v>763506.20299999998</v>
      </c>
      <c r="K5" s="104">
        <f>I5+J5</f>
        <v>2680664.2120000003</v>
      </c>
    </row>
    <row r="6" spans="1:11" ht="15.75" x14ac:dyDescent="0.25">
      <c r="A6" s="103" t="s">
        <v>31</v>
      </c>
      <c r="B6" s="105">
        <v>430167.42</v>
      </c>
      <c r="C6" s="105">
        <v>393126.25399999996</v>
      </c>
      <c r="D6" s="105">
        <f>B6+C6</f>
        <v>823293.67399999988</v>
      </c>
      <c r="E6" s="105">
        <v>301408.93</v>
      </c>
      <c r="F6" s="105">
        <f>D6+E6</f>
        <v>1124702.6039999998</v>
      </c>
      <c r="G6" s="105">
        <v>295612.32</v>
      </c>
      <c r="H6" s="105">
        <v>336757.18000000005</v>
      </c>
      <c r="I6" s="105">
        <f>G6+H6</f>
        <v>632369.5</v>
      </c>
      <c r="J6" s="105">
        <v>355668.098</v>
      </c>
      <c r="K6" s="105">
        <f>I6+J6</f>
        <v>988037.598</v>
      </c>
    </row>
    <row r="7" spans="1:11" ht="15.75" x14ac:dyDescent="0.25">
      <c r="A7" s="106" t="s">
        <v>34</v>
      </c>
      <c r="B7" s="107">
        <f t="shared" ref="B7:G7" si="0">SUM(B5:B6)</f>
        <v>1378115.8230000001</v>
      </c>
      <c r="C7" s="107">
        <f t="shared" si="0"/>
        <v>1123781.0970000001</v>
      </c>
      <c r="D7" s="107">
        <f>B7+C7</f>
        <v>2501896.92</v>
      </c>
      <c r="E7" s="107">
        <f t="shared" ref="E7" si="1">SUM(E5:E6)</f>
        <v>971394.91999999993</v>
      </c>
      <c r="F7" s="107">
        <f>D7+E7</f>
        <v>3473291.84</v>
      </c>
      <c r="G7" s="107">
        <f t="shared" si="0"/>
        <v>1363758.25</v>
      </c>
      <c r="H7" s="107">
        <f>SUM(H5:H6)</f>
        <v>1185769.2590000001</v>
      </c>
      <c r="I7" s="108">
        <f>G7+H7</f>
        <v>2549527.5090000001</v>
      </c>
      <c r="J7" s="107">
        <f>SUM(J5:J6)</f>
        <v>1119174.301</v>
      </c>
      <c r="K7" s="108">
        <f>I7+J7</f>
        <v>3668701.81</v>
      </c>
    </row>
    <row r="8" spans="1:11" ht="15.75" x14ac:dyDescent="0.25">
      <c r="A8" s="248" t="s">
        <v>38</v>
      </c>
      <c r="B8" s="249"/>
      <c r="C8" s="249"/>
      <c r="D8" s="249"/>
      <c r="E8" s="249"/>
      <c r="F8" s="249"/>
      <c r="G8" s="249"/>
      <c r="H8" s="249"/>
      <c r="I8" s="250"/>
      <c r="J8" s="181"/>
      <c r="K8" s="182"/>
    </row>
    <row r="9" spans="1:11" ht="15.75" x14ac:dyDescent="0.25">
      <c r="A9" s="109" t="s">
        <v>47</v>
      </c>
      <c r="B9" s="110">
        <v>24.95966666666666</v>
      </c>
      <c r="C9" s="110">
        <v>25.658999999999999</v>
      </c>
      <c r="D9" s="110">
        <v>25.309333333333328</v>
      </c>
      <c r="E9" s="110">
        <v>26.12</v>
      </c>
      <c r="F9" s="110">
        <f>AVERAGE(B9,C9,E9)</f>
        <v>25.579555555555554</v>
      </c>
      <c r="G9" s="110">
        <v>27.74</v>
      </c>
      <c r="H9" s="110">
        <v>29.177000000000007</v>
      </c>
      <c r="I9" s="110">
        <v>28.456833333333332</v>
      </c>
      <c r="J9" s="110">
        <v>30.485666666666667</v>
      </c>
      <c r="K9" s="110">
        <f>AVERAGE(G9,H9,J9)</f>
        <v>29.134222222222224</v>
      </c>
    </row>
    <row r="10" spans="1:11" s="28" customFormat="1" ht="15.75" x14ac:dyDescent="0.25">
      <c r="A10" s="109" t="s">
        <v>60</v>
      </c>
      <c r="B10" s="159">
        <v>0.05</v>
      </c>
      <c r="C10" s="159">
        <v>6.7000000000000004E-2</v>
      </c>
      <c r="D10" s="159">
        <v>5.8500000000000003E-2</v>
      </c>
      <c r="E10" s="159">
        <v>7.0000000000000007E-2</v>
      </c>
      <c r="F10" s="159">
        <f t="shared" ref="F10:F13" si="2">AVERAGE(B10,C10,E10)</f>
        <v>6.2333333333333331E-2</v>
      </c>
      <c r="G10" s="159">
        <v>0.09</v>
      </c>
      <c r="H10" s="159">
        <v>0.15233333333333335</v>
      </c>
      <c r="I10" s="159">
        <v>0.12133333333333335</v>
      </c>
      <c r="J10" s="159">
        <v>0.20200000000000001</v>
      </c>
      <c r="K10" s="159">
        <f t="shared" ref="K10:K13" si="3">AVERAGE(G10,H10,J10)</f>
        <v>0.14811111111111111</v>
      </c>
    </row>
    <row r="11" spans="1:11" ht="15.75" x14ac:dyDescent="0.25">
      <c r="A11" s="109" t="s">
        <v>50</v>
      </c>
      <c r="B11" s="112">
        <v>1.2173333333333332</v>
      </c>
      <c r="C11" s="112">
        <v>3.6293333333333333</v>
      </c>
      <c r="D11" s="112">
        <v>2.4233333333333333</v>
      </c>
      <c r="E11" s="112">
        <v>2.74</v>
      </c>
      <c r="F11" s="112">
        <f t="shared" si="2"/>
        <v>2.528888888888889</v>
      </c>
      <c r="G11" s="112">
        <v>1.0900000000000001</v>
      </c>
      <c r="H11" s="112">
        <v>3.3626666666666667</v>
      </c>
      <c r="I11" s="112">
        <v>2.2256666666666671</v>
      </c>
      <c r="J11" s="112">
        <v>3.922000000000001</v>
      </c>
      <c r="K11" s="112">
        <f t="shared" si="3"/>
        <v>2.791555555555556</v>
      </c>
    </row>
    <row r="12" spans="1:11" ht="15.75" x14ac:dyDescent="0.25">
      <c r="A12" s="109" t="s">
        <v>49</v>
      </c>
      <c r="B12" s="111">
        <v>125.75633333333332</v>
      </c>
      <c r="C12" s="111">
        <v>114.18466666666667</v>
      </c>
      <c r="D12" s="111">
        <v>119.97049999999999</v>
      </c>
      <c r="E12" s="111">
        <v>115.93</v>
      </c>
      <c r="F12" s="111">
        <f t="shared" si="2"/>
        <v>118.62366666666667</v>
      </c>
      <c r="G12" s="111">
        <v>49.58</v>
      </c>
      <c r="H12" s="111">
        <v>110.29866666666666</v>
      </c>
      <c r="I12" s="111">
        <v>79.941000000000003</v>
      </c>
      <c r="J12" s="111">
        <v>133.56933333333336</v>
      </c>
      <c r="K12" s="111">
        <f t="shared" si="3"/>
        <v>97.816000000000017</v>
      </c>
    </row>
    <row r="13" spans="1:11" ht="15.75" x14ac:dyDescent="0.25">
      <c r="A13" s="109" t="s">
        <v>51</v>
      </c>
      <c r="B13" s="111">
        <v>4.1986666666666661</v>
      </c>
      <c r="C13" s="111">
        <v>4.6496666666666666</v>
      </c>
      <c r="D13" s="111">
        <v>4.4241666666666664</v>
      </c>
      <c r="E13" s="111">
        <v>4.37</v>
      </c>
      <c r="F13" s="111">
        <f t="shared" si="2"/>
        <v>4.4061111111111115</v>
      </c>
      <c r="G13" s="111">
        <v>6.36</v>
      </c>
      <c r="H13" s="111">
        <v>7.4846666666666666</v>
      </c>
      <c r="I13" s="111">
        <v>6.9239999999999995</v>
      </c>
      <c r="J13" s="111">
        <v>7.2873333333333328</v>
      </c>
      <c r="K13" s="111">
        <f t="shared" si="3"/>
        <v>7.0439999999999996</v>
      </c>
    </row>
    <row r="14" spans="1:11" ht="15.75" x14ac:dyDescent="0.25">
      <c r="A14" s="113" t="s">
        <v>34</v>
      </c>
      <c r="B14" s="114">
        <f t="shared" ref="B14:I14" si="4">SUM(B9:B13)</f>
        <v>156.18199999999999</v>
      </c>
      <c r="C14" s="114">
        <f t="shared" si="4"/>
        <v>148.18966666666668</v>
      </c>
      <c r="D14" s="114">
        <f t="shared" si="4"/>
        <v>152.18583333333333</v>
      </c>
      <c r="E14" s="114">
        <f t="shared" ref="E14:F14" si="5">SUM(E9:E13)</f>
        <v>149.23000000000002</v>
      </c>
      <c r="F14" s="114">
        <f t="shared" si="5"/>
        <v>151.20055555555555</v>
      </c>
      <c r="G14" s="114">
        <f t="shared" si="4"/>
        <v>84.86</v>
      </c>
      <c r="H14" s="114">
        <f t="shared" si="4"/>
        <v>150.47533333333334</v>
      </c>
      <c r="I14" s="158">
        <f t="shared" si="4"/>
        <v>117.66883333333334</v>
      </c>
      <c r="J14" s="114">
        <f t="shared" ref="J14:K14" si="6">SUM(J9:J13)</f>
        <v>175.46633333333335</v>
      </c>
      <c r="K14" s="158">
        <f t="shared" si="6"/>
        <v>136.9338888888889</v>
      </c>
    </row>
    <row r="15" spans="1:11" x14ac:dyDescent="0.25">
      <c r="A15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A1:K14" name="Диапазон2"/>
  </protectedRanges>
  <customSheetViews>
    <customSheetView guid="{BFC9BBAB-DC53-41DF-AE0D-DBF1C62867D0}" scale="90" showGridLines="0" fitToPage="1">
      <pane xSplit="1" ySplit="4" topLeftCell="B5" activePane="bottomRight" state="frozen"/>
      <selection pane="bottomRight" activeCell="G12" sqref="G12:H12 J12"/>
      <pageMargins left="0.25" right="0.25" top="0.75" bottom="0.75" header="0.3" footer="0.3"/>
      <pageSetup paperSize="9" scale="93" orientation="landscape" r:id="rId1"/>
    </customSheetView>
  </customSheetViews>
  <mergeCells count="6">
    <mergeCell ref="A1:K1"/>
    <mergeCell ref="A4:I4"/>
    <mergeCell ref="A8:I8"/>
    <mergeCell ref="A2:A3"/>
    <mergeCell ref="B2:F2"/>
    <mergeCell ref="G2:K2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'2. Отпуск теплоэнергии'!Область_печати</vt:lpstr>
      <vt:lpstr>'3. УРУТ'!Область_печати</vt:lpstr>
      <vt:lpstr>'4. КИУМ'!Область_печати</vt:lpstr>
      <vt:lpstr>'5. Реализация э.э. и мощности'!Область_печати</vt:lpstr>
      <vt:lpstr>'6. Покупка э.э. и мощности'!Область_печати</vt:lpstr>
    </vt:vector>
  </TitlesOfParts>
  <Company>TGK-1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 Николай Викторович</dc:creator>
  <cp:lastModifiedBy>Исаев Николай Викторович</cp:lastModifiedBy>
  <cp:lastPrinted>2017-07-26T12:01:02Z</cp:lastPrinted>
  <dcterms:created xsi:type="dcterms:W3CDTF">2010-04-06T12:01:25Z</dcterms:created>
  <dcterms:modified xsi:type="dcterms:W3CDTF">2017-10-26T07:18:59Z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-451588308</vt:i4>
  </property>
  <property fmtid="{D5CDD505-2E9C-101B-9397-08002B2CF9AE}" pid="3" name="_NewReviewCycle">
    <vt:lpwstr/>
  </property>
  <property fmtid="{D5CDD505-2E9C-101B-9397-08002B2CF9AE}" pid="4" name="_EmailSubject">
    <vt:lpwstr>TGC-1_Производственные показатели 1Q2015.xls</vt:lpwstr>
  </property>
  <property fmtid="{D5CDD505-2E9C-101B-9397-08002B2CF9AE}" pid="5" name="_AuthorEmail">
    <vt:lpwstr>Moseev.RS@tgc1.ru</vt:lpwstr>
  </property>
  <property fmtid="{D5CDD505-2E9C-101B-9397-08002B2CF9AE}" pid="6" name="_AuthorEmailDisplayName">
    <vt:lpwstr>Мосеев Роман Сергеевич</vt:lpwstr>
  </property>
  <property fmtid="{D5CDD505-2E9C-101B-9397-08002B2CF9AE}" pid="7" name="_ReviewingToolsShownOnce">
    <vt:lpwstr/>
  </property>
</Properties>
</file>