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gc1.local\MainFS\BDR\DKU\OAK\SCM\IR\IR материалы\Факты\2017\2 кв\Производство\1. Релиз\"/>
    </mc:Choice>
  </mc:AlternateContent>
  <workbookProtection workbookPassword="CA04" lockStructure="1"/>
  <bookViews>
    <workbookView xWindow="120" yWindow="630" windowWidth="15570" windowHeight="9750"/>
  </bookViews>
  <sheets>
    <sheet name="1. Выработка электроэнергии" sheetId="1" r:id="rId1"/>
    <sheet name="2. Отпуск теплоэнергии" sheetId="2" r:id="rId2"/>
    <sheet name="3. УРУТ" sheetId="3" r:id="rId3"/>
    <sheet name="4. КИУМ" sheetId="4" r:id="rId4"/>
    <sheet name="5. Реализация э.э. и мощности" sheetId="5" r:id="rId5"/>
    <sheet name="6. Покупка э.э. и мощности" sheetId="6" r:id="rId6"/>
  </sheets>
  <definedNames>
    <definedName name="_xlnm.Print_Area" localSheetId="1">'2. Отпуск теплоэнергии'!$A$1:$S$27</definedName>
    <definedName name="_xlnm.Print_Area" localSheetId="2">'3. УРУТ'!$A$1:$M$24</definedName>
    <definedName name="_xlnm.Print_Area" localSheetId="3">'4. КИУМ'!$A$1:$S$9</definedName>
    <definedName name="_xlnm.Print_Area" localSheetId="4">'5. Реализация э.э. и мощности'!$A$1:$G$17</definedName>
    <definedName name="_xlnm.Print_Area" localSheetId="5">'6. Покупка э.э. и мощности'!$A$1:$G$14</definedName>
  </definedNames>
  <calcPr calcId="162913"/>
  <customWorkbookViews>
    <customWorkbookView name="Исаев Николай Викторович - Личное представление" guid="{BFC9BBAB-DC53-41DF-AE0D-DBF1C62867D0}" mergeInterval="0" personalView="1" maximized="1" xWindow="-8" yWindow="-8" windowWidth="1936" windowHeight="1066" activeSheetId="1"/>
  </customWorkbookViews>
  <fileRecoveryPr repairLoad="1"/>
</workbook>
</file>

<file path=xl/calcChain.xml><?xml version="1.0" encoding="utf-8"?>
<calcChain xmlns="http://schemas.openxmlformats.org/spreadsheetml/2006/main">
  <c r="E10" i="5" l="1"/>
  <c r="E17" i="5"/>
  <c r="F17" i="5"/>
  <c r="G17" i="5"/>
  <c r="D9" i="5" l="1"/>
  <c r="D8" i="5"/>
  <c r="D7" i="5"/>
  <c r="D6" i="5"/>
  <c r="D5" i="5"/>
  <c r="G9" i="5" l="1"/>
  <c r="G8" i="5"/>
  <c r="G7" i="5"/>
  <c r="G6" i="5"/>
  <c r="G5" i="5"/>
  <c r="G6" i="6"/>
  <c r="G5" i="6"/>
  <c r="D6" i="6"/>
  <c r="D5" i="6"/>
  <c r="F7" i="6"/>
  <c r="E14" i="6" l="1"/>
  <c r="E7" i="6"/>
  <c r="G7" i="6" s="1"/>
  <c r="F14" i="6"/>
  <c r="C14" i="6"/>
  <c r="C7" i="6"/>
  <c r="D14" i="6"/>
  <c r="F10" i="5"/>
  <c r="C17" i="5"/>
  <c r="C10" i="5"/>
  <c r="D17" i="5"/>
  <c r="R24" i="2"/>
  <c r="Q22" i="2"/>
  <c r="P22" i="2"/>
  <c r="O22" i="2"/>
  <c r="R21" i="2"/>
  <c r="R20" i="2"/>
  <c r="Q18" i="2"/>
  <c r="P18" i="2"/>
  <c r="O18" i="2"/>
  <c r="R17" i="2"/>
  <c r="R16" i="2"/>
  <c r="Q14" i="2"/>
  <c r="P14" i="2"/>
  <c r="O14" i="2"/>
  <c r="R13" i="2"/>
  <c r="R12" i="2"/>
  <c r="R11" i="2"/>
  <c r="R10" i="2"/>
  <c r="R9" i="2"/>
  <c r="R8" i="2"/>
  <c r="R7" i="2"/>
  <c r="R6" i="2"/>
  <c r="R5" i="2"/>
  <c r="I24" i="2"/>
  <c r="H22" i="2"/>
  <c r="G22" i="2"/>
  <c r="F22" i="2"/>
  <c r="I21" i="2"/>
  <c r="I20" i="2"/>
  <c r="H18" i="2"/>
  <c r="G18" i="2"/>
  <c r="F18" i="2"/>
  <c r="I17" i="2"/>
  <c r="I16" i="2"/>
  <c r="H14" i="2"/>
  <c r="G14" i="2"/>
  <c r="F14" i="2"/>
  <c r="I13" i="2"/>
  <c r="I12" i="2"/>
  <c r="I11" i="2"/>
  <c r="I10" i="2"/>
  <c r="I9" i="2"/>
  <c r="I8" i="2"/>
  <c r="I7" i="2"/>
  <c r="I6" i="2"/>
  <c r="I5" i="2"/>
  <c r="R5" i="1"/>
  <c r="Q36" i="1"/>
  <c r="P36" i="1"/>
  <c r="O36" i="1"/>
  <c r="Q35" i="1"/>
  <c r="P35" i="1"/>
  <c r="O35" i="1"/>
  <c r="R30" i="1"/>
  <c r="Q28" i="1"/>
  <c r="P28" i="1"/>
  <c r="O28" i="1"/>
  <c r="R27" i="1"/>
  <c r="R26" i="1"/>
  <c r="R25" i="1"/>
  <c r="R24" i="1"/>
  <c r="Q22" i="1"/>
  <c r="P22" i="1"/>
  <c r="O22" i="1"/>
  <c r="R21" i="1"/>
  <c r="R20" i="1"/>
  <c r="R19" i="1"/>
  <c r="R18" i="1"/>
  <c r="Q16" i="1"/>
  <c r="P16" i="1"/>
  <c r="O16" i="1"/>
  <c r="R15" i="1"/>
  <c r="R14" i="1"/>
  <c r="R13" i="1"/>
  <c r="R12" i="1"/>
  <c r="R11" i="1"/>
  <c r="R10" i="1"/>
  <c r="R9" i="1"/>
  <c r="R8" i="1"/>
  <c r="R7" i="1"/>
  <c r="R6" i="1"/>
  <c r="H36" i="1"/>
  <c r="G36" i="1"/>
  <c r="F36" i="1"/>
  <c r="H35" i="1"/>
  <c r="G35" i="1"/>
  <c r="F35" i="1"/>
  <c r="I30" i="1"/>
  <c r="H28" i="1"/>
  <c r="G28" i="1"/>
  <c r="F28" i="1"/>
  <c r="I27" i="1"/>
  <c r="I26" i="1"/>
  <c r="I25" i="1"/>
  <c r="I24" i="1"/>
  <c r="H22" i="1"/>
  <c r="G22" i="1"/>
  <c r="F22" i="1"/>
  <c r="I21" i="1"/>
  <c r="I20" i="1"/>
  <c r="I19" i="1"/>
  <c r="I18" i="1"/>
  <c r="H16" i="1"/>
  <c r="G16" i="1"/>
  <c r="F16" i="1"/>
  <c r="I15" i="1"/>
  <c r="I14" i="1"/>
  <c r="I13" i="1"/>
  <c r="I12" i="1"/>
  <c r="I11" i="1"/>
  <c r="I10" i="1"/>
  <c r="I9" i="1"/>
  <c r="I8" i="1"/>
  <c r="I7" i="1"/>
  <c r="I6" i="1"/>
  <c r="I5" i="1"/>
  <c r="R18" i="2" l="1"/>
  <c r="I18" i="2"/>
  <c r="R14" i="2"/>
  <c r="I14" i="2"/>
  <c r="P26" i="2"/>
  <c r="P27" i="2" s="1"/>
  <c r="Q26" i="2"/>
  <c r="Q27" i="2" s="1"/>
  <c r="R22" i="2"/>
  <c r="O26" i="2"/>
  <c r="O27" i="2" s="1"/>
  <c r="I22" i="2"/>
  <c r="F26" i="2"/>
  <c r="F27" i="2" s="1"/>
  <c r="H26" i="2"/>
  <c r="H27" i="2" s="1"/>
  <c r="G26" i="2"/>
  <c r="G27" i="2" s="1"/>
  <c r="F32" i="1"/>
  <c r="F33" i="1" s="1"/>
  <c r="I28" i="1"/>
  <c r="O32" i="1"/>
  <c r="O33" i="1" s="1"/>
  <c r="Q32" i="1"/>
  <c r="Q33" i="1" s="1"/>
  <c r="R28" i="1"/>
  <c r="P32" i="1"/>
  <c r="P33" i="1" s="1"/>
  <c r="R22" i="1"/>
  <c r="R36" i="1"/>
  <c r="R35" i="1"/>
  <c r="R16" i="1"/>
  <c r="H32" i="1"/>
  <c r="H33" i="1" s="1"/>
  <c r="I22" i="1"/>
  <c r="I36" i="1"/>
  <c r="I35" i="1"/>
  <c r="I16" i="1"/>
  <c r="G32" i="1"/>
  <c r="G33" i="1" s="1"/>
  <c r="N21" i="1"/>
  <c r="S21" i="1" s="1"/>
  <c r="E21" i="1"/>
  <c r="J21" i="1" s="1"/>
  <c r="N27" i="1"/>
  <c r="S27" i="1" s="1"/>
  <c r="E27" i="1"/>
  <c r="J27" i="1" s="1"/>
  <c r="N18" i="1"/>
  <c r="S18" i="1" s="1"/>
  <c r="R27" i="2" l="1"/>
  <c r="R26" i="2"/>
  <c r="I27" i="2"/>
  <c r="I26" i="2"/>
  <c r="R32" i="1"/>
  <c r="R33" i="1"/>
  <c r="I33" i="1"/>
  <c r="I32" i="1"/>
  <c r="B14" i="6"/>
  <c r="K18" i="2"/>
  <c r="M36" i="1"/>
  <c r="L36" i="1"/>
  <c r="K35" i="1"/>
  <c r="K36" i="1"/>
  <c r="B28" i="1"/>
  <c r="E18" i="1"/>
  <c r="J18" i="1" s="1"/>
  <c r="D28" i="1"/>
  <c r="B22" i="1"/>
  <c r="D22" i="1"/>
  <c r="M35" i="1"/>
  <c r="B7" i="6"/>
  <c r="D7" i="6" s="1"/>
  <c r="G14" i="6"/>
  <c r="B10" i="5"/>
  <c r="D10" i="5" s="1"/>
  <c r="G10" i="5"/>
  <c r="B17" i="5"/>
  <c r="E5" i="2"/>
  <c r="J5" i="2" s="1"/>
  <c r="N5" i="2"/>
  <c r="S5" i="2" s="1"/>
  <c r="E6" i="2"/>
  <c r="J6" i="2" s="1"/>
  <c r="N6" i="2"/>
  <c r="S6" i="2" s="1"/>
  <c r="E7" i="2"/>
  <c r="J7" i="2" s="1"/>
  <c r="N7" i="2"/>
  <c r="S7" i="2" s="1"/>
  <c r="E8" i="2"/>
  <c r="J8" i="2" s="1"/>
  <c r="N8" i="2"/>
  <c r="S8" i="2" s="1"/>
  <c r="E9" i="2"/>
  <c r="J9" i="2" s="1"/>
  <c r="N9" i="2"/>
  <c r="S9" i="2" s="1"/>
  <c r="E10" i="2"/>
  <c r="J10" i="2" s="1"/>
  <c r="N10" i="2"/>
  <c r="S10" i="2" s="1"/>
  <c r="E11" i="2"/>
  <c r="J11" i="2" s="1"/>
  <c r="N11" i="2"/>
  <c r="S11" i="2" s="1"/>
  <c r="E12" i="2"/>
  <c r="J12" i="2" s="1"/>
  <c r="N12" i="2"/>
  <c r="S12" i="2" s="1"/>
  <c r="E13" i="2"/>
  <c r="J13" i="2" s="1"/>
  <c r="N13" i="2"/>
  <c r="S13" i="2" s="1"/>
  <c r="B14" i="2"/>
  <c r="C14" i="2"/>
  <c r="D14" i="2"/>
  <c r="K14" i="2"/>
  <c r="L14" i="2"/>
  <c r="M14" i="2"/>
  <c r="E16" i="2"/>
  <c r="J16" i="2" s="1"/>
  <c r="N16" i="2"/>
  <c r="S16" i="2" s="1"/>
  <c r="E17" i="2"/>
  <c r="J17" i="2" s="1"/>
  <c r="N17" i="2"/>
  <c r="S17" i="2" s="1"/>
  <c r="B18" i="2"/>
  <c r="C18" i="2"/>
  <c r="D18" i="2"/>
  <c r="L18" i="2"/>
  <c r="M18" i="2"/>
  <c r="E20" i="2"/>
  <c r="J20" i="2" s="1"/>
  <c r="N20" i="2"/>
  <c r="S20" i="2" s="1"/>
  <c r="E21" i="2"/>
  <c r="J21" i="2" s="1"/>
  <c r="N21" i="2"/>
  <c r="S21" i="2" s="1"/>
  <c r="B22" i="2"/>
  <c r="C22" i="2"/>
  <c r="D22" i="2"/>
  <c r="K22" i="2"/>
  <c r="L22" i="2"/>
  <c r="M22" i="2"/>
  <c r="E24" i="2"/>
  <c r="J24" i="2" s="1"/>
  <c r="N24" i="2"/>
  <c r="S24" i="2" s="1"/>
  <c r="E5" i="1"/>
  <c r="J5" i="1" s="1"/>
  <c r="N5" i="1"/>
  <c r="S5" i="1" s="1"/>
  <c r="E6" i="1"/>
  <c r="J6" i="1" s="1"/>
  <c r="N6" i="1"/>
  <c r="S6" i="1" s="1"/>
  <c r="E7" i="1"/>
  <c r="J7" i="1" s="1"/>
  <c r="N7" i="1"/>
  <c r="S7" i="1" s="1"/>
  <c r="E8" i="1"/>
  <c r="J8" i="1" s="1"/>
  <c r="N8" i="1"/>
  <c r="S8" i="1" s="1"/>
  <c r="E9" i="1"/>
  <c r="J9" i="1" s="1"/>
  <c r="N9" i="1"/>
  <c r="S9" i="1" s="1"/>
  <c r="E10" i="1"/>
  <c r="J10" i="1" s="1"/>
  <c r="N10" i="1"/>
  <c r="S10" i="1" s="1"/>
  <c r="E11" i="1"/>
  <c r="J11" i="1" s="1"/>
  <c r="N11" i="1"/>
  <c r="S11" i="1" s="1"/>
  <c r="E12" i="1"/>
  <c r="J12" i="1" s="1"/>
  <c r="N12" i="1"/>
  <c r="S12" i="1" s="1"/>
  <c r="E13" i="1"/>
  <c r="J13" i="1" s="1"/>
  <c r="N13" i="1"/>
  <c r="S13" i="1" s="1"/>
  <c r="E14" i="1"/>
  <c r="J14" i="1" s="1"/>
  <c r="N14" i="1"/>
  <c r="S14" i="1" s="1"/>
  <c r="E15" i="1"/>
  <c r="J15" i="1" s="1"/>
  <c r="N15" i="1"/>
  <c r="S15" i="1" s="1"/>
  <c r="B16" i="1"/>
  <c r="C16" i="1"/>
  <c r="D16" i="1"/>
  <c r="K16" i="1"/>
  <c r="L16" i="1"/>
  <c r="M16" i="1"/>
  <c r="E19" i="1"/>
  <c r="J19" i="1" s="1"/>
  <c r="N19" i="1"/>
  <c r="S19" i="1" s="1"/>
  <c r="S22" i="1" s="1"/>
  <c r="E20" i="1"/>
  <c r="J20" i="1" s="1"/>
  <c r="N20" i="1"/>
  <c r="S20" i="1" s="1"/>
  <c r="C22" i="1"/>
  <c r="K22" i="1"/>
  <c r="L22" i="1"/>
  <c r="M22" i="1"/>
  <c r="E24" i="1"/>
  <c r="J24" i="1" s="1"/>
  <c r="N24" i="1"/>
  <c r="S24" i="1" s="1"/>
  <c r="E25" i="1"/>
  <c r="J25" i="1" s="1"/>
  <c r="N25" i="1"/>
  <c r="S25" i="1" s="1"/>
  <c r="E26" i="1"/>
  <c r="J26" i="1" s="1"/>
  <c r="N26" i="1"/>
  <c r="S26" i="1" s="1"/>
  <c r="C28" i="1"/>
  <c r="K28" i="1"/>
  <c r="L28" i="1"/>
  <c r="M28" i="1"/>
  <c r="E30" i="1"/>
  <c r="J30" i="1" s="1"/>
  <c r="N30" i="1"/>
  <c r="S30" i="1" s="1"/>
  <c r="B35" i="1"/>
  <c r="C35" i="1"/>
  <c r="D35" i="1"/>
  <c r="L35" i="1"/>
  <c r="B36" i="1"/>
  <c r="C36" i="1"/>
  <c r="D36" i="1"/>
  <c r="N14" i="2" l="1"/>
  <c r="S14" i="2" s="1"/>
  <c r="N16" i="1"/>
  <c r="S16" i="1" s="1"/>
  <c r="J22" i="1"/>
  <c r="C26" i="2"/>
  <c r="C27" i="2" s="1"/>
  <c r="N18" i="2"/>
  <c r="S18" i="2" s="1"/>
  <c r="E18" i="2"/>
  <c r="J18" i="2" s="1"/>
  <c r="D26" i="2"/>
  <c r="D27" i="2" s="1"/>
  <c r="N22" i="2"/>
  <c r="S22" i="2" s="1"/>
  <c r="E14" i="2"/>
  <c r="J14" i="2" s="1"/>
  <c r="B26" i="2"/>
  <c r="B27" i="2" s="1"/>
  <c r="L26" i="2"/>
  <c r="L27" i="2" s="1"/>
  <c r="E22" i="2"/>
  <c r="J22" i="2" s="1"/>
  <c r="K26" i="2"/>
  <c r="K27" i="2" s="1"/>
  <c r="M26" i="2"/>
  <c r="M27" i="2" s="1"/>
  <c r="D32" i="1"/>
  <c r="D33" i="1" s="1"/>
  <c r="M32" i="1"/>
  <c r="M33" i="1" s="1"/>
  <c r="C32" i="1"/>
  <c r="C33" i="1" s="1"/>
  <c r="B32" i="1"/>
  <c r="B33" i="1" s="1"/>
  <c r="E28" i="1"/>
  <c r="J28" i="1" s="1"/>
  <c r="N35" i="1"/>
  <c r="S35" i="1" s="1"/>
  <c r="N36" i="1"/>
  <c r="S36" i="1" s="1"/>
  <c r="L32" i="1"/>
  <c r="L33" i="1" s="1"/>
  <c r="K32" i="1"/>
  <c r="K33" i="1" s="1"/>
  <c r="E22" i="1"/>
  <c r="E36" i="1"/>
  <c r="J36" i="1" s="1"/>
  <c r="E35" i="1"/>
  <c r="J35" i="1" s="1"/>
  <c r="N28" i="1"/>
  <c r="S28" i="1" s="1"/>
  <c r="N22" i="1"/>
  <c r="E16" i="1"/>
  <c r="J16" i="1" s="1"/>
  <c r="N26" i="2" l="1"/>
  <c r="S26" i="2" s="1"/>
  <c r="N27" i="2"/>
  <c r="S27" i="2" s="1"/>
  <c r="E27" i="2"/>
  <c r="J27" i="2" s="1"/>
  <c r="E26" i="2"/>
  <c r="J26" i="2" s="1"/>
  <c r="E33" i="1"/>
  <c r="J33" i="1" s="1"/>
  <c r="E32" i="1"/>
  <c r="J32" i="1" s="1"/>
  <c r="N33" i="1"/>
  <c r="S33" i="1" s="1"/>
  <c r="N32" i="1"/>
  <c r="S32" i="1" s="1"/>
</calcChain>
</file>

<file path=xl/sharedStrings.xml><?xml version="1.0" encoding="utf-8"?>
<sst xmlns="http://schemas.openxmlformats.org/spreadsheetml/2006/main" count="216" uniqueCount="82">
  <si>
    <t>Филиал "Невский"</t>
  </si>
  <si>
    <t>Центральная ТЭЦ</t>
  </si>
  <si>
    <t>Каскад Вуоксинских ГЭС</t>
  </si>
  <si>
    <t>Всего по филиалу "Невский"</t>
  </si>
  <si>
    <t>Филиал "Карельский"</t>
  </si>
  <si>
    <t>Петрозаводская ТЭЦ</t>
  </si>
  <si>
    <t>Каскад Выгских ГЭС</t>
  </si>
  <si>
    <t>Каскад Кемских ГЭС</t>
  </si>
  <si>
    <t>Всего по филиалу "Карельский"</t>
  </si>
  <si>
    <t>Филиал "Кольский"</t>
  </si>
  <si>
    <t>Апатитская ТЭЦ</t>
  </si>
  <si>
    <t>Каскад Нивских ГЭС</t>
  </si>
  <si>
    <t>Каскад Пазских ГЭС</t>
  </si>
  <si>
    <t>Всего по филиалу "Кольский"</t>
  </si>
  <si>
    <t>январь</t>
  </si>
  <si>
    <t>февраль</t>
  </si>
  <si>
    <t>март</t>
  </si>
  <si>
    <t>Каскад Ладожских ГЭС</t>
  </si>
  <si>
    <t>Мурманская ТЭЦ</t>
  </si>
  <si>
    <t>Всего ТГК-1 без учета Мурманской ТЭЦ</t>
  </si>
  <si>
    <t>Всего ТГК-1 с учетом Мурманской ТЭЦ</t>
  </si>
  <si>
    <t>Всего ГЭС</t>
  </si>
  <si>
    <t>Котельные</t>
  </si>
  <si>
    <t>Электрические бойлерные</t>
  </si>
  <si>
    <t>на э/энергию, г/кВтч</t>
  </si>
  <si>
    <t>на тепло, кг/Гкал</t>
  </si>
  <si>
    <t>В среднем по филиалу "Невский"</t>
  </si>
  <si>
    <t>В среднем по филиалу "Карельский"</t>
  </si>
  <si>
    <t>В среднем по филиалу "Кольский"</t>
  </si>
  <si>
    <t>РД</t>
  </si>
  <si>
    <t>РСВ</t>
  </si>
  <si>
    <t>БР</t>
  </si>
  <si>
    <t>Экспорт</t>
  </si>
  <si>
    <t>Розница</t>
  </si>
  <si>
    <t>ИТОГО</t>
  </si>
  <si>
    <t>Реализация мощности (МВт, среднемесячные значения)</t>
  </si>
  <si>
    <t>Всего ТЭС</t>
  </si>
  <si>
    <t>Покупка электроэнергии (тыс. кВт∙ч)</t>
  </si>
  <si>
    <t>Покупка мощности (МВт, среднемесячные значения)</t>
  </si>
  <si>
    <t>Коэффициент использования установленной электрической мощности (КИУМ), %</t>
  </si>
  <si>
    <t>ТЭЦ</t>
  </si>
  <si>
    <t>ГЭС</t>
  </si>
  <si>
    <t>ГЭС+ТЭЦ</t>
  </si>
  <si>
    <t>Филиал «Невский»</t>
  </si>
  <si>
    <t>Филиал «Карельский»</t>
  </si>
  <si>
    <t>Филиал «Кольский»</t>
  </si>
  <si>
    <t>-</t>
  </si>
  <si>
    <t>ДПМ</t>
  </si>
  <si>
    <t>Вынужденные</t>
  </si>
  <si>
    <t>КОМ</t>
  </si>
  <si>
    <t xml:space="preserve">Вынужденные </t>
  </si>
  <si>
    <t>ГЭС/АЭС</t>
  </si>
  <si>
    <t xml:space="preserve">РД </t>
  </si>
  <si>
    <t xml:space="preserve">Реализация электроэнергии и мощности </t>
  </si>
  <si>
    <t xml:space="preserve">Покупка электроэнергии и мощности </t>
  </si>
  <si>
    <t>Удельный расход условного топлива на отпуск электрической и тепловой энергии</t>
  </si>
  <si>
    <t>Реализация электроэнергии (тыс. кВт∙ч)</t>
  </si>
  <si>
    <t>1 кв</t>
  </si>
  <si>
    <t>Котельные Пряжинский р-н</t>
  </si>
  <si>
    <t>Котельные Прионежский р-н</t>
  </si>
  <si>
    <t>ВИЭ</t>
  </si>
  <si>
    <t>Бойлерные</t>
  </si>
  <si>
    <t>Каскад Туломских и Серебрянских ГЭС</t>
  </si>
  <si>
    <t>Каскад Сунских ГЭС (с учетом Малых ГЭС)</t>
  </si>
  <si>
    <t>Правобережная ТЭЦ</t>
  </si>
  <si>
    <t>Василеостровская ТЭЦ</t>
  </si>
  <si>
    <t>Первомайская ТЭЦ</t>
  </si>
  <si>
    <t>Автовская ТЭЦ</t>
  </si>
  <si>
    <t>Выборгская ТЭЦ</t>
  </si>
  <si>
    <t>Северная ТЭЦ</t>
  </si>
  <si>
    <t>Южная ТЭЦ</t>
  </si>
  <si>
    <t>Нарвская ГЭС</t>
  </si>
  <si>
    <t>Выработка электрической энергии станциями ПАО "ТГК-1", тыс. кВт∙ч</t>
  </si>
  <si>
    <t>Отпуск тепловой энергии станциями ПАО "ТГК-1", Гкал</t>
  </si>
  <si>
    <t>В среднем по ПАО "ТГК-1"</t>
  </si>
  <si>
    <t>ПАО «ТГК-1»</t>
  </si>
  <si>
    <t>СДЭМ (внебиржевой)</t>
  </si>
  <si>
    <t>1 П</t>
  </si>
  <si>
    <t>апрель</t>
  </si>
  <si>
    <t>май</t>
  </si>
  <si>
    <t>июнь</t>
  </si>
  <si>
    <t>2 кв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</si>
</sst>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р_._-;\-* #,##0.00_р_._-;_-* &quot;-&quot;??_р_._-;_-@_-"/>
    <numFmt numFmtId="165" formatCode="0.0"/>
    <numFmt numFmtId="166" formatCode="#,##0.0"/>
    <numFmt numFmtId="167" formatCode="_-* #,##0.00_-;\-* #,##0.00_-;_-* &quot;-&quot;??_-;_-@_-"/>
    <numFmt numFmtId="168" formatCode="0.0%"/>
  </numFmts>
  <fonts count="38" x14ac:knownFonts="1">
    <font>
      <sz val="11"/>
      <color theme="1"/>
      <name val="Calibri"/>
      <family val="2"/>
      <charset val="204"/>
      <scheme val="minor"/>
    </font>
    <font>
      <b/>
      <sz val="16"/>
      <color indexed="9"/>
      <name val="Calibri"/>
      <family val="2"/>
      <charset val="204"/>
    </font>
    <font>
      <b/>
      <sz val="12"/>
      <color indexed="9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0"/>
      <name val="Helv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4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0"/>
      <color indexed="12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2"/>
      <color indexed="9"/>
      <name val="Calibri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Courier"/>
      <family val="3"/>
    </font>
    <font>
      <sz val="10"/>
      <name val="Times New Roman Cyr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9"/>
      <name val="Tahoma"/>
      <family val="2"/>
      <charset val="204"/>
    </font>
    <font>
      <sz val="8"/>
      <name val="Arial"/>
      <family val="2"/>
      <charset val="204"/>
    </font>
    <font>
      <b/>
      <sz val="14"/>
      <color indexed="9"/>
      <name val="Calibri"/>
      <family val="2"/>
      <charset val="204"/>
    </font>
    <font>
      <sz val="8"/>
      <name val="Arial"/>
      <family val="2"/>
      <charset val="204"/>
    </font>
    <font>
      <sz val="12"/>
      <color indexed="9"/>
      <name val="Calibri"/>
      <family val="2"/>
      <charset val="204"/>
    </font>
    <font>
      <i/>
      <sz val="12"/>
      <color indexed="9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i/>
      <sz val="12"/>
      <color indexed="9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0"/>
      <name val="Calibri"/>
      <family val="2"/>
      <charset val="204"/>
      <scheme val="minor"/>
    </font>
    <font>
      <sz val="8"/>
      <name val="Arial"/>
      <charset val="204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28">
    <xf numFmtId="0" fontId="0" fillId="0" borderId="0"/>
    <xf numFmtId="167" fontId="22" fillId="0" borderId="0" applyFont="0" applyFill="0" applyBorder="0" applyAlignment="0" applyProtection="0"/>
    <xf numFmtId="0" fontId="23" fillId="0" borderId="0"/>
    <xf numFmtId="0" fontId="33" fillId="4" borderId="0" applyNumberFormat="0" applyBorder="0" applyAlignment="0" applyProtection="0"/>
    <xf numFmtId="0" fontId="27" fillId="0" borderId="0"/>
    <xf numFmtId="0" fontId="12" fillId="0" borderId="0"/>
    <xf numFmtId="0" fontId="18" fillId="0" borderId="0"/>
    <xf numFmtId="0" fontId="16" fillId="0" borderId="0"/>
    <xf numFmtId="0" fontId="12" fillId="0" borderId="0"/>
    <xf numFmtId="0" fontId="17" fillId="0" borderId="0"/>
    <xf numFmtId="0" fontId="19" fillId="0" borderId="0"/>
    <xf numFmtId="0" fontId="18" fillId="0" borderId="0"/>
    <xf numFmtId="0" fontId="20" fillId="0" borderId="0"/>
    <xf numFmtId="0" fontId="32" fillId="0" borderId="0"/>
    <xf numFmtId="0" fontId="21" fillId="0" borderId="0"/>
    <xf numFmtId="0" fontId="25" fillId="0" borderId="0"/>
    <xf numFmtId="0" fontId="4" fillId="0" borderId="0"/>
    <xf numFmtId="0" fontId="4" fillId="0" borderId="0"/>
    <xf numFmtId="164" fontId="16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27" fillId="0" borderId="0" applyFont="0" applyFill="0" applyBorder="0" applyAlignment="0" applyProtection="0"/>
    <xf numFmtId="4" fontId="24" fillId="2" borderId="0" applyBorder="0">
      <alignment horizontal="right"/>
    </xf>
    <xf numFmtId="0" fontId="36" fillId="0" borderId="0"/>
    <xf numFmtId="164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7" fillId="0" borderId="0"/>
    <xf numFmtId="0" fontId="32" fillId="0" borderId="0"/>
  </cellStyleXfs>
  <cellXfs count="254">
    <xf numFmtId="0" fontId="0" fillId="0" borderId="0" xfId="0"/>
    <xf numFmtId="3" fontId="0" fillId="0" borderId="0" xfId="0" applyNumberFormat="1"/>
    <xf numFmtId="3" fontId="7" fillId="0" borderId="1" xfId="0" applyNumberFormat="1" applyFont="1" applyFill="1" applyBorder="1"/>
    <xf numFmtId="3" fontId="7" fillId="0" borderId="2" xfId="0" applyNumberFormat="1" applyFont="1" applyFill="1" applyBorder="1"/>
    <xf numFmtId="3" fontId="7" fillId="0" borderId="0" xfId="0" applyNumberFormat="1" applyFont="1" applyFill="1" applyBorder="1"/>
    <xf numFmtId="3" fontId="7" fillId="0" borderId="3" xfId="0" applyNumberFormat="1" applyFont="1" applyFill="1" applyBorder="1"/>
    <xf numFmtId="3" fontId="8" fillId="0" borderId="4" xfId="0" applyNumberFormat="1" applyFont="1" applyFill="1" applyBorder="1"/>
    <xf numFmtId="3" fontId="8" fillId="0" borderId="4" xfId="0" applyNumberFormat="1" applyFont="1" applyFill="1" applyBorder="1" applyAlignment="1">
      <alignment wrapText="1"/>
    </xf>
    <xf numFmtId="4" fontId="7" fillId="0" borderId="1" xfId="0" applyNumberFormat="1" applyFont="1" applyBorder="1" applyAlignment="1">
      <alignment horizontal="center"/>
    </xf>
    <xf numFmtId="4" fontId="7" fillId="0" borderId="3" xfId="0" applyNumberFormat="1" applyFont="1" applyBorder="1" applyAlignment="1">
      <alignment horizontal="center"/>
    </xf>
    <xf numFmtId="4" fontId="7" fillId="0" borderId="0" xfId="0" applyNumberFormat="1" applyFont="1" applyBorder="1" applyAlignment="1">
      <alignment horizontal="center"/>
    </xf>
    <xf numFmtId="4" fontId="7" fillId="0" borderId="2" xfId="0" applyNumberFormat="1" applyFont="1" applyBorder="1" applyAlignment="1">
      <alignment horizontal="center"/>
    </xf>
    <xf numFmtId="4" fontId="7" fillId="0" borderId="3" xfId="0" applyNumberFormat="1" applyFont="1" applyBorder="1" applyAlignment="1">
      <alignment horizontal="center" vertical="center"/>
    </xf>
    <xf numFmtId="4" fontId="7" fillId="0" borderId="5" xfId="0" applyNumberFormat="1" applyFont="1" applyBorder="1" applyAlignment="1">
      <alignment horizontal="center" vertical="center"/>
    </xf>
    <xf numFmtId="3" fontId="7" fillId="0" borderId="6" xfId="0" applyNumberFormat="1" applyFont="1" applyBorder="1" applyAlignment="1">
      <alignment vertical="center"/>
    </xf>
    <xf numFmtId="0" fontId="14" fillId="0" borderId="0" xfId="0" applyFont="1"/>
    <xf numFmtId="165" fontId="7" fillId="0" borderId="0" xfId="0" applyNumberFormat="1" applyFont="1" applyBorder="1" applyAlignment="1">
      <alignment horizontal="center" wrapText="1"/>
    </xf>
    <xf numFmtId="165" fontId="7" fillId="0" borderId="0" xfId="0" applyNumberFormat="1" applyFont="1" applyBorder="1" applyAlignment="1">
      <alignment horizontal="center" vertical="center" wrapText="1"/>
    </xf>
    <xf numFmtId="165" fontId="7" fillId="0" borderId="6" xfId="0" applyNumberFormat="1" applyFont="1" applyBorder="1" applyAlignment="1">
      <alignment horizontal="center" vertical="center" wrapText="1"/>
    </xf>
    <xf numFmtId="165" fontId="7" fillId="0" borderId="6" xfId="0" applyNumberFormat="1" applyFont="1" applyBorder="1" applyAlignment="1">
      <alignment horizontal="center" wrapText="1"/>
    </xf>
    <xf numFmtId="165" fontId="5" fillId="0" borderId="7" xfId="0" applyNumberFormat="1" applyFont="1" applyBorder="1" applyAlignment="1">
      <alignment horizontal="center" wrapText="1"/>
    </xf>
    <xf numFmtId="0" fontId="6" fillId="0" borderId="8" xfId="0" applyFont="1" applyBorder="1" applyAlignment="1">
      <alignment horizontal="center" vertical="center" wrapText="1"/>
    </xf>
    <xf numFmtId="166" fontId="7" fillId="0" borderId="6" xfId="0" applyNumberFormat="1" applyFont="1" applyBorder="1" applyAlignment="1">
      <alignment vertical="center"/>
    </xf>
    <xf numFmtId="166" fontId="5" fillId="0" borderId="6" xfId="0" applyNumberFormat="1" applyFont="1" applyBorder="1" applyAlignment="1">
      <alignment horizontal="right" vertical="center"/>
    </xf>
    <xf numFmtId="4" fontId="7" fillId="0" borderId="5" xfId="0" applyNumberFormat="1" applyFont="1" applyBorder="1" applyAlignment="1">
      <alignment horizontal="center"/>
    </xf>
    <xf numFmtId="4" fontId="7" fillId="0" borderId="6" xfId="0" applyNumberFormat="1" applyFont="1" applyBorder="1" applyAlignment="1">
      <alignment horizontal="center"/>
    </xf>
    <xf numFmtId="4" fontId="7" fillId="0" borderId="9" xfId="0" applyNumberFormat="1" applyFont="1" applyBorder="1" applyAlignment="1">
      <alignment horizontal="center"/>
    </xf>
    <xf numFmtId="4" fontId="7" fillId="0" borderId="8" xfId="0" applyNumberFormat="1" applyFont="1" applyBorder="1" applyAlignment="1">
      <alignment horizontal="center"/>
    </xf>
    <xf numFmtId="0" fontId="0" fillId="0" borderId="0" xfId="0"/>
    <xf numFmtId="166" fontId="14" fillId="0" borderId="0" xfId="0" applyNumberFormat="1" applyFont="1"/>
    <xf numFmtId="3" fontId="7" fillId="0" borderId="5" xfId="0" applyNumberFormat="1" applyFont="1" applyBorder="1" applyAlignment="1">
      <alignment vertical="center"/>
    </xf>
    <xf numFmtId="3" fontId="7" fillId="0" borderId="11" xfId="0" applyNumberFormat="1" applyFont="1" applyBorder="1" applyAlignment="1">
      <alignment vertical="center"/>
    </xf>
    <xf numFmtId="0" fontId="9" fillId="4" borderId="33" xfId="3" applyFont="1" applyBorder="1" applyAlignment="1">
      <alignment horizontal="center" vertical="center" wrapText="1"/>
    </xf>
    <xf numFmtId="0" fontId="26" fillId="4" borderId="12" xfId="3" applyFont="1" applyBorder="1" applyAlignment="1">
      <alignment vertical="center" wrapText="1"/>
    </xf>
    <xf numFmtId="4" fontId="0" fillId="0" borderId="14" xfId="0" applyNumberFormat="1" applyFont="1" applyFill="1" applyBorder="1" applyAlignment="1">
      <alignment horizontal="center"/>
    </xf>
    <xf numFmtId="4" fontId="0" fillId="0" borderId="15" xfId="0" applyNumberFormat="1" applyFont="1" applyFill="1" applyBorder="1" applyAlignment="1">
      <alignment horizontal="center"/>
    </xf>
    <xf numFmtId="0" fontId="2" fillId="4" borderId="16" xfId="3" applyFont="1" applyBorder="1" applyAlignment="1">
      <alignment horizontal="left" vertical="center" wrapText="1"/>
    </xf>
    <xf numFmtId="0" fontId="3" fillId="0" borderId="14" xfId="0" applyFont="1" applyFill="1" applyBorder="1" applyAlignment="1"/>
    <xf numFmtId="3" fontId="7" fillId="5" borderId="18" xfId="0" applyNumberFormat="1" applyFont="1" applyFill="1" applyBorder="1"/>
    <xf numFmtId="3" fontId="7" fillId="5" borderId="19" xfId="0" applyNumberFormat="1" applyFont="1" applyFill="1" applyBorder="1"/>
    <xf numFmtId="3" fontId="8" fillId="5" borderId="16" xfId="0" applyNumberFormat="1" applyFont="1" applyFill="1" applyBorder="1"/>
    <xf numFmtId="3" fontId="8" fillId="5" borderId="16" xfId="0" applyNumberFormat="1" applyFont="1" applyFill="1" applyBorder="1" applyAlignment="1">
      <alignment wrapText="1"/>
    </xf>
    <xf numFmtId="3" fontId="5" fillId="5" borderId="18" xfId="0" applyNumberFormat="1" applyFont="1" applyFill="1" applyBorder="1"/>
    <xf numFmtId="3" fontId="5" fillId="5" borderId="19" xfId="0" applyNumberFormat="1" applyFont="1" applyFill="1" applyBorder="1"/>
    <xf numFmtId="3" fontId="5" fillId="5" borderId="20" xfId="0" applyNumberFormat="1" applyFont="1" applyFill="1" applyBorder="1"/>
    <xf numFmtId="3" fontId="8" fillId="0" borderId="7" xfId="0" applyNumberFormat="1" applyFont="1" applyFill="1" applyBorder="1" applyAlignment="1">
      <alignment wrapText="1"/>
    </xf>
    <xf numFmtId="0" fontId="3" fillId="0" borderId="1" xfId="0" applyFont="1" applyFill="1" applyBorder="1" applyAlignment="1"/>
    <xf numFmtId="0" fontId="0" fillId="0" borderId="21" xfId="0" applyFill="1" applyBorder="1" applyAlignment="1"/>
    <xf numFmtId="0" fontId="0" fillId="0" borderId="14" xfId="0" applyFill="1" applyBorder="1" applyAlignment="1"/>
    <xf numFmtId="0" fontId="0" fillId="0" borderId="22" xfId="0" applyFill="1" applyBorder="1" applyAlignment="1"/>
    <xf numFmtId="0" fontId="0" fillId="0" borderId="23" xfId="0" applyFill="1" applyBorder="1" applyAlignment="1"/>
    <xf numFmtId="3" fontId="7" fillId="5" borderId="24" xfId="0" applyNumberFormat="1" applyFont="1" applyFill="1" applyBorder="1"/>
    <xf numFmtId="3" fontId="7" fillId="5" borderId="20" xfId="0" applyNumberFormat="1" applyFont="1" applyFill="1" applyBorder="1"/>
    <xf numFmtId="3" fontId="8" fillId="5" borderId="25" xfId="0" applyNumberFormat="1" applyFont="1" applyFill="1" applyBorder="1" applyAlignment="1">
      <alignment wrapText="1"/>
    </xf>
    <xf numFmtId="3" fontId="8" fillId="5" borderId="26" xfId="0" applyNumberFormat="1" applyFont="1" applyFill="1" applyBorder="1" applyAlignment="1">
      <alignment wrapText="1"/>
    </xf>
    <xf numFmtId="165" fontId="8" fillId="5" borderId="1" xfId="0" applyNumberFormat="1" applyFont="1" applyFill="1" applyBorder="1" applyAlignment="1">
      <alignment horizontal="center" wrapText="1"/>
    </xf>
    <xf numFmtId="165" fontId="8" fillId="5" borderId="8" xfId="0" applyNumberFormat="1" applyFont="1" applyFill="1" applyBorder="1" applyAlignment="1">
      <alignment horizontal="center" wrapText="1"/>
    </xf>
    <xf numFmtId="0" fontId="13" fillId="0" borderId="27" xfId="0" applyFont="1" applyBorder="1" applyAlignment="1">
      <alignment horizontal="justify" wrapText="1"/>
    </xf>
    <xf numFmtId="0" fontId="8" fillId="0" borderId="7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8" fillId="4" borderId="18" xfId="3" applyFont="1" applyBorder="1" applyAlignment="1">
      <alignment horizontal="left" vertical="center"/>
    </xf>
    <xf numFmtId="0" fontId="28" fillId="4" borderId="19" xfId="3" applyFont="1" applyBorder="1" applyAlignment="1">
      <alignment horizontal="left" vertical="center"/>
    </xf>
    <xf numFmtId="0" fontId="28" fillId="4" borderId="20" xfId="3" applyFont="1" applyBorder="1" applyAlignment="1">
      <alignment horizontal="left" vertical="center"/>
    </xf>
    <xf numFmtId="0" fontId="29" fillId="4" borderId="16" xfId="3" applyFont="1" applyBorder="1" applyAlignment="1">
      <alignment horizontal="left" vertical="center"/>
    </xf>
    <xf numFmtId="0" fontId="28" fillId="4" borderId="24" xfId="3" applyFont="1" applyBorder="1" applyAlignment="1">
      <alignment horizontal="left" vertical="center"/>
    </xf>
    <xf numFmtId="0" fontId="29" fillId="4" borderId="25" xfId="3" applyFont="1" applyBorder="1" applyAlignment="1">
      <alignment horizontal="left" vertical="center"/>
    </xf>
    <xf numFmtId="0" fontId="30" fillId="0" borderId="10" xfId="0" applyFont="1" applyFill="1" applyBorder="1" applyAlignment="1"/>
    <xf numFmtId="0" fontId="30" fillId="0" borderId="21" xfId="0" applyFont="1" applyFill="1" applyBorder="1" applyAlignment="1"/>
    <xf numFmtId="0" fontId="2" fillId="4" borderId="25" xfId="3" applyFont="1" applyBorder="1" applyAlignment="1">
      <alignment horizontal="left" vertical="center" wrapText="1"/>
    </xf>
    <xf numFmtId="3" fontId="11" fillId="5" borderId="8" xfId="0" applyNumberFormat="1" applyFont="1" applyFill="1" applyBorder="1" applyAlignment="1">
      <alignment vertical="center"/>
    </xf>
    <xf numFmtId="0" fontId="2" fillId="4" borderId="40" xfId="3" applyFont="1" applyBorder="1" applyAlignment="1">
      <alignment vertical="center"/>
    </xf>
    <xf numFmtId="0" fontId="35" fillId="4" borderId="18" xfId="3" applyFont="1" applyBorder="1" applyAlignment="1">
      <alignment vertical="center"/>
    </xf>
    <xf numFmtId="0" fontId="35" fillId="4" borderId="19" xfId="3" applyFont="1" applyBorder="1" applyAlignment="1">
      <alignment vertical="center"/>
    </xf>
    <xf numFmtId="0" fontId="0" fillId="0" borderId="3" xfId="0" applyBorder="1"/>
    <xf numFmtId="166" fontId="11" fillId="5" borderId="8" xfId="0" applyNumberFormat="1" applyFont="1" applyFill="1" applyBorder="1" applyAlignment="1">
      <alignment vertical="center"/>
    </xf>
    <xf numFmtId="0" fontId="35" fillId="4" borderId="26" xfId="3" applyFont="1" applyBorder="1"/>
    <xf numFmtId="0" fontId="2" fillId="4" borderId="42" xfId="3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29" fillId="4" borderId="13" xfId="3" applyFont="1" applyBorder="1" applyAlignment="1">
      <alignment horizontal="left" vertical="center"/>
    </xf>
    <xf numFmtId="4" fontId="7" fillId="0" borderId="0" xfId="0" applyNumberFormat="1" applyFont="1" applyBorder="1" applyAlignment="1">
      <alignment horizontal="center" vertical="center"/>
    </xf>
    <xf numFmtId="4" fontId="7" fillId="0" borderId="6" xfId="0" applyNumberFormat="1" applyFont="1" applyBorder="1" applyAlignment="1">
      <alignment horizontal="center" vertical="center"/>
    </xf>
    <xf numFmtId="4" fontId="0" fillId="6" borderId="15" xfId="0" applyNumberFormat="1" applyFont="1" applyFill="1" applyBorder="1" applyAlignment="1">
      <alignment horizontal="center"/>
    </xf>
    <xf numFmtId="3" fontId="7" fillId="0" borderId="48" xfId="0" applyNumberFormat="1" applyFont="1" applyFill="1" applyBorder="1"/>
    <xf numFmtId="3" fontId="7" fillId="0" borderId="49" xfId="0" applyNumberFormat="1" applyFont="1" applyFill="1" applyBorder="1"/>
    <xf numFmtId="4" fontId="6" fillId="5" borderId="4" xfId="0" applyNumberFormat="1" applyFont="1" applyFill="1" applyBorder="1" applyAlignment="1">
      <alignment horizontal="center"/>
    </xf>
    <xf numFmtId="4" fontId="6" fillId="5" borderId="17" xfId="0" applyNumberFormat="1" applyFont="1" applyFill="1" applyBorder="1" applyAlignment="1">
      <alignment horizontal="center"/>
    </xf>
    <xf numFmtId="3" fontId="8" fillId="0" borderId="13" xfId="0" applyNumberFormat="1" applyFont="1" applyFill="1" applyBorder="1" applyAlignment="1" applyProtection="1">
      <alignment vertical="center" wrapText="1"/>
    </xf>
    <xf numFmtId="3" fontId="8" fillId="0" borderId="4" xfId="0" applyNumberFormat="1" applyFont="1" applyFill="1" applyBorder="1" applyAlignment="1" applyProtection="1">
      <alignment vertical="center" wrapText="1"/>
    </xf>
    <xf numFmtId="3" fontId="8" fillId="5" borderId="16" xfId="0" applyNumberFormat="1" applyFont="1" applyFill="1" applyBorder="1" applyAlignment="1" applyProtection="1">
      <alignment vertical="center" wrapText="1"/>
    </xf>
    <xf numFmtId="3" fontId="8" fillId="0" borderId="29" xfId="0" applyNumberFormat="1" applyFont="1" applyFill="1" applyBorder="1" applyAlignment="1" applyProtection="1">
      <alignment vertical="center" wrapText="1"/>
    </xf>
    <xf numFmtId="3" fontId="8" fillId="0" borderId="2" xfId="0" applyNumberFormat="1" applyFont="1" applyFill="1" applyBorder="1" applyAlignment="1" applyProtection="1">
      <alignment vertical="center" wrapText="1"/>
    </xf>
    <xf numFmtId="3" fontId="8" fillId="5" borderId="20" xfId="0" applyNumberFormat="1" applyFont="1" applyFill="1" applyBorder="1" applyAlignment="1" applyProtection="1">
      <alignment vertical="center" wrapText="1"/>
    </xf>
    <xf numFmtId="0" fontId="3" fillId="0" borderId="14" xfId="0" applyFont="1" applyFill="1" applyBorder="1" applyAlignment="1" applyProtection="1">
      <alignment vertical="center"/>
    </xf>
    <xf numFmtId="0" fontId="3" fillId="0" borderId="14" xfId="0" applyFont="1" applyFill="1" applyBorder="1" applyAlignment="1" applyProtection="1"/>
    <xf numFmtId="0" fontId="0" fillId="0" borderId="4" xfId="0" applyFill="1" applyBorder="1" applyAlignment="1" applyProtection="1"/>
    <xf numFmtId="0" fontId="2" fillId="0" borderId="31" xfId="3" applyFont="1" applyFill="1" applyBorder="1" applyAlignment="1" applyProtection="1"/>
    <xf numFmtId="4" fontId="34" fillId="5" borderId="4" xfId="0" applyNumberFormat="1" applyFont="1" applyFill="1" applyBorder="1" applyAlignment="1">
      <alignment horizontal="center"/>
    </xf>
    <xf numFmtId="4" fontId="34" fillId="5" borderId="17" xfId="0" applyNumberFormat="1" applyFont="1" applyFill="1" applyBorder="1" applyAlignment="1">
      <alignment horizontal="center"/>
    </xf>
    <xf numFmtId="4" fontId="6" fillId="5" borderId="17" xfId="0" applyNumberFormat="1" applyFont="1" applyFill="1" applyBorder="1" applyAlignment="1">
      <alignment horizontal="center" vertical="center"/>
    </xf>
    <xf numFmtId="4" fontId="6" fillId="5" borderId="4" xfId="0" applyNumberFormat="1" applyFont="1" applyFill="1" applyBorder="1" applyAlignment="1">
      <alignment horizontal="center" vertical="center"/>
    </xf>
    <xf numFmtId="4" fontId="34" fillId="5" borderId="17" xfId="0" applyNumberFormat="1" applyFont="1" applyFill="1" applyBorder="1" applyAlignment="1">
      <alignment horizontal="center" vertical="center"/>
    </xf>
    <xf numFmtId="4" fontId="34" fillId="5" borderId="4" xfId="0" applyNumberFormat="1" applyFont="1" applyFill="1" applyBorder="1" applyAlignment="1">
      <alignment horizontal="center" vertical="center"/>
    </xf>
    <xf numFmtId="0" fontId="2" fillId="4" borderId="33" xfId="3" applyFont="1" applyBorder="1" applyAlignment="1" applyProtection="1">
      <alignment horizontal="center" vertical="center"/>
    </xf>
    <xf numFmtId="0" fontId="35" fillId="4" borderId="19" xfId="3" applyFont="1" applyBorder="1" applyAlignment="1" applyProtection="1">
      <alignment horizontal="left" vertical="center"/>
    </xf>
    <xf numFmtId="3" fontId="7" fillId="0" borderId="5" xfId="0" applyNumberFormat="1" applyFont="1" applyBorder="1" applyAlignment="1" applyProtection="1">
      <alignment vertical="center"/>
    </xf>
    <xf numFmtId="3" fontId="7" fillId="0" borderId="6" xfId="0" applyNumberFormat="1" applyFont="1" applyBorder="1" applyAlignment="1" applyProtection="1">
      <alignment vertical="center"/>
    </xf>
    <xf numFmtId="0" fontId="2" fillId="4" borderId="40" xfId="3" applyFont="1" applyBorder="1" applyAlignment="1" applyProtection="1">
      <alignment horizontal="left" vertical="center"/>
    </xf>
    <xf numFmtId="3" fontId="11" fillId="5" borderId="24" xfId="0" applyNumberFormat="1" applyFont="1" applyFill="1" applyBorder="1" applyAlignment="1" applyProtection="1">
      <alignment vertical="center"/>
    </xf>
    <xf numFmtId="3" fontId="11" fillId="5" borderId="8" xfId="0" applyNumberFormat="1" applyFont="1" applyFill="1" applyBorder="1" applyAlignment="1" applyProtection="1">
      <alignment vertical="center"/>
    </xf>
    <xf numFmtId="0" fontId="35" fillId="4" borderId="19" xfId="3" applyFont="1" applyBorder="1" applyAlignment="1" applyProtection="1">
      <alignment vertical="center"/>
    </xf>
    <xf numFmtId="166" fontId="7" fillId="0" borderId="5" xfId="0" applyNumberFormat="1" applyFont="1" applyBorder="1" applyAlignment="1" applyProtection="1">
      <alignment vertical="center"/>
    </xf>
    <xf numFmtId="166" fontId="7" fillId="0" borderId="6" xfId="0" applyNumberFormat="1" applyFont="1" applyBorder="1" applyAlignment="1" applyProtection="1">
      <alignment vertical="center"/>
    </xf>
    <xf numFmtId="166" fontId="5" fillId="0" borderId="6" xfId="0" applyNumberFormat="1" applyFont="1" applyBorder="1" applyAlignment="1" applyProtection="1">
      <alignment horizontal="right" vertical="center"/>
    </xf>
    <xf numFmtId="0" fontId="2" fillId="4" borderId="40" xfId="3" applyFont="1" applyBorder="1" applyAlignment="1" applyProtection="1">
      <alignment vertical="center"/>
    </xf>
    <xf numFmtId="166" fontId="11" fillId="5" borderId="24" xfId="0" applyNumberFormat="1" applyFont="1" applyFill="1" applyBorder="1" applyAlignment="1" applyProtection="1">
      <alignment vertical="center"/>
    </xf>
    <xf numFmtId="0" fontId="2" fillId="4" borderId="32" xfId="3" applyFont="1" applyBorder="1" applyAlignment="1" applyProtection="1">
      <alignment horizontal="center" vertical="center"/>
    </xf>
    <xf numFmtId="0" fontId="2" fillId="4" borderId="41" xfId="3" applyFont="1" applyBorder="1" applyAlignment="1" applyProtection="1">
      <alignment horizontal="center" vertical="center"/>
    </xf>
    <xf numFmtId="0" fontId="2" fillId="4" borderId="46" xfId="3" applyFont="1" applyBorder="1" applyAlignment="1" applyProtection="1">
      <alignment horizontal="center" vertical="center"/>
    </xf>
    <xf numFmtId="0" fontId="30" fillId="0" borderId="35" xfId="0" applyFont="1" applyFill="1" applyBorder="1" applyAlignment="1" applyProtection="1">
      <alignment vertical="center"/>
    </xf>
    <xf numFmtId="0" fontId="3" fillId="0" borderId="34" xfId="0" applyFont="1" applyFill="1" applyBorder="1" applyAlignment="1" applyProtection="1">
      <alignment vertical="center"/>
    </xf>
    <xf numFmtId="0" fontId="28" fillId="4" borderId="28" xfId="3" applyFont="1" applyBorder="1" applyAlignment="1" applyProtection="1">
      <alignment horizontal="left" vertical="center"/>
    </xf>
    <xf numFmtId="3" fontId="7" fillId="0" borderId="3" xfId="16" applyNumberFormat="1" applyFont="1" applyFill="1" applyBorder="1" applyProtection="1"/>
    <xf numFmtId="3" fontId="7" fillId="0" borderId="3" xfId="0" applyNumberFormat="1" applyFont="1" applyFill="1" applyBorder="1" applyProtection="1"/>
    <xf numFmtId="3" fontId="7" fillId="5" borderId="18" xfId="0" applyNumberFormat="1" applyFont="1" applyFill="1" applyBorder="1" applyProtection="1"/>
    <xf numFmtId="3" fontId="5" fillId="0" borderId="3" xfId="0" applyNumberFormat="1" applyFont="1" applyFill="1" applyBorder="1" applyProtection="1"/>
    <xf numFmtId="0" fontId="28" fillId="4" borderId="12" xfId="3" applyFont="1" applyBorder="1" applyAlignment="1" applyProtection="1">
      <alignment horizontal="left" vertical="center"/>
    </xf>
    <xf numFmtId="3" fontId="7" fillId="0" borderId="0" xfId="16" applyNumberFormat="1" applyFont="1" applyFill="1" applyBorder="1" applyProtection="1"/>
    <xf numFmtId="3" fontId="7" fillId="0" borderId="0" xfId="0" applyNumberFormat="1" applyFont="1" applyFill="1" applyBorder="1" applyProtection="1"/>
    <xf numFmtId="3" fontId="7" fillId="5" borderId="19" xfId="0" applyNumberFormat="1" applyFont="1" applyFill="1" applyBorder="1" applyProtection="1"/>
    <xf numFmtId="0" fontId="28" fillId="4" borderId="29" xfId="3" applyFont="1" applyBorder="1" applyAlignment="1" applyProtection="1">
      <alignment horizontal="left" vertical="center"/>
    </xf>
    <xf numFmtId="3" fontId="7" fillId="0" borderId="2" xfId="16" applyNumberFormat="1" applyFont="1" applyFill="1" applyBorder="1" applyProtection="1"/>
    <xf numFmtId="3" fontId="7" fillId="0" borderId="2" xfId="0" applyNumberFormat="1" applyFont="1" applyFill="1" applyBorder="1" applyProtection="1"/>
    <xf numFmtId="0" fontId="31" fillId="4" borderId="13" xfId="3" applyFont="1" applyBorder="1" applyAlignment="1" applyProtection="1">
      <alignment horizontal="left" vertical="center"/>
    </xf>
    <xf numFmtId="3" fontId="8" fillId="0" borderId="13" xfId="0" applyNumberFormat="1" applyFont="1" applyFill="1" applyBorder="1" applyProtection="1"/>
    <xf numFmtId="3" fontId="8" fillId="0" borderId="4" xfId="0" applyNumberFormat="1" applyFont="1" applyFill="1" applyBorder="1" applyProtection="1"/>
    <xf numFmtId="3" fontId="8" fillId="5" borderId="16" xfId="0" applyNumberFormat="1" applyFont="1" applyFill="1" applyBorder="1" applyProtection="1"/>
    <xf numFmtId="0" fontId="30" fillId="0" borderId="21" xfId="0" applyFont="1" applyFill="1" applyBorder="1" applyAlignment="1" applyProtection="1">
      <alignment vertical="center"/>
    </xf>
    <xf numFmtId="0" fontId="30" fillId="0" borderId="21" xfId="0" applyFont="1" applyFill="1" applyBorder="1" applyAlignment="1" applyProtection="1"/>
    <xf numFmtId="0" fontId="0" fillId="0" borderId="13" xfId="0" applyFill="1" applyBorder="1" applyAlignment="1" applyProtection="1"/>
    <xf numFmtId="0" fontId="28" fillId="4" borderId="13" xfId="3" applyFont="1" applyBorder="1" applyAlignment="1" applyProtection="1">
      <alignment horizontal="left" vertical="center"/>
    </xf>
    <xf numFmtId="3" fontId="7" fillId="0" borderId="4" xfId="0" applyNumberFormat="1" applyFont="1" applyFill="1" applyBorder="1" applyProtection="1"/>
    <xf numFmtId="3" fontId="5" fillId="6" borderId="4" xfId="0" applyNumberFormat="1" applyFont="1" applyFill="1" applyBorder="1" applyProtection="1"/>
    <xf numFmtId="3" fontId="7" fillId="5" borderId="16" xfId="0" applyNumberFormat="1" applyFont="1" applyFill="1" applyBorder="1" applyProtection="1"/>
    <xf numFmtId="3" fontId="5" fillId="5" borderId="16" xfId="0" applyNumberFormat="1" applyFont="1" applyFill="1" applyBorder="1" applyProtection="1"/>
    <xf numFmtId="0" fontId="2" fillId="4" borderId="13" xfId="3" applyFont="1" applyBorder="1" applyAlignment="1" applyProtection="1">
      <alignment horizontal="left" vertical="center" wrapText="1"/>
    </xf>
    <xf numFmtId="0" fontId="2" fillId="0" borderId="30" xfId="3" applyFont="1" applyFill="1" applyBorder="1" applyAlignment="1" applyProtection="1"/>
    <xf numFmtId="0" fontId="2" fillId="4" borderId="36" xfId="3" applyFont="1" applyBorder="1" applyAlignment="1" applyProtection="1">
      <alignment horizontal="right"/>
    </xf>
    <xf numFmtId="3" fontId="15" fillId="4" borderId="3" xfId="3" applyNumberFormat="1" applyFont="1" applyBorder="1" applyProtection="1"/>
    <xf numFmtId="3" fontId="15" fillId="4" borderId="37" xfId="3" applyNumberFormat="1" applyFont="1" applyBorder="1" applyProtection="1"/>
    <xf numFmtId="0" fontId="2" fillId="4" borderId="38" xfId="3" applyFont="1" applyBorder="1" applyAlignment="1" applyProtection="1">
      <alignment horizontal="right"/>
    </xf>
    <xf numFmtId="3" fontId="15" fillId="4" borderId="7" xfId="3" applyNumberFormat="1" applyFont="1" applyBorder="1" applyProtection="1"/>
    <xf numFmtId="3" fontId="15" fillId="4" borderId="39" xfId="3" applyNumberFormat="1" applyFont="1" applyBorder="1" applyProtection="1"/>
    <xf numFmtId="3" fontId="15" fillId="4" borderId="45" xfId="3" applyNumberFormat="1" applyFont="1" applyBorder="1" applyProtection="1"/>
    <xf numFmtId="166" fontId="0" fillId="0" borderId="5" xfId="0" applyNumberFormat="1" applyFont="1" applyBorder="1" applyAlignment="1">
      <alignment vertical="center"/>
    </xf>
    <xf numFmtId="0" fontId="9" fillId="4" borderId="50" xfId="3" applyFont="1" applyBorder="1" applyAlignment="1">
      <alignment horizontal="center" vertical="center" wrapText="1"/>
    </xf>
    <xf numFmtId="0" fontId="0" fillId="0" borderId="0" xfId="0" applyFill="1" applyBorder="1"/>
    <xf numFmtId="165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4" fontId="11" fillId="5" borderId="8" xfId="0" applyNumberFormat="1" applyFont="1" applyFill="1" applyBorder="1" applyAlignment="1" applyProtection="1">
      <alignment vertical="center"/>
    </xf>
    <xf numFmtId="4" fontId="5" fillId="0" borderId="6" xfId="0" applyNumberFormat="1" applyFont="1" applyBorder="1" applyAlignment="1" applyProtection="1">
      <alignment horizontal="right" vertical="center"/>
    </xf>
    <xf numFmtId="0" fontId="2" fillId="4" borderId="44" xfId="3" applyFont="1" applyBorder="1" applyAlignment="1">
      <alignment horizontal="center" vertical="center"/>
    </xf>
    <xf numFmtId="0" fontId="0" fillId="0" borderId="0" xfId="0" applyNumberFormat="1" applyAlignment="1">
      <alignment horizontal="left" wrapText="1"/>
    </xf>
    <xf numFmtId="0" fontId="2" fillId="4" borderId="44" xfId="3" applyFont="1" applyBorder="1" applyAlignment="1">
      <alignment horizontal="center" vertical="center"/>
    </xf>
    <xf numFmtId="0" fontId="2" fillId="4" borderId="60" xfId="3" applyFont="1" applyBorder="1" applyAlignment="1" applyProtection="1">
      <alignment horizontal="center" vertical="center"/>
    </xf>
    <xf numFmtId="0" fontId="3" fillId="0" borderId="61" xfId="0" applyFont="1" applyFill="1" applyBorder="1" applyAlignment="1" applyProtection="1">
      <alignment vertical="center"/>
    </xf>
    <xf numFmtId="0" fontId="3" fillId="0" borderId="15" xfId="0" applyFont="1" applyFill="1" applyBorder="1" applyAlignment="1" applyProtection="1">
      <alignment vertical="center"/>
    </xf>
    <xf numFmtId="0" fontId="3" fillId="0" borderId="15" xfId="0" applyFont="1" applyFill="1" applyBorder="1" applyAlignment="1" applyProtection="1"/>
    <xf numFmtId="0" fontId="0" fillId="0" borderId="17" xfId="0" applyFill="1" applyBorder="1" applyAlignment="1" applyProtection="1"/>
    <xf numFmtId="0" fontId="2" fillId="0" borderId="62" xfId="3" applyFont="1" applyFill="1" applyBorder="1" applyAlignment="1" applyProtection="1"/>
    <xf numFmtId="3" fontId="15" fillId="4" borderId="63" xfId="3" applyNumberFormat="1" applyFont="1" applyBorder="1" applyProtection="1"/>
    <xf numFmtId="3" fontId="15" fillId="4" borderId="64" xfId="3" applyNumberFormat="1" applyFont="1" applyBorder="1" applyProtection="1"/>
    <xf numFmtId="0" fontId="3" fillId="0" borderId="8" xfId="0" applyFont="1" applyFill="1" applyBorder="1" applyAlignment="1"/>
    <xf numFmtId="0" fontId="3" fillId="0" borderId="15" xfId="0" applyFont="1" applyFill="1" applyBorder="1" applyAlignment="1"/>
    <xf numFmtId="0" fontId="0" fillId="0" borderId="15" xfId="0" applyFill="1" applyBorder="1" applyAlignment="1"/>
    <xf numFmtId="0" fontId="0" fillId="0" borderId="66" xfId="0" applyFill="1" applyBorder="1" applyAlignment="1"/>
    <xf numFmtId="0" fontId="9" fillId="4" borderId="67" xfId="3" applyFont="1" applyBorder="1" applyAlignment="1">
      <alignment horizontal="center" vertical="center" wrapText="1"/>
    </xf>
    <xf numFmtId="0" fontId="2" fillId="4" borderId="61" xfId="3" applyFont="1" applyBorder="1" applyAlignment="1">
      <alignment horizontal="center" vertical="center"/>
    </xf>
    <xf numFmtId="0" fontId="1" fillId="4" borderId="0" xfId="3" applyFont="1" applyBorder="1" applyAlignment="1" applyProtection="1">
      <alignment horizontal="center" vertical="center"/>
    </xf>
    <xf numFmtId="0" fontId="2" fillId="4" borderId="32" xfId="3" applyFont="1" applyBorder="1" applyAlignment="1">
      <alignment horizontal="center" vertical="center"/>
    </xf>
    <xf numFmtId="0" fontId="2" fillId="4" borderId="41" xfId="3" applyFont="1" applyBorder="1" applyAlignment="1">
      <alignment horizontal="center" vertical="center"/>
    </xf>
    <xf numFmtId="0" fontId="2" fillId="4" borderId="6" xfId="3" applyFont="1" applyBorder="1" applyAlignment="1">
      <alignment horizontal="center" vertical="center"/>
    </xf>
    <xf numFmtId="0" fontId="1" fillId="4" borderId="12" xfId="3" applyFont="1" applyBorder="1" applyAlignment="1" applyProtection="1">
      <alignment horizontal="center" vertical="center"/>
    </xf>
    <xf numFmtId="0" fontId="1" fillId="4" borderId="0" xfId="3" applyFont="1" applyBorder="1" applyAlignment="1" applyProtection="1">
      <alignment horizontal="center" vertical="center"/>
    </xf>
    <xf numFmtId="0" fontId="1" fillId="4" borderId="53" xfId="3" applyFont="1" applyBorder="1" applyAlignment="1" applyProtection="1">
      <alignment horizontal="center" vertical="center"/>
    </xf>
    <xf numFmtId="0" fontId="1" fillId="4" borderId="43" xfId="3" applyFont="1" applyBorder="1" applyAlignment="1" applyProtection="1">
      <alignment horizontal="center" vertical="center"/>
    </xf>
    <xf numFmtId="0" fontId="1" fillId="4" borderId="65" xfId="3" applyFont="1" applyBorder="1" applyAlignment="1" applyProtection="1">
      <alignment horizontal="center" vertical="center"/>
    </xf>
    <xf numFmtId="0" fontId="1" fillId="4" borderId="68" xfId="3" applyFont="1" applyBorder="1" applyAlignment="1" applyProtection="1">
      <alignment horizontal="center" vertical="center"/>
    </xf>
    <xf numFmtId="0" fontId="33" fillId="4" borderId="52" xfId="3" applyBorder="1" applyAlignment="1" applyProtection="1">
      <alignment horizontal="center"/>
    </xf>
    <xf numFmtId="0" fontId="33" fillId="4" borderId="51" xfId="3" applyBorder="1" applyAlignment="1" applyProtection="1">
      <alignment horizontal="center"/>
    </xf>
    <xf numFmtId="0" fontId="1" fillId="4" borderId="53" xfId="3" applyFont="1" applyBorder="1" applyAlignment="1">
      <alignment horizontal="center" vertical="center"/>
    </xf>
    <xf numFmtId="0" fontId="1" fillId="4" borderId="43" xfId="3" applyFont="1" applyBorder="1" applyAlignment="1">
      <alignment horizontal="center" vertical="center"/>
    </xf>
    <xf numFmtId="0" fontId="1" fillId="4" borderId="65" xfId="3" applyFont="1" applyBorder="1" applyAlignment="1">
      <alignment horizontal="center" vertical="center"/>
    </xf>
    <xf numFmtId="0" fontId="1" fillId="4" borderId="0" xfId="3" applyFont="1" applyBorder="1" applyAlignment="1">
      <alignment horizontal="center" vertical="center"/>
    </xf>
    <xf numFmtId="0" fontId="1" fillId="4" borderId="6" xfId="3" applyFont="1" applyBorder="1" applyAlignment="1">
      <alignment horizontal="center" vertical="center"/>
    </xf>
    <xf numFmtId="0" fontId="1" fillId="4" borderId="68" xfId="3" applyFont="1" applyBorder="1" applyAlignment="1">
      <alignment horizontal="center" vertical="center"/>
    </xf>
    <xf numFmtId="0" fontId="1" fillId="4" borderId="54" xfId="3" applyFont="1" applyBorder="1" applyAlignment="1">
      <alignment horizontal="center"/>
    </xf>
    <xf numFmtId="0" fontId="1" fillId="4" borderId="38" xfId="3" applyFont="1" applyBorder="1" applyAlignment="1">
      <alignment horizontal="center"/>
    </xf>
    <xf numFmtId="0" fontId="0" fillId="0" borderId="0" xfId="0" applyNumberFormat="1" applyAlignment="1">
      <alignment horizontal="left" wrapText="1"/>
    </xf>
    <xf numFmtId="0" fontId="26" fillId="4" borderId="32" xfId="3" applyFont="1" applyBorder="1" applyAlignment="1">
      <alignment horizontal="center"/>
    </xf>
    <xf numFmtId="0" fontId="26" fillId="4" borderId="53" xfId="3" applyFont="1" applyBorder="1" applyAlignment="1">
      <alignment horizontal="center"/>
    </xf>
    <xf numFmtId="0" fontId="26" fillId="4" borderId="43" xfId="3" applyFont="1" applyBorder="1" applyAlignment="1">
      <alignment horizontal="center"/>
    </xf>
    <xf numFmtId="0" fontId="26" fillId="4" borderId="65" xfId="3" applyFont="1" applyBorder="1" applyAlignment="1">
      <alignment horizontal="center"/>
    </xf>
    <xf numFmtId="0" fontId="26" fillId="4" borderId="68" xfId="3" applyFont="1" applyBorder="1" applyAlignment="1">
      <alignment horizontal="center"/>
    </xf>
    <xf numFmtId="0" fontId="1" fillId="4" borderId="59" xfId="3" applyFont="1" applyBorder="1" applyAlignment="1">
      <alignment horizontal="center" vertical="center"/>
    </xf>
    <xf numFmtId="0" fontId="1" fillId="4" borderId="48" xfId="3" applyFont="1" applyBorder="1" applyAlignment="1">
      <alignment horizontal="center" vertical="center"/>
    </xf>
    <xf numFmtId="0" fontId="1" fillId="4" borderId="49" xfId="3" applyFont="1" applyBorder="1" applyAlignment="1">
      <alignment horizontal="center" vertical="center"/>
    </xf>
    <xf numFmtId="0" fontId="10" fillId="3" borderId="21" xfId="3" applyFont="1" applyFill="1" applyBorder="1" applyAlignment="1">
      <alignment horizontal="left" vertical="center"/>
    </xf>
    <xf numFmtId="0" fontId="10" fillId="3" borderId="14" xfId="3" applyFont="1" applyFill="1" applyBorder="1" applyAlignment="1">
      <alignment horizontal="left" vertical="center"/>
    </xf>
    <xf numFmtId="0" fontId="10" fillId="3" borderId="15" xfId="3" applyFont="1" applyFill="1" applyBorder="1" applyAlignment="1">
      <alignment horizontal="left" vertical="center"/>
    </xf>
    <xf numFmtId="0" fontId="10" fillId="3" borderId="10" xfId="3" applyFont="1" applyFill="1" applyBorder="1" applyAlignment="1">
      <alignment horizontal="left" vertical="center"/>
    </xf>
    <xf numFmtId="0" fontId="10" fillId="3" borderId="1" xfId="3" applyFont="1" applyFill="1" applyBorder="1" applyAlignment="1">
      <alignment horizontal="left" vertical="center"/>
    </xf>
    <xf numFmtId="0" fontId="10" fillId="3" borderId="8" xfId="3" applyFont="1" applyFill="1" applyBorder="1" applyAlignment="1">
      <alignment horizontal="left" vertical="center"/>
    </xf>
    <xf numFmtId="0" fontId="1" fillId="4" borderId="57" xfId="3" applyFont="1" applyBorder="1" applyAlignment="1">
      <alignment horizontal="center" vertical="center"/>
    </xf>
    <xf numFmtId="0" fontId="1" fillId="4" borderId="58" xfId="3" applyFont="1" applyBorder="1" applyAlignment="1">
      <alignment horizontal="center" vertical="center"/>
    </xf>
    <xf numFmtId="0" fontId="26" fillId="4" borderId="55" xfId="3" applyFont="1" applyBorder="1" applyAlignment="1">
      <alignment horizontal="center" wrapText="1"/>
    </xf>
    <xf numFmtId="0" fontId="26" fillId="4" borderId="56" xfId="3" applyFont="1" applyBorder="1" applyAlignment="1">
      <alignment horizontal="center" wrapText="1"/>
    </xf>
    <xf numFmtId="0" fontId="2" fillId="4" borderId="44" xfId="3" applyFont="1" applyBorder="1" applyAlignment="1">
      <alignment horizontal="center" vertical="center"/>
    </xf>
    <xf numFmtId="0" fontId="2" fillId="4" borderId="47" xfId="3" applyFont="1" applyBorder="1" applyAlignment="1">
      <alignment horizontal="center" vertical="center"/>
    </xf>
    <xf numFmtId="0" fontId="2" fillId="4" borderId="53" xfId="3" applyFont="1" applyBorder="1" applyAlignment="1">
      <alignment horizontal="center" wrapText="1"/>
    </xf>
    <xf numFmtId="0" fontId="2" fillId="4" borderId="43" xfId="3" applyFont="1" applyBorder="1" applyAlignment="1">
      <alignment horizontal="center" wrapText="1"/>
    </xf>
    <xf numFmtId="0" fontId="2" fillId="4" borderId="68" xfId="3" applyFont="1" applyBorder="1" applyAlignment="1">
      <alignment horizontal="center" wrapText="1"/>
    </xf>
    <xf numFmtId="0" fontId="1" fillId="4" borderId="28" xfId="3" applyFont="1" applyBorder="1" applyAlignment="1">
      <alignment horizontal="center" vertical="center"/>
    </xf>
    <xf numFmtId="0" fontId="1" fillId="4" borderId="3" xfId="3" applyFont="1" applyBorder="1" applyAlignment="1">
      <alignment horizontal="center" vertical="center"/>
    </xf>
    <xf numFmtId="0" fontId="1" fillId="4" borderId="5" xfId="3" applyFont="1" applyBorder="1" applyAlignment="1">
      <alignment horizontal="center" vertical="center"/>
    </xf>
    <xf numFmtId="0" fontId="26" fillId="4" borderId="52" xfId="3" applyFont="1" applyBorder="1" applyAlignment="1">
      <alignment horizontal="center" vertical="center" wrapText="1"/>
    </xf>
    <xf numFmtId="0" fontId="26" fillId="4" borderId="38" xfId="3" applyFont="1" applyBorder="1" applyAlignment="1">
      <alignment horizontal="center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2" fillId="4" borderId="53" xfId="3" applyFont="1" applyBorder="1" applyAlignment="1">
      <alignment horizontal="center" vertical="center" wrapText="1"/>
    </xf>
    <xf numFmtId="0" fontId="2" fillId="4" borderId="43" xfId="3" applyFont="1" applyBorder="1" applyAlignment="1">
      <alignment horizontal="center" vertical="center" wrapText="1"/>
    </xf>
    <xf numFmtId="0" fontId="2" fillId="4" borderId="68" xfId="3" applyFont="1" applyBorder="1" applyAlignment="1">
      <alignment horizontal="center" vertical="center" wrapText="1"/>
    </xf>
    <xf numFmtId="0" fontId="2" fillId="4" borderId="65" xfId="3" applyFont="1" applyBorder="1" applyAlignment="1">
      <alignment horizontal="center" vertical="center" wrapText="1"/>
    </xf>
    <xf numFmtId="0" fontId="3" fillId="0" borderId="12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left" vertical="center"/>
    </xf>
    <xf numFmtId="0" fontId="3" fillId="0" borderId="28" xfId="0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0" fontId="1" fillId="4" borderId="59" xfId="3" applyFont="1" applyBorder="1" applyAlignment="1" applyProtection="1">
      <alignment horizontal="center" vertical="center"/>
    </xf>
    <xf numFmtId="0" fontId="1" fillId="4" borderId="48" xfId="3" applyFont="1" applyBorder="1" applyAlignment="1" applyProtection="1">
      <alignment horizontal="center" vertical="center"/>
    </xf>
    <xf numFmtId="0" fontId="1" fillId="4" borderId="49" xfId="3" applyFont="1" applyBorder="1" applyAlignment="1" applyProtection="1">
      <alignment horizontal="center" vertical="center"/>
    </xf>
    <xf numFmtId="0" fontId="26" fillId="4" borderId="54" xfId="3" applyFont="1" applyBorder="1" applyAlignment="1" applyProtection="1">
      <alignment horizontal="center" vertical="center" wrapText="1"/>
    </xf>
    <xf numFmtId="0" fontId="26" fillId="4" borderId="52" xfId="3" applyFont="1" applyBorder="1" applyAlignment="1" applyProtection="1">
      <alignment horizontal="center" vertical="center" wrapText="1"/>
    </xf>
    <xf numFmtId="0" fontId="2" fillId="4" borderId="53" xfId="3" applyFont="1" applyBorder="1" applyAlignment="1" applyProtection="1">
      <alignment horizontal="center" vertical="center" wrapText="1"/>
    </xf>
    <xf numFmtId="0" fontId="2" fillId="4" borderId="43" xfId="3" applyFont="1" applyBorder="1" applyAlignment="1" applyProtection="1">
      <alignment horizontal="center" vertical="center" wrapText="1"/>
    </xf>
    <xf numFmtId="0" fontId="2" fillId="4" borderId="65" xfId="3" applyFont="1" applyBorder="1" applyAlignment="1" applyProtection="1">
      <alignment horizontal="center" vertical="center" wrapText="1"/>
    </xf>
    <xf numFmtId="0" fontId="2" fillId="4" borderId="68" xfId="3" applyFont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168" fontId="0" fillId="0" borderId="0" xfId="25" applyNumberFormat="1" applyFont="1"/>
  </cellXfs>
  <cellStyles count="28">
    <cellStyle name="Comma_Distribution model DTEK v.01" xfId="1"/>
    <cellStyle name="Normal_Sheet1 (2)" xfId="2"/>
    <cellStyle name="Акцент1" xfId="3" builtinId="29"/>
    <cellStyle name="Обычный" xfId="0" builtinId="0"/>
    <cellStyle name="Обычный 10" xfId="4"/>
    <cellStyle name="Обычный 11" xfId="23"/>
    <cellStyle name="Обычный 12" xfId="26"/>
    <cellStyle name="Обычный 2" xfId="5"/>
    <cellStyle name="Обычный 2 2" xfId="6"/>
    <cellStyle name="Обычный 2 3" xfId="27"/>
    <cellStyle name="Обычный 3" xfId="7"/>
    <cellStyle name="Обычный 3 2" xfId="8"/>
    <cellStyle name="Обычный 4" xfId="9"/>
    <cellStyle name="Обычный 4 2" xfId="10"/>
    <cellStyle name="Обычный 5" xfId="11"/>
    <cellStyle name="Обычный 6" xfId="12"/>
    <cellStyle name="Обычный 7" xfId="13"/>
    <cellStyle name="Обычный 8" xfId="14"/>
    <cellStyle name="Обычный 9" xfId="15"/>
    <cellStyle name="Обычный_Лист1" xfId="16"/>
    <cellStyle name="Процентный" xfId="25" builtinId="5"/>
    <cellStyle name="Стиль 1" xfId="17"/>
    <cellStyle name="Финансовый 2" xfId="18"/>
    <cellStyle name="Финансовый 2 2" xfId="19"/>
    <cellStyle name="Финансовый 3" xfId="20"/>
    <cellStyle name="Финансовый 4" xfId="21"/>
    <cellStyle name="Финансовый 5" xfId="24"/>
    <cellStyle name="Формула" xfId="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0"/>
  <sheetViews>
    <sheetView showGridLines="0" tabSelected="1" zoomScale="90" zoomScaleNormal="90" workbookViewId="0">
      <pane xSplit="1" topLeftCell="B1" activePane="topRight" state="frozen"/>
      <selection pane="topRight" activeCell="A38" sqref="A38:XFD38"/>
    </sheetView>
  </sheetViews>
  <sheetFormatPr defaultRowHeight="15" x14ac:dyDescent="0.25"/>
  <cols>
    <col min="1" max="1" width="40" customWidth="1"/>
    <col min="2" max="5" width="11.7109375" customWidth="1"/>
    <col min="6" max="10" width="11.7109375" style="28" customWidth="1"/>
    <col min="11" max="14" width="11.7109375" customWidth="1"/>
    <col min="15" max="19" width="11.7109375" style="28" customWidth="1"/>
  </cols>
  <sheetData>
    <row r="1" spans="1:19" ht="21" x14ac:dyDescent="0.25">
      <c r="A1" s="182" t="s">
        <v>72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78"/>
    </row>
    <row r="2" spans="1:19" ht="21" x14ac:dyDescent="0.25">
      <c r="A2" s="188"/>
      <c r="B2" s="184">
        <v>2016</v>
      </c>
      <c r="C2" s="185"/>
      <c r="D2" s="185"/>
      <c r="E2" s="185"/>
      <c r="F2" s="185"/>
      <c r="G2" s="185"/>
      <c r="H2" s="185"/>
      <c r="I2" s="185"/>
      <c r="J2" s="187"/>
      <c r="K2" s="184">
        <v>2017</v>
      </c>
      <c r="L2" s="185"/>
      <c r="M2" s="185"/>
      <c r="N2" s="185"/>
      <c r="O2" s="185"/>
      <c r="P2" s="185"/>
      <c r="Q2" s="185"/>
      <c r="R2" s="185"/>
      <c r="S2" s="186"/>
    </row>
    <row r="3" spans="1:19" ht="15.75" x14ac:dyDescent="0.25">
      <c r="A3" s="189"/>
      <c r="B3" s="115" t="s">
        <v>14</v>
      </c>
      <c r="C3" s="115" t="s">
        <v>15</v>
      </c>
      <c r="D3" s="115" t="s">
        <v>16</v>
      </c>
      <c r="E3" s="115" t="s">
        <v>57</v>
      </c>
      <c r="F3" s="179" t="s">
        <v>78</v>
      </c>
      <c r="G3" s="180" t="s">
        <v>79</v>
      </c>
      <c r="H3" s="180" t="s">
        <v>80</v>
      </c>
      <c r="I3" s="180" t="s">
        <v>81</v>
      </c>
      <c r="J3" s="179" t="s">
        <v>77</v>
      </c>
      <c r="K3" s="117" t="s">
        <v>14</v>
      </c>
      <c r="L3" s="116" t="s">
        <v>15</v>
      </c>
      <c r="M3" s="116" t="s">
        <v>16</v>
      </c>
      <c r="N3" s="115" t="s">
        <v>57</v>
      </c>
      <c r="O3" s="179" t="s">
        <v>78</v>
      </c>
      <c r="P3" s="180" t="s">
        <v>79</v>
      </c>
      <c r="Q3" s="180" t="s">
        <v>80</v>
      </c>
      <c r="R3" s="116" t="s">
        <v>81</v>
      </c>
      <c r="S3" s="164" t="s">
        <v>77</v>
      </c>
    </row>
    <row r="4" spans="1:19" ht="18.75" x14ac:dyDescent="0.25">
      <c r="A4" s="118" t="s">
        <v>0</v>
      </c>
      <c r="B4" s="119"/>
      <c r="C4" s="119"/>
      <c r="D4" s="119"/>
      <c r="E4" s="119"/>
      <c r="F4" s="119"/>
      <c r="G4" s="119"/>
      <c r="H4" s="119"/>
      <c r="I4" s="119"/>
      <c r="J4" s="165"/>
      <c r="K4" s="119"/>
      <c r="L4" s="119"/>
      <c r="M4" s="119"/>
      <c r="N4" s="119"/>
      <c r="O4" s="119"/>
      <c r="P4" s="119"/>
      <c r="Q4" s="119"/>
      <c r="R4" s="119"/>
      <c r="S4" s="165"/>
    </row>
    <row r="5" spans="1:19" ht="15.75" x14ac:dyDescent="0.25">
      <c r="A5" s="120" t="s">
        <v>1</v>
      </c>
      <c r="B5" s="121">
        <v>18391.636999999999</v>
      </c>
      <c r="C5" s="121">
        <v>17233.466</v>
      </c>
      <c r="D5" s="122">
        <v>18271.946</v>
      </c>
      <c r="E5" s="123">
        <f t="shared" ref="E5:E16" si="0">SUM(B5:D5)</f>
        <v>53897.048999999999</v>
      </c>
      <c r="F5" s="121">
        <v>22737.190999999999</v>
      </c>
      <c r="G5" s="121">
        <v>5056.4560000000001</v>
      </c>
      <c r="H5" s="122">
        <v>0</v>
      </c>
      <c r="I5" s="123">
        <f t="shared" ref="I5:I16" si="1">SUM(F5:H5)</f>
        <v>27793.646999999997</v>
      </c>
      <c r="J5" s="123">
        <f>E5+I5</f>
        <v>81690.695999999996</v>
      </c>
      <c r="K5" s="121">
        <v>7316.3310000000001</v>
      </c>
      <c r="L5" s="121">
        <v>52268.446000000004</v>
      </c>
      <c r="M5" s="122">
        <v>61167.067999999999</v>
      </c>
      <c r="N5" s="123">
        <f>SUM(K5:M5)</f>
        <v>120751.845</v>
      </c>
      <c r="O5" s="121">
        <v>50761.790999999997</v>
      </c>
      <c r="P5" s="121">
        <v>30584.050999999999</v>
      </c>
      <c r="Q5" s="122">
        <v>19101.544999999998</v>
      </c>
      <c r="R5" s="123">
        <f>SUM(O5:Q5)</f>
        <v>100447.387</v>
      </c>
      <c r="S5" s="123">
        <f>N5+R5</f>
        <v>221199.23200000002</v>
      </c>
    </row>
    <row r="6" spans="1:19" ht="15.75" x14ac:dyDescent="0.25">
      <c r="A6" s="125" t="s">
        <v>64</v>
      </c>
      <c r="B6" s="126">
        <v>354163.93099999998</v>
      </c>
      <c r="C6" s="127">
        <v>255883.76199999999</v>
      </c>
      <c r="D6" s="127">
        <v>281859.45799999998</v>
      </c>
      <c r="E6" s="128">
        <f t="shared" si="0"/>
        <v>891907.15099999995</v>
      </c>
      <c r="F6" s="126">
        <v>292211.43900000001</v>
      </c>
      <c r="G6" s="127">
        <v>225798.603</v>
      </c>
      <c r="H6" s="127">
        <v>241756.57199999999</v>
      </c>
      <c r="I6" s="128">
        <f t="shared" si="1"/>
        <v>759766.61400000006</v>
      </c>
      <c r="J6" s="128">
        <f t="shared" ref="J6:J16" si="2">E6+I6</f>
        <v>1651673.7650000001</v>
      </c>
      <c r="K6" s="126">
        <v>296721.30300000001</v>
      </c>
      <c r="L6" s="127">
        <v>266266.47600000002</v>
      </c>
      <c r="M6" s="127">
        <v>234721.41500000001</v>
      </c>
      <c r="N6" s="128">
        <f>SUM(K6:M6)</f>
        <v>797709.19400000013</v>
      </c>
      <c r="O6" s="126">
        <v>208045.59099999999</v>
      </c>
      <c r="P6" s="127">
        <v>252334.62400000001</v>
      </c>
      <c r="Q6" s="127">
        <v>267623.57500000001</v>
      </c>
      <c r="R6" s="128">
        <f>SUM(O6:Q6)</f>
        <v>728003.79</v>
      </c>
      <c r="S6" s="128">
        <f t="shared" ref="S6:S16" si="3">N6+R6</f>
        <v>1525712.9840000002</v>
      </c>
    </row>
    <row r="7" spans="1:19" ht="15.75" x14ac:dyDescent="0.25">
      <c r="A7" s="125" t="s">
        <v>65</v>
      </c>
      <c r="B7" s="126">
        <v>81706.789000000004</v>
      </c>
      <c r="C7" s="126">
        <v>71445.445000000007</v>
      </c>
      <c r="D7" s="127">
        <v>81344.775999999998</v>
      </c>
      <c r="E7" s="128">
        <f t="shared" si="0"/>
        <v>234497.01</v>
      </c>
      <c r="F7" s="126">
        <v>77998.035000000003</v>
      </c>
      <c r="G7" s="126">
        <v>31479.705999999998</v>
      </c>
      <c r="H7" s="127">
        <v>18560.865000000002</v>
      </c>
      <c r="I7" s="128">
        <f t="shared" si="1"/>
        <v>128038.60600000001</v>
      </c>
      <c r="J7" s="128">
        <f t="shared" si="2"/>
        <v>362535.61600000004</v>
      </c>
      <c r="K7" s="126">
        <v>94879.88</v>
      </c>
      <c r="L7" s="126">
        <v>78140.649000000005</v>
      </c>
      <c r="M7" s="127">
        <v>93285.683000000005</v>
      </c>
      <c r="N7" s="128">
        <f t="shared" ref="N7:N15" si="4">SUM(K7:M7)</f>
        <v>266306.212</v>
      </c>
      <c r="O7" s="126">
        <v>89447.691999999995</v>
      </c>
      <c r="P7" s="126">
        <v>63091.372000000003</v>
      </c>
      <c r="Q7" s="127">
        <v>22661.482</v>
      </c>
      <c r="R7" s="128">
        <f t="shared" ref="R7:R15" si="5">SUM(O7:Q7)</f>
        <v>175200.546</v>
      </c>
      <c r="S7" s="128">
        <f t="shared" si="3"/>
        <v>441506.75800000003</v>
      </c>
    </row>
    <row r="8" spans="1:19" ht="15.75" x14ac:dyDescent="0.25">
      <c r="A8" s="125" t="s">
        <v>66</v>
      </c>
      <c r="B8" s="126">
        <v>218280.55</v>
      </c>
      <c r="C8" s="126">
        <v>248972.908</v>
      </c>
      <c r="D8" s="127">
        <v>244806.93</v>
      </c>
      <c r="E8" s="128">
        <f t="shared" si="0"/>
        <v>712060.38800000004</v>
      </c>
      <c r="F8" s="126">
        <v>232406.092</v>
      </c>
      <c r="G8" s="126">
        <v>136876.81299999999</v>
      </c>
      <c r="H8" s="127">
        <v>103520.605</v>
      </c>
      <c r="I8" s="128">
        <f t="shared" si="1"/>
        <v>472803.51</v>
      </c>
      <c r="J8" s="128">
        <f t="shared" si="2"/>
        <v>1184863.898</v>
      </c>
      <c r="K8" s="126">
        <v>112297.995</v>
      </c>
      <c r="L8" s="126">
        <v>105108.54</v>
      </c>
      <c r="M8" s="127">
        <v>116046.05</v>
      </c>
      <c r="N8" s="128">
        <f t="shared" si="4"/>
        <v>333452.58499999996</v>
      </c>
      <c r="O8" s="126">
        <v>117377.65</v>
      </c>
      <c r="P8" s="126">
        <v>107311.194</v>
      </c>
      <c r="Q8" s="127">
        <v>111169.83500000001</v>
      </c>
      <c r="R8" s="128">
        <f t="shared" si="5"/>
        <v>335858.679</v>
      </c>
      <c r="S8" s="128">
        <f t="shared" si="3"/>
        <v>669311.26399999997</v>
      </c>
    </row>
    <row r="9" spans="1:19" ht="15.75" x14ac:dyDescent="0.25">
      <c r="A9" s="125" t="s">
        <v>67</v>
      </c>
      <c r="B9" s="126">
        <v>152172.30499999999</v>
      </c>
      <c r="C9" s="126">
        <v>123935.235</v>
      </c>
      <c r="D9" s="127">
        <v>127264.177</v>
      </c>
      <c r="E9" s="128">
        <f t="shared" si="0"/>
        <v>403371.71699999995</v>
      </c>
      <c r="F9" s="126">
        <v>112058.946</v>
      </c>
      <c r="G9" s="126">
        <v>43088.184000000001</v>
      </c>
      <c r="H9" s="127">
        <v>28604.785</v>
      </c>
      <c r="I9" s="128">
        <f t="shared" si="1"/>
        <v>183751.91500000001</v>
      </c>
      <c r="J9" s="128">
        <f t="shared" si="2"/>
        <v>587123.63199999998</v>
      </c>
      <c r="K9" s="126">
        <v>130623.264</v>
      </c>
      <c r="L9" s="126">
        <v>119813.599</v>
      </c>
      <c r="M9" s="127">
        <v>127609.228</v>
      </c>
      <c r="N9" s="128">
        <f t="shared" si="4"/>
        <v>378046.09100000001</v>
      </c>
      <c r="O9" s="126">
        <v>123271.912</v>
      </c>
      <c r="P9" s="126">
        <v>90872.826000000001</v>
      </c>
      <c r="Q9" s="127">
        <v>30921.75</v>
      </c>
      <c r="R9" s="128">
        <f t="shared" si="5"/>
        <v>245066.48800000001</v>
      </c>
      <c r="S9" s="128">
        <f t="shared" si="3"/>
        <v>623112.57900000003</v>
      </c>
    </row>
    <row r="10" spans="1:19" ht="15.75" x14ac:dyDescent="0.25">
      <c r="A10" s="125" t="s">
        <v>68</v>
      </c>
      <c r="B10" s="126">
        <v>109075.198</v>
      </c>
      <c r="C10" s="126">
        <v>75446.736000000004</v>
      </c>
      <c r="D10" s="127">
        <v>79209.106</v>
      </c>
      <c r="E10" s="128">
        <f t="shared" si="0"/>
        <v>263731.04000000004</v>
      </c>
      <c r="F10" s="126">
        <v>71922.528999999995</v>
      </c>
      <c r="G10" s="126">
        <v>52240.353000000003</v>
      </c>
      <c r="H10" s="127">
        <v>41414.355000000003</v>
      </c>
      <c r="I10" s="128">
        <f t="shared" si="1"/>
        <v>165577.23699999999</v>
      </c>
      <c r="J10" s="128">
        <f t="shared" si="2"/>
        <v>429308.277</v>
      </c>
      <c r="K10" s="126">
        <v>91674.928</v>
      </c>
      <c r="L10" s="126">
        <v>79298.755999999994</v>
      </c>
      <c r="M10" s="127">
        <v>77840.39</v>
      </c>
      <c r="N10" s="128">
        <f t="shared" si="4"/>
        <v>248814.07400000002</v>
      </c>
      <c r="O10" s="126">
        <v>75440.926000000007</v>
      </c>
      <c r="P10" s="126">
        <v>62960.838000000003</v>
      </c>
      <c r="Q10" s="127">
        <v>38365.64</v>
      </c>
      <c r="R10" s="128">
        <f t="shared" si="5"/>
        <v>176767.40400000004</v>
      </c>
      <c r="S10" s="128">
        <f t="shared" si="3"/>
        <v>425581.47800000006</v>
      </c>
    </row>
    <row r="11" spans="1:19" ht="15.75" x14ac:dyDescent="0.25">
      <c r="A11" s="125" t="s">
        <v>69</v>
      </c>
      <c r="B11" s="126">
        <v>251457.84</v>
      </c>
      <c r="C11" s="126">
        <v>180919.64</v>
      </c>
      <c r="D11" s="127">
        <v>198941.92</v>
      </c>
      <c r="E11" s="128">
        <f t="shared" si="0"/>
        <v>631319.4</v>
      </c>
      <c r="F11" s="126">
        <v>159707.35999999999</v>
      </c>
      <c r="G11" s="126">
        <v>106309.68</v>
      </c>
      <c r="H11" s="127">
        <v>102767.76</v>
      </c>
      <c r="I11" s="128">
        <f t="shared" si="1"/>
        <v>368784.8</v>
      </c>
      <c r="J11" s="128">
        <f t="shared" si="2"/>
        <v>1000104.2</v>
      </c>
      <c r="K11" s="126">
        <v>242659.08</v>
      </c>
      <c r="L11" s="126">
        <v>225912.916</v>
      </c>
      <c r="M11" s="127">
        <v>204280.13399999999</v>
      </c>
      <c r="N11" s="128">
        <f t="shared" si="4"/>
        <v>672852.13</v>
      </c>
      <c r="O11" s="126">
        <v>200502.37599999999</v>
      </c>
      <c r="P11" s="126">
        <v>154477.51199999999</v>
      </c>
      <c r="Q11" s="127">
        <v>101214.88</v>
      </c>
      <c r="R11" s="128">
        <f t="shared" si="5"/>
        <v>456194.76799999998</v>
      </c>
      <c r="S11" s="128">
        <f t="shared" si="3"/>
        <v>1129046.898</v>
      </c>
    </row>
    <row r="12" spans="1:19" ht="15.75" x14ac:dyDescent="0.25">
      <c r="A12" s="125" t="s">
        <v>70</v>
      </c>
      <c r="B12" s="126">
        <v>434577.43599999999</v>
      </c>
      <c r="C12" s="126">
        <v>303535.266</v>
      </c>
      <c r="D12" s="127">
        <v>351927.76299999998</v>
      </c>
      <c r="E12" s="128">
        <f t="shared" si="0"/>
        <v>1090040.4650000001</v>
      </c>
      <c r="F12" s="126">
        <v>355611.52</v>
      </c>
      <c r="G12" s="126">
        <v>289252.22499999998</v>
      </c>
      <c r="H12" s="127">
        <v>173868.495</v>
      </c>
      <c r="I12" s="128">
        <f t="shared" si="1"/>
        <v>818732.24</v>
      </c>
      <c r="J12" s="128">
        <f t="shared" si="2"/>
        <v>1908772.7050000001</v>
      </c>
      <c r="K12" s="126">
        <v>451448.28499999997</v>
      </c>
      <c r="L12" s="126">
        <v>392009.321</v>
      </c>
      <c r="M12" s="127">
        <v>317180.13500000001</v>
      </c>
      <c r="N12" s="128">
        <f t="shared" si="4"/>
        <v>1160637.7409999999</v>
      </c>
      <c r="O12" s="126">
        <v>302319.80300000001</v>
      </c>
      <c r="P12" s="126">
        <v>335889.59299999999</v>
      </c>
      <c r="Q12" s="127">
        <v>303286.68199999997</v>
      </c>
      <c r="R12" s="128">
        <f t="shared" si="5"/>
        <v>941496.07799999998</v>
      </c>
      <c r="S12" s="128">
        <f t="shared" si="3"/>
        <v>2102133.8190000001</v>
      </c>
    </row>
    <row r="13" spans="1:19" ht="15.75" x14ac:dyDescent="0.25">
      <c r="A13" s="125" t="s">
        <v>71</v>
      </c>
      <c r="B13" s="126">
        <v>24326.924999999999</v>
      </c>
      <c r="C13" s="126">
        <v>43526.097000000002</v>
      </c>
      <c r="D13" s="127">
        <v>46488.050999999999</v>
      </c>
      <c r="E13" s="128">
        <f t="shared" si="0"/>
        <v>114341.073</v>
      </c>
      <c r="F13" s="126">
        <v>58571.807999999997</v>
      </c>
      <c r="G13" s="126">
        <v>58413.008999999998</v>
      </c>
      <c r="H13" s="127">
        <v>43018.23</v>
      </c>
      <c r="I13" s="128">
        <f t="shared" si="1"/>
        <v>160003.04699999999</v>
      </c>
      <c r="J13" s="128">
        <f t="shared" si="2"/>
        <v>274344.12</v>
      </c>
      <c r="K13" s="126">
        <v>52535.156999999999</v>
      </c>
      <c r="L13" s="126">
        <v>52928.616000000002</v>
      </c>
      <c r="M13" s="127">
        <v>60298.569000000003</v>
      </c>
      <c r="N13" s="128">
        <f t="shared" si="4"/>
        <v>165762.342</v>
      </c>
      <c r="O13" s="126">
        <v>61582.565999999999</v>
      </c>
      <c r="P13" s="126">
        <v>77079.732000000004</v>
      </c>
      <c r="Q13" s="127">
        <v>59452.580999999998</v>
      </c>
      <c r="R13" s="128">
        <f t="shared" si="5"/>
        <v>198114.87900000002</v>
      </c>
      <c r="S13" s="128">
        <f t="shared" si="3"/>
        <v>363877.22100000002</v>
      </c>
    </row>
    <row r="14" spans="1:19" ht="15.75" x14ac:dyDescent="0.25">
      <c r="A14" s="125" t="s">
        <v>2</v>
      </c>
      <c r="B14" s="126">
        <v>119254.281</v>
      </c>
      <c r="C14" s="126">
        <v>116492.03599999999</v>
      </c>
      <c r="D14" s="127">
        <v>124121.36900000001</v>
      </c>
      <c r="E14" s="128">
        <f t="shared" si="0"/>
        <v>359867.68599999999</v>
      </c>
      <c r="F14" s="126">
        <v>119210.34600000001</v>
      </c>
      <c r="G14" s="126">
        <v>131858.035</v>
      </c>
      <c r="H14" s="127">
        <v>114133.387</v>
      </c>
      <c r="I14" s="128">
        <f t="shared" si="1"/>
        <v>365201.76799999998</v>
      </c>
      <c r="J14" s="128">
        <f t="shared" si="2"/>
        <v>725069.45399999991</v>
      </c>
      <c r="K14" s="126">
        <v>119972.628</v>
      </c>
      <c r="L14" s="126">
        <v>100690.31600000001</v>
      </c>
      <c r="M14" s="127">
        <v>105399.424</v>
      </c>
      <c r="N14" s="128">
        <f t="shared" si="4"/>
        <v>326062.36800000002</v>
      </c>
      <c r="O14" s="126">
        <v>102518.787</v>
      </c>
      <c r="P14" s="126">
        <v>118455.30499999999</v>
      </c>
      <c r="Q14" s="127">
        <v>106825.60400000001</v>
      </c>
      <c r="R14" s="128">
        <f t="shared" si="5"/>
        <v>327799.696</v>
      </c>
      <c r="S14" s="128">
        <f t="shared" si="3"/>
        <v>653862.06400000001</v>
      </c>
    </row>
    <row r="15" spans="1:19" ht="16.5" thickBot="1" x14ac:dyDescent="0.3">
      <c r="A15" s="129" t="s">
        <v>17</v>
      </c>
      <c r="B15" s="130">
        <v>99810.937000000005</v>
      </c>
      <c r="C15" s="130">
        <v>111000.19</v>
      </c>
      <c r="D15" s="131">
        <v>133638.83499999999</v>
      </c>
      <c r="E15" s="128">
        <f t="shared" si="0"/>
        <v>344449.962</v>
      </c>
      <c r="F15" s="130">
        <v>133488.99</v>
      </c>
      <c r="G15" s="130">
        <v>135372.59299999999</v>
      </c>
      <c r="H15" s="131">
        <v>119984.51699999999</v>
      </c>
      <c r="I15" s="128">
        <f t="shared" si="1"/>
        <v>388846.1</v>
      </c>
      <c r="J15" s="128">
        <f t="shared" si="2"/>
        <v>733296.06199999992</v>
      </c>
      <c r="K15" s="130">
        <v>123270.03700000001</v>
      </c>
      <c r="L15" s="130">
        <v>114542.47100000001</v>
      </c>
      <c r="M15" s="131">
        <v>142066.804</v>
      </c>
      <c r="N15" s="128">
        <f t="shared" si="4"/>
        <v>379879.31200000003</v>
      </c>
      <c r="O15" s="130">
        <v>147207.87</v>
      </c>
      <c r="P15" s="130">
        <v>147677.09299999999</v>
      </c>
      <c r="Q15" s="131">
        <v>169985.91800000001</v>
      </c>
      <c r="R15" s="128">
        <f t="shared" si="5"/>
        <v>464870.88099999999</v>
      </c>
      <c r="S15" s="128">
        <f t="shared" si="3"/>
        <v>844750.19299999997</v>
      </c>
    </row>
    <row r="16" spans="1:19" ht="16.5" thickBot="1" x14ac:dyDescent="0.3">
      <c r="A16" s="132" t="s">
        <v>3</v>
      </c>
      <c r="B16" s="133">
        <f>SUM(B5:B15)</f>
        <v>1863217.8289999997</v>
      </c>
      <c r="C16" s="134">
        <f>SUM(C5:C15)</f>
        <v>1548390.7810000002</v>
      </c>
      <c r="D16" s="134">
        <f>SUM(D5:D15)</f>
        <v>1687874.331</v>
      </c>
      <c r="E16" s="135">
        <f t="shared" si="0"/>
        <v>5099482.9409999996</v>
      </c>
      <c r="F16" s="133">
        <f>SUM(F5:F15)</f>
        <v>1635924.2559999998</v>
      </c>
      <c r="G16" s="134">
        <f>SUM(G5:G15)</f>
        <v>1215745.6569999997</v>
      </c>
      <c r="H16" s="134">
        <f>SUM(H5:H15)</f>
        <v>987629.57099999988</v>
      </c>
      <c r="I16" s="135">
        <f t="shared" si="1"/>
        <v>3839299.4839999997</v>
      </c>
      <c r="J16" s="135">
        <f t="shared" si="2"/>
        <v>8938782.4249999989</v>
      </c>
      <c r="K16" s="134">
        <f>SUM(K5:K15)</f>
        <v>1723398.8879999998</v>
      </c>
      <c r="L16" s="134">
        <f>SUM(L5:L15)</f>
        <v>1586980.1059999999</v>
      </c>
      <c r="M16" s="134">
        <f>SUM(M5:M15)</f>
        <v>1539894.9</v>
      </c>
      <c r="N16" s="135">
        <f>SUM(K16:M16)</f>
        <v>4850273.8939999994</v>
      </c>
      <c r="O16" s="134">
        <f>SUM(O5:O15)</f>
        <v>1478476.9640000002</v>
      </c>
      <c r="P16" s="134">
        <f>SUM(P5:P15)</f>
        <v>1440734.1400000001</v>
      </c>
      <c r="Q16" s="134">
        <f>SUM(Q5:Q15)</f>
        <v>1230609.4920000001</v>
      </c>
      <c r="R16" s="135">
        <f>SUM(O16:Q16)</f>
        <v>4149820.5960000004</v>
      </c>
      <c r="S16" s="135">
        <f t="shared" si="3"/>
        <v>9000094.4900000002</v>
      </c>
    </row>
    <row r="17" spans="1:19" ht="18.75" x14ac:dyDescent="0.25">
      <c r="A17" s="136" t="s">
        <v>4</v>
      </c>
      <c r="B17" s="92"/>
      <c r="C17" s="92"/>
      <c r="D17" s="92"/>
      <c r="E17" s="92"/>
      <c r="F17" s="92"/>
      <c r="G17" s="92"/>
      <c r="H17" s="92"/>
      <c r="I17" s="92"/>
      <c r="J17" s="165"/>
      <c r="K17" s="92"/>
      <c r="L17" s="92"/>
      <c r="M17" s="92"/>
      <c r="N17" s="28"/>
      <c r="P17" s="92"/>
      <c r="Q17" s="92"/>
      <c r="R17" s="92"/>
      <c r="S17" s="166"/>
    </row>
    <row r="18" spans="1:19" ht="15.75" x14ac:dyDescent="0.25">
      <c r="A18" s="120" t="s">
        <v>5</v>
      </c>
      <c r="B18" s="121">
        <v>163592.93599999999</v>
      </c>
      <c r="C18" s="124">
        <v>126526.962</v>
      </c>
      <c r="D18" s="122">
        <v>126789.73</v>
      </c>
      <c r="E18" s="123">
        <f>SUM(B18:D18)</f>
        <v>416909.62799999997</v>
      </c>
      <c r="F18" s="121">
        <v>95328.214000000007</v>
      </c>
      <c r="G18" s="124">
        <v>79866.540999999997</v>
      </c>
      <c r="H18" s="122">
        <v>43507.24</v>
      </c>
      <c r="I18" s="123">
        <f>SUM(F18:H18)</f>
        <v>218701.995</v>
      </c>
      <c r="J18" s="123">
        <f>E18+I18</f>
        <v>635611.62299999991</v>
      </c>
      <c r="K18" s="121">
        <v>149063.71400000001</v>
      </c>
      <c r="L18" s="124">
        <v>136709.42199999999</v>
      </c>
      <c r="M18" s="122">
        <v>123858.196</v>
      </c>
      <c r="N18" s="123">
        <f>SUM(K18:M18)</f>
        <v>409631.33199999999</v>
      </c>
      <c r="O18" s="121">
        <v>105283.401</v>
      </c>
      <c r="P18" s="124">
        <v>94173.573999999993</v>
      </c>
      <c r="Q18" s="122">
        <v>20986.975999999999</v>
      </c>
      <c r="R18" s="123">
        <f>SUM(O18:Q18)</f>
        <v>220443.95099999997</v>
      </c>
      <c r="S18" s="123">
        <f>N18+R18</f>
        <v>630075.28299999994</v>
      </c>
    </row>
    <row r="19" spans="1:19" ht="15.75" x14ac:dyDescent="0.25">
      <c r="A19" s="125" t="s">
        <v>6</v>
      </c>
      <c r="B19" s="126">
        <v>89059.804000000004</v>
      </c>
      <c r="C19" s="126">
        <v>71253.917000000001</v>
      </c>
      <c r="D19" s="127">
        <v>86574.982999999993</v>
      </c>
      <c r="E19" s="128">
        <f>SUM(B19:D19)</f>
        <v>246888.70400000003</v>
      </c>
      <c r="F19" s="126">
        <v>92580.982999999993</v>
      </c>
      <c r="G19" s="126">
        <v>108237.56299999999</v>
      </c>
      <c r="H19" s="127">
        <v>88263.285999999993</v>
      </c>
      <c r="I19" s="128">
        <f>SUM(F19:H19)</f>
        <v>289081.83199999994</v>
      </c>
      <c r="J19" s="128">
        <f>E19+I19</f>
        <v>535970.53599999996</v>
      </c>
      <c r="K19" s="126">
        <v>75604.637000000002</v>
      </c>
      <c r="L19" s="126">
        <v>67533.97</v>
      </c>
      <c r="M19" s="127">
        <v>75344.748999999996</v>
      </c>
      <c r="N19" s="128">
        <f>SUM(K19:M19)</f>
        <v>218483.35600000003</v>
      </c>
      <c r="O19" s="126">
        <v>64263.932999999997</v>
      </c>
      <c r="P19" s="126">
        <v>95901.307000000001</v>
      </c>
      <c r="Q19" s="127">
        <v>99696.175000000003</v>
      </c>
      <c r="R19" s="128">
        <f>SUM(O19:Q19)</f>
        <v>259861.41499999998</v>
      </c>
      <c r="S19" s="128">
        <f>N19+R19</f>
        <v>478344.77100000001</v>
      </c>
    </row>
    <row r="20" spans="1:19" ht="15.75" x14ac:dyDescent="0.25">
      <c r="A20" s="125" t="s">
        <v>7</v>
      </c>
      <c r="B20" s="126">
        <v>124585.08900000001</v>
      </c>
      <c r="C20" s="126">
        <v>120042.20600000001</v>
      </c>
      <c r="D20" s="127">
        <v>106698.395</v>
      </c>
      <c r="E20" s="128">
        <f>SUM(B20:D20)</f>
        <v>351325.69</v>
      </c>
      <c r="F20" s="126">
        <v>142785.67199999999</v>
      </c>
      <c r="G20" s="126">
        <v>143953.978</v>
      </c>
      <c r="H20" s="127">
        <v>89452.790999999997</v>
      </c>
      <c r="I20" s="128">
        <f>SUM(F20:H20)</f>
        <v>376192.44099999999</v>
      </c>
      <c r="J20" s="128">
        <f>E20+I20</f>
        <v>727518.13100000005</v>
      </c>
      <c r="K20" s="126">
        <v>82490.369000000006</v>
      </c>
      <c r="L20" s="126">
        <v>81040.744999999995</v>
      </c>
      <c r="M20" s="127">
        <v>66142.466</v>
      </c>
      <c r="N20" s="128">
        <f>SUM(K20:M20)</f>
        <v>229673.58000000002</v>
      </c>
      <c r="O20" s="126">
        <v>50636.904000000002</v>
      </c>
      <c r="P20" s="126">
        <v>151675.16399999999</v>
      </c>
      <c r="Q20" s="127">
        <v>165325.19899999999</v>
      </c>
      <c r="R20" s="128">
        <f>SUM(O20:Q20)</f>
        <v>367637.26699999999</v>
      </c>
      <c r="S20" s="128">
        <f>N20+R20</f>
        <v>597310.84700000007</v>
      </c>
    </row>
    <row r="21" spans="1:19" s="28" customFormat="1" ht="16.5" thickBot="1" x14ac:dyDescent="0.3">
      <c r="A21" s="125" t="s">
        <v>63</v>
      </c>
      <c r="B21" s="126">
        <v>25700.467000000001</v>
      </c>
      <c r="C21" s="126">
        <v>24682.787</v>
      </c>
      <c r="D21" s="127">
        <v>24359.614000000001</v>
      </c>
      <c r="E21" s="128">
        <f>SUM(B21:D21)</f>
        <v>74742.868000000002</v>
      </c>
      <c r="F21" s="126">
        <v>29497.637999999999</v>
      </c>
      <c r="G21" s="126">
        <v>39131.735999999997</v>
      </c>
      <c r="H21" s="127">
        <v>36825.544000000002</v>
      </c>
      <c r="I21" s="128">
        <f>SUM(F21:H21)</f>
        <v>105454.91800000001</v>
      </c>
      <c r="J21" s="128">
        <f>E21+I21</f>
        <v>180197.78600000002</v>
      </c>
      <c r="K21" s="126">
        <v>24885.048000000003</v>
      </c>
      <c r="L21" s="126">
        <v>19476.871999999999</v>
      </c>
      <c r="M21" s="127">
        <v>23732.072</v>
      </c>
      <c r="N21" s="128">
        <f>SUM(K21:M21)</f>
        <v>68093.991999999998</v>
      </c>
      <c r="O21" s="126">
        <v>22251.171999999999</v>
      </c>
      <c r="P21" s="126">
        <v>40216.459000000003</v>
      </c>
      <c r="Q21" s="127">
        <v>41943.427000000003</v>
      </c>
      <c r="R21" s="128">
        <f>SUM(O21:Q21)</f>
        <v>104411.058</v>
      </c>
      <c r="S21" s="128">
        <f>N21+R21</f>
        <v>172505.05</v>
      </c>
    </row>
    <row r="22" spans="1:19" ht="16.5" thickBot="1" x14ac:dyDescent="0.3">
      <c r="A22" s="132" t="s">
        <v>8</v>
      </c>
      <c r="B22" s="133">
        <f>SUM(B18:B21)</f>
        <v>402938.29600000003</v>
      </c>
      <c r="C22" s="134">
        <f>SUM(C18:C21)</f>
        <v>342505.87200000003</v>
      </c>
      <c r="D22" s="134">
        <f>SUM(D18:D21)</f>
        <v>344422.72200000001</v>
      </c>
      <c r="E22" s="135">
        <f>SUM(B22:D22)</f>
        <v>1089866.8900000001</v>
      </c>
      <c r="F22" s="133">
        <f>SUM(F18:F21)</f>
        <v>360192.50699999993</v>
      </c>
      <c r="G22" s="134">
        <f>SUM(G18:G21)</f>
        <v>371189.81799999997</v>
      </c>
      <c r="H22" s="134">
        <f>SUM(H18:H21)</f>
        <v>258048.86099999998</v>
      </c>
      <c r="I22" s="135">
        <f>SUM(F22:H22)</f>
        <v>989431.18599999999</v>
      </c>
      <c r="J22" s="135">
        <f>SUM(J18:J21)</f>
        <v>2079298.0760000001</v>
      </c>
      <c r="K22" s="134">
        <f>SUM(K18:K21)</f>
        <v>332043.76800000004</v>
      </c>
      <c r="L22" s="134">
        <f>SUM(L18:L21)</f>
        <v>304761.00899999996</v>
      </c>
      <c r="M22" s="134">
        <f>SUM(M18:M21)</f>
        <v>289077.48300000001</v>
      </c>
      <c r="N22" s="135">
        <f>SUM(K22:M22)</f>
        <v>925882.26</v>
      </c>
      <c r="O22" s="134">
        <f>SUM(O18:O21)</f>
        <v>242435.41</v>
      </c>
      <c r="P22" s="134">
        <f>SUM(P18:P21)</f>
        <v>381966.50399999996</v>
      </c>
      <c r="Q22" s="134">
        <f>SUM(Q18:Q21)</f>
        <v>327951.777</v>
      </c>
      <c r="R22" s="135">
        <f>SUM(O22:Q22)</f>
        <v>952353.69099999999</v>
      </c>
      <c r="S22" s="135">
        <f>SUM(S18:S21)</f>
        <v>1878235.9510000001</v>
      </c>
    </row>
    <row r="23" spans="1:19" ht="18.75" x14ac:dyDescent="0.3">
      <c r="A23" s="137" t="s">
        <v>9</v>
      </c>
      <c r="B23" s="93"/>
      <c r="C23" s="93"/>
      <c r="D23" s="93"/>
      <c r="E23" s="93"/>
      <c r="F23" s="93"/>
      <c r="G23" s="93"/>
      <c r="H23" s="93"/>
      <c r="I23" s="93"/>
      <c r="J23" s="165"/>
      <c r="K23" s="93"/>
      <c r="L23" s="93"/>
      <c r="M23" s="93"/>
      <c r="N23" s="93"/>
      <c r="O23" s="93"/>
      <c r="P23" s="93"/>
      <c r="Q23" s="93"/>
      <c r="R23" s="93"/>
      <c r="S23" s="167"/>
    </row>
    <row r="24" spans="1:19" ht="15.75" x14ac:dyDescent="0.25">
      <c r="A24" s="120" t="s">
        <v>10</v>
      </c>
      <c r="B24" s="121">
        <v>64385.834000000003</v>
      </c>
      <c r="C24" s="121">
        <v>49862.491999999998</v>
      </c>
      <c r="D24" s="122">
        <v>56893.553</v>
      </c>
      <c r="E24" s="123">
        <f>SUM(B24:D24)</f>
        <v>171141.87900000002</v>
      </c>
      <c r="F24" s="121">
        <v>40318.040999999997</v>
      </c>
      <c r="G24" s="121">
        <v>26984.03</v>
      </c>
      <c r="H24" s="122">
        <v>11662.906000000001</v>
      </c>
      <c r="I24" s="123">
        <f>SUM(F24:H24)</f>
        <v>78964.976999999999</v>
      </c>
      <c r="J24" s="123">
        <f t="shared" ref="J24:J36" si="6">E24+I24</f>
        <v>250106.85600000003</v>
      </c>
      <c r="K24" s="121">
        <v>60048.927000000003</v>
      </c>
      <c r="L24" s="121">
        <v>45099.436999999998</v>
      </c>
      <c r="M24" s="122">
        <v>58642.250999999997</v>
      </c>
      <c r="N24" s="123">
        <f>SUM(K24:M24)</f>
        <v>163790.61499999999</v>
      </c>
      <c r="O24" s="121">
        <v>45386.055999999997</v>
      </c>
      <c r="P24" s="121">
        <v>40340.080000000002</v>
      </c>
      <c r="Q24" s="122">
        <v>15406.17</v>
      </c>
      <c r="R24" s="123">
        <f>SUM(O24:Q24)</f>
        <v>101132.306</v>
      </c>
      <c r="S24" s="123">
        <f>N24+R24</f>
        <v>264922.92099999997</v>
      </c>
    </row>
    <row r="25" spans="1:19" ht="15.75" x14ac:dyDescent="0.25">
      <c r="A25" s="125" t="s">
        <v>11</v>
      </c>
      <c r="B25" s="126">
        <v>304160.77799999999</v>
      </c>
      <c r="C25" s="126">
        <v>289416.886</v>
      </c>
      <c r="D25" s="127">
        <v>300953.3</v>
      </c>
      <c r="E25" s="128">
        <f>SUM(B25:D25)</f>
        <v>894530.96399999992</v>
      </c>
      <c r="F25" s="126">
        <v>258916.17800000001</v>
      </c>
      <c r="G25" s="126">
        <v>272905.03399999999</v>
      </c>
      <c r="H25" s="127">
        <v>239437.723</v>
      </c>
      <c r="I25" s="128">
        <f>SUM(F25:H25)</f>
        <v>771258.93500000006</v>
      </c>
      <c r="J25" s="128">
        <f t="shared" si="6"/>
        <v>1665789.899</v>
      </c>
      <c r="K25" s="126">
        <v>223555.55</v>
      </c>
      <c r="L25" s="126">
        <v>213029.427</v>
      </c>
      <c r="M25" s="127">
        <v>274264.01699999999</v>
      </c>
      <c r="N25" s="128">
        <f>SUM(K25:M25)</f>
        <v>710848.99399999995</v>
      </c>
      <c r="O25" s="126">
        <v>227494.421</v>
      </c>
      <c r="P25" s="126">
        <v>238279.924</v>
      </c>
      <c r="Q25" s="127">
        <v>258588.31700000001</v>
      </c>
      <c r="R25" s="128">
        <f>SUM(O25:Q25)</f>
        <v>724362.66200000001</v>
      </c>
      <c r="S25" s="128">
        <f>N25+R25</f>
        <v>1435211.656</v>
      </c>
    </row>
    <row r="26" spans="1:19" ht="15.75" x14ac:dyDescent="0.25">
      <c r="A26" s="125" t="s">
        <v>12</v>
      </c>
      <c r="B26" s="126">
        <v>89047.048999999999</v>
      </c>
      <c r="C26" s="126">
        <v>89364.482999999993</v>
      </c>
      <c r="D26" s="127">
        <v>92606.047999999995</v>
      </c>
      <c r="E26" s="128">
        <f>SUM(B26:D26)</f>
        <v>271017.58</v>
      </c>
      <c r="F26" s="126">
        <v>79792.876000000004</v>
      </c>
      <c r="G26" s="126">
        <v>78826.846000000005</v>
      </c>
      <c r="H26" s="127">
        <v>100271.777</v>
      </c>
      <c r="I26" s="128">
        <f>SUM(F26:H26)</f>
        <v>258891.49900000001</v>
      </c>
      <c r="J26" s="128">
        <f t="shared" si="6"/>
        <v>529909.07900000003</v>
      </c>
      <c r="K26" s="126">
        <v>99411.972999999998</v>
      </c>
      <c r="L26" s="126">
        <v>89316.629000000001</v>
      </c>
      <c r="M26" s="127">
        <v>98333.040999999997</v>
      </c>
      <c r="N26" s="128">
        <f>SUM(K26:M26)</f>
        <v>287061.64300000004</v>
      </c>
      <c r="O26" s="126">
        <v>84748.577000000005</v>
      </c>
      <c r="P26" s="126">
        <v>81158.785999999993</v>
      </c>
      <c r="Q26" s="127">
        <v>83159.459000000003</v>
      </c>
      <c r="R26" s="128">
        <f>SUM(O26:Q26)</f>
        <v>249066.82200000001</v>
      </c>
      <c r="S26" s="128">
        <f>N26+R26</f>
        <v>536128.46500000008</v>
      </c>
    </row>
    <row r="27" spans="1:19" s="28" customFormat="1" ht="16.5" thickBot="1" x14ac:dyDescent="0.3">
      <c r="A27" s="125" t="s">
        <v>62</v>
      </c>
      <c r="B27" s="126">
        <v>181268.02000000002</v>
      </c>
      <c r="C27" s="126">
        <v>110012.182</v>
      </c>
      <c r="D27" s="127">
        <v>175286.88399999999</v>
      </c>
      <c r="E27" s="128">
        <f>SUM(B27:D27)</f>
        <v>466567.08600000001</v>
      </c>
      <c r="F27" s="126">
        <v>297776.26799999998</v>
      </c>
      <c r="G27" s="126">
        <v>213880.62400000001</v>
      </c>
      <c r="H27" s="127">
        <v>288505.70699999999</v>
      </c>
      <c r="I27" s="128">
        <f>SUM(F27:H27)</f>
        <v>800162.59899999993</v>
      </c>
      <c r="J27" s="128">
        <f t="shared" si="6"/>
        <v>1266729.6850000001</v>
      </c>
      <c r="K27" s="126">
        <v>215375.80599999998</v>
      </c>
      <c r="L27" s="126">
        <v>195792.24099999998</v>
      </c>
      <c r="M27" s="127">
        <v>202253.38699999999</v>
      </c>
      <c r="N27" s="128">
        <f>SUM(K27:M27)</f>
        <v>613421.43399999989</v>
      </c>
      <c r="O27" s="126">
        <v>336845.60600000003</v>
      </c>
      <c r="P27" s="126">
        <v>201800.14600000001</v>
      </c>
      <c r="Q27" s="127">
        <v>237000.45500000002</v>
      </c>
      <c r="R27" s="128">
        <f>SUM(O27:Q27)</f>
        <v>775646.20700000017</v>
      </c>
      <c r="S27" s="128">
        <f>N27+R27</f>
        <v>1389067.6410000001</v>
      </c>
    </row>
    <row r="28" spans="1:19" ht="16.5" thickBot="1" x14ac:dyDescent="0.3">
      <c r="A28" s="132" t="s">
        <v>13</v>
      </c>
      <c r="B28" s="133">
        <f>SUM(B24:B27)</f>
        <v>638861.68099999998</v>
      </c>
      <c r="C28" s="134">
        <f>SUM(C24:C27)</f>
        <v>538656.04300000006</v>
      </c>
      <c r="D28" s="134">
        <f>SUM(D24:D27)</f>
        <v>625739.78500000003</v>
      </c>
      <c r="E28" s="135">
        <f>SUM(B28:D28)</f>
        <v>1803257.5090000001</v>
      </c>
      <c r="F28" s="133">
        <f>SUM(F24:F27)</f>
        <v>676803.36300000001</v>
      </c>
      <c r="G28" s="134">
        <f>SUM(G24:G27)</f>
        <v>592596.53399999999</v>
      </c>
      <c r="H28" s="134">
        <f>SUM(H24:H27)</f>
        <v>639878.1129999999</v>
      </c>
      <c r="I28" s="135">
        <f>SUM(F28:H28)</f>
        <v>1909278.0099999998</v>
      </c>
      <c r="J28" s="135">
        <f>E28+I28</f>
        <v>3712535.5189999999</v>
      </c>
      <c r="K28" s="134">
        <f>SUM(K24:K27)</f>
        <v>598392.25600000005</v>
      </c>
      <c r="L28" s="134">
        <f>SUM(L24:L27)</f>
        <v>543237.73399999994</v>
      </c>
      <c r="M28" s="134">
        <f>SUM(M24:M27)</f>
        <v>633492.696</v>
      </c>
      <c r="N28" s="135">
        <f>SUM(K28:M28)</f>
        <v>1775122.686</v>
      </c>
      <c r="O28" s="134">
        <f>SUM(O24:O27)</f>
        <v>694474.66</v>
      </c>
      <c r="P28" s="134">
        <f>SUM(P24:P27)</f>
        <v>561578.93599999999</v>
      </c>
      <c r="Q28" s="134">
        <f>SUM(Q24:Q27)</f>
        <v>594154.40100000007</v>
      </c>
      <c r="R28" s="135">
        <f>SUM(O28:Q28)</f>
        <v>1850207.997</v>
      </c>
      <c r="S28" s="135">
        <f>N28+R28</f>
        <v>3625330.6830000002</v>
      </c>
    </row>
    <row r="29" spans="1:19" ht="15.75" thickBot="1" x14ac:dyDescent="0.3">
      <c r="A29" s="138"/>
      <c r="B29" s="94"/>
      <c r="C29" s="94"/>
      <c r="D29" s="94"/>
      <c r="E29" s="94"/>
      <c r="F29" s="94"/>
      <c r="G29" s="94"/>
      <c r="H29" s="94"/>
      <c r="I29" s="94"/>
      <c r="J29" s="168"/>
      <c r="K29" s="94"/>
      <c r="L29" s="94"/>
      <c r="M29" s="94"/>
      <c r="N29" s="94"/>
      <c r="O29" s="94"/>
      <c r="P29" s="94"/>
      <c r="Q29" s="94"/>
      <c r="R29" s="94"/>
      <c r="S29" s="168"/>
    </row>
    <row r="30" spans="1:19" ht="16.5" thickBot="1" x14ac:dyDescent="0.3">
      <c r="A30" s="139" t="s">
        <v>18</v>
      </c>
      <c r="B30" s="140">
        <v>2712.1909999999998</v>
      </c>
      <c r="C30" s="141">
        <v>2436.7830000000004</v>
      </c>
      <c r="D30" s="140">
        <v>2354.1219999999998</v>
      </c>
      <c r="E30" s="142">
        <f>SUM(B30:D30)</f>
        <v>7503.0959999999995</v>
      </c>
      <c r="F30" s="140">
        <v>2212.201</v>
      </c>
      <c r="G30" s="141">
        <v>0</v>
      </c>
      <c r="H30" s="140">
        <v>0</v>
      </c>
      <c r="I30" s="142">
        <f>SUM(F30:H30)</f>
        <v>2212.201</v>
      </c>
      <c r="J30" s="142">
        <f t="shared" si="6"/>
        <v>9715.2969999999987</v>
      </c>
      <c r="K30" s="140">
        <v>2345.7219999999998</v>
      </c>
      <c r="L30" s="141">
        <v>2109.172</v>
      </c>
      <c r="M30" s="140">
        <v>2387.2089999999998</v>
      </c>
      <c r="N30" s="143">
        <f>SUM(K30:M30)</f>
        <v>6842.1030000000001</v>
      </c>
      <c r="O30" s="140">
        <v>2185.84</v>
      </c>
      <c r="P30" s="141">
        <v>0</v>
      </c>
      <c r="Q30" s="140">
        <v>0</v>
      </c>
      <c r="R30" s="143">
        <f>SUM(O30:Q30)</f>
        <v>2185.84</v>
      </c>
      <c r="S30" s="143">
        <f>N30+R30</f>
        <v>9027.9429999999993</v>
      </c>
    </row>
    <row r="31" spans="1:19" ht="15.75" thickBot="1" x14ac:dyDescent="0.3">
      <c r="A31" s="138"/>
      <c r="B31" s="94"/>
      <c r="C31" s="94"/>
      <c r="D31" s="94"/>
      <c r="E31" s="94"/>
      <c r="F31" s="94"/>
      <c r="G31" s="94"/>
      <c r="H31" s="94"/>
      <c r="I31" s="94"/>
      <c r="J31" s="168"/>
      <c r="K31" s="94"/>
      <c r="L31" s="94"/>
      <c r="M31" s="94"/>
      <c r="N31" s="94"/>
      <c r="O31" s="94"/>
      <c r="P31" s="94"/>
      <c r="Q31" s="94"/>
      <c r="R31" s="94"/>
      <c r="S31" s="168"/>
    </row>
    <row r="32" spans="1:19" ht="32.25" thickBot="1" x14ac:dyDescent="0.3">
      <c r="A32" s="144" t="s">
        <v>19</v>
      </c>
      <c r="B32" s="86">
        <f>B16+B22+B28</f>
        <v>2905017.8059999994</v>
      </c>
      <c r="C32" s="87">
        <f>C16+C22+C28</f>
        <v>2429552.6960000005</v>
      </c>
      <c r="D32" s="87">
        <f>D16+D22+D28</f>
        <v>2658036.838</v>
      </c>
      <c r="E32" s="88">
        <f>SUM(B32:D32)</f>
        <v>7992607.3399999999</v>
      </c>
      <c r="F32" s="86">
        <f>F16+F22+F28</f>
        <v>2672920.1259999997</v>
      </c>
      <c r="G32" s="87">
        <f>G16+G22+G28</f>
        <v>2179532.0089999996</v>
      </c>
      <c r="H32" s="87">
        <f>H16+H22+H28</f>
        <v>1885556.5449999997</v>
      </c>
      <c r="I32" s="88">
        <f>SUM(F32:H32)</f>
        <v>6738008.6799999997</v>
      </c>
      <c r="J32" s="88">
        <f t="shared" si="6"/>
        <v>14730616.02</v>
      </c>
      <c r="K32" s="87">
        <f>K16+K22+K28</f>
        <v>2653834.912</v>
      </c>
      <c r="L32" s="87">
        <f>L16+L22+L28</f>
        <v>2434978.8489999995</v>
      </c>
      <c r="M32" s="87">
        <f>M16+M22+M28</f>
        <v>2462465.0789999999</v>
      </c>
      <c r="N32" s="88">
        <f>SUM(K32:M32)</f>
        <v>7551278.8399999999</v>
      </c>
      <c r="O32" s="87">
        <f>O16+O22+O28</f>
        <v>2415387.034</v>
      </c>
      <c r="P32" s="87">
        <f>P16+P22+P28</f>
        <v>2384279.58</v>
      </c>
      <c r="Q32" s="87">
        <f>Q16+Q22+Q28</f>
        <v>2152715.67</v>
      </c>
      <c r="R32" s="88">
        <f>SUM(O32:Q32)</f>
        <v>6952382.284</v>
      </c>
      <c r="S32" s="88">
        <f>N32+R32</f>
        <v>14503661.124</v>
      </c>
    </row>
    <row r="33" spans="1:19" ht="32.25" thickBot="1" x14ac:dyDescent="0.3">
      <c r="A33" s="144" t="s">
        <v>20</v>
      </c>
      <c r="B33" s="89">
        <f>B30+B32</f>
        <v>2907729.9969999995</v>
      </c>
      <c r="C33" s="90">
        <f>C30+C32</f>
        <v>2431989.4790000003</v>
      </c>
      <c r="D33" s="90">
        <f>D30+D32</f>
        <v>2660390.96</v>
      </c>
      <c r="E33" s="91">
        <f>SUM(B33:D33)</f>
        <v>8000110.4359999998</v>
      </c>
      <c r="F33" s="89">
        <f>F30+F32</f>
        <v>2675132.3269999996</v>
      </c>
      <c r="G33" s="90">
        <f>G30+G32</f>
        <v>2179532.0089999996</v>
      </c>
      <c r="H33" s="90">
        <f>H30+H32</f>
        <v>1885556.5449999997</v>
      </c>
      <c r="I33" s="91">
        <f>SUM(F33:H33)</f>
        <v>6740220.8809999991</v>
      </c>
      <c r="J33" s="91">
        <f t="shared" si="6"/>
        <v>14740331.316999998</v>
      </c>
      <c r="K33" s="90">
        <f>K30+K32</f>
        <v>2656180.6340000001</v>
      </c>
      <c r="L33" s="90">
        <f>L30+L32</f>
        <v>2437088.0209999993</v>
      </c>
      <c r="M33" s="90">
        <f>M30+M32</f>
        <v>2464852.2879999997</v>
      </c>
      <c r="N33" s="88">
        <f>SUM(K33:M33)</f>
        <v>7558120.942999999</v>
      </c>
      <c r="O33" s="90">
        <f>O30+O32</f>
        <v>2417572.8739999998</v>
      </c>
      <c r="P33" s="90">
        <f>P30+P32</f>
        <v>2384279.58</v>
      </c>
      <c r="Q33" s="90">
        <f>Q30+Q32</f>
        <v>2152715.67</v>
      </c>
      <c r="R33" s="88">
        <f>SUM(O33:Q33)</f>
        <v>6954568.1239999998</v>
      </c>
      <c r="S33" s="88">
        <f>N33+R33</f>
        <v>14512689.066999998</v>
      </c>
    </row>
    <row r="34" spans="1:19" ht="15.75" x14ac:dyDescent="0.25">
      <c r="A34" s="145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169"/>
    </row>
    <row r="35" spans="1:19" ht="15.75" x14ac:dyDescent="0.25">
      <c r="A35" s="146" t="s">
        <v>36</v>
      </c>
      <c r="B35" s="147">
        <f>SUM(B5:B12,B18,B24,B30)</f>
        <v>1850516.6469999999</v>
      </c>
      <c r="C35" s="147">
        <f>SUM(C5:C12,C18,C24,C30)</f>
        <v>1456198.6950000003</v>
      </c>
      <c r="D35" s="147">
        <f>SUM(D5:D12,D18,D24,D30)</f>
        <v>1569663.4810000001</v>
      </c>
      <c r="E35" s="148">
        <f>SUM(B35:D35)</f>
        <v>4876378.8230000008</v>
      </c>
      <c r="F35" s="147">
        <f>SUM(F5:F12,F18,F24,F30)</f>
        <v>1462511.5679999997</v>
      </c>
      <c r="G35" s="147">
        <f>SUM(G5:G12,G18,G24,G30)</f>
        <v>996952.5909999999</v>
      </c>
      <c r="H35" s="147">
        <f>SUM(H5:H12,H18,H24,H30)</f>
        <v>765663.58299999987</v>
      </c>
      <c r="I35" s="148">
        <f>SUM(F35:H35)</f>
        <v>3225127.7419999996</v>
      </c>
      <c r="J35" s="148">
        <f t="shared" si="6"/>
        <v>8101506.5650000004</v>
      </c>
      <c r="K35" s="147">
        <f>SUM(K5:K12,K18,K24,K30)</f>
        <v>1639079.4289999998</v>
      </c>
      <c r="L35" s="147">
        <f>SUM(L5:L12,L18,L24,L30)</f>
        <v>1502736.7339999999</v>
      </c>
      <c r="M35" s="147">
        <f>SUM(M5:M12,M18,M24,M30)</f>
        <v>1417017.7590000001</v>
      </c>
      <c r="N35" s="148">
        <f>SUM(K35:M35)</f>
        <v>4558833.9220000003</v>
      </c>
      <c r="O35" s="147">
        <f>SUM(O5:O12,O18,O24,O30)</f>
        <v>1320023.0380000002</v>
      </c>
      <c r="P35" s="147">
        <f>SUM(P5:P12,P18,P24,P30)</f>
        <v>1232035.6640000001</v>
      </c>
      <c r="Q35" s="147">
        <f>SUM(Q5:Q12,Q18,Q24,Q30)</f>
        <v>930738.53500000003</v>
      </c>
      <c r="R35" s="148">
        <f>SUM(O35:Q35)</f>
        <v>3482797.2370000007</v>
      </c>
      <c r="S35" s="170">
        <f>N35+R35</f>
        <v>8041631.1590000009</v>
      </c>
    </row>
    <row r="36" spans="1:19" ht="15.75" x14ac:dyDescent="0.25">
      <c r="A36" s="149" t="s">
        <v>21</v>
      </c>
      <c r="B36" s="150">
        <f>SUM(B13:B15,B19:B21,B25:B27)</f>
        <v>1057213.3500000001</v>
      </c>
      <c r="C36" s="150">
        <f>SUM(C13:C15,C19:C21,C25:C27)</f>
        <v>975790.78399999999</v>
      </c>
      <c r="D36" s="150">
        <f>SUM(D13:D15,D19:D21,D25:D27)</f>
        <v>1090727.4790000001</v>
      </c>
      <c r="E36" s="151">
        <f>SUM(B36:D36)</f>
        <v>3123731.6129999999</v>
      </c>
      <c r="F36" s="150">
        <f>SUM(F13:F15,F19:F21,F25:F27)</f>
        <v>1212620.7590000001</v>
      </c>
      <c r="G36" s="150">
        <f>SUM(G13:G15,G19:G21,G25:G27)</f>
        <v>1182579.4180000001</v>
      </c>
      <c r="H36" s="150">
        <f>SUM(H13:H15,H19:H21,H25:H27)</f>
        <v>1119892.9619999998</v>
      </c>
      <c r="I36" s="151">
        <f>SUM(F36:H36)</f>
        <v>3515093.139</v>
      </c>
      <c r="J36" s="151">
        <f t="shared" si="6"/>
        <v>6638824.7520000003</v>
      </c>
      <c r="K36" s="152">
        <f>SUM(K13:K15,K19:K21,K25:K27)</f>
        <v>1017101.205</v>
      </c>
      <c r="L36" s="150">
        <f>SUM(L13:L15,L19:L21,L25:L27)</f>
        <v>934351.28700000001</v>
      </c>
      <c r="M36" s="150">
        <f>SUM(M13:M15,M19:M21,M25:M27)</f>
        <v>1047834.529</v>
      </c>
      <c r="N36" s="151">
        <f>SUM(K36:M36)</f>
        <v>2999287.0210000002</v>
      </c>
      <c r="O36" s="152">
        <f>SUM(O13:O15,O19:O21,O25:O27)</f>
        <v>1097549.8360000001</v>
      </c>
      <c r="P36" s="150">
        <f>SUM(P13:P15,P19:P21,P25:P27)</f>
        <v>1152243.916</v>
      </c>
      <c r="Q36" s="150">
        <f>SUM(Q13:Q15,Q19:Q21,Q25:Q27)</f>
        <v>1221977.135</v>
      </c>
      <c r="R36" s="151">
        <f>SUM(O36:Q36)</f>
        <v>3471770.8870000001</v>
      </c>
      <c r="S36" s="171">
        <f>N36+R36</f>
        <v>6471057.9079999998</v>
      </c>
    </row>
    <row r="37" spans="1:19" x14ac:dyDescent="0.25">
      <c r="A37" s="28"/>
      <c r="B37" s="28"/>
      <c r="C37" s="28"/>
      <c r="D37" s="28"/>
      <c r="E37" s="28"/>
      <c r="K37" s="28"/>
      <c r="L37" s="28"/>
      <c r="M37" s="28"/>
      <c r="N37" s="28"/>
    </row>
    <row r="38" spans="1:19" x14ac:dyDescent="0.25">
      <c r="A38" s="28"/>
      <c r="B38" s="28"/>
      <c r="C38" s="28"/>
      <c r="D38" s="28"/>
      <c r="E38" s="28"/>
      <c r="K38" s="28"/>
      <c r="L38" s="28"/>
      <c r="M38" s="28"/>
      <c r="N38" s="28"/>
    </row>
    <row r="39" spans="1:19" x14ac:dyDescent="0.25">
      <c r="A39" s="28"/>
      <c r="B39" s="28"/>
      <c r="C39" s="28"/>
      <c r="D39" s="28"/>
      <c r="E39" s="28"/>
      <c r="K39" s="28"/>
      <c r="L39" s="28"/>
      <c r="M39" s="28"/>
      <c r="N39" s="1"/>
      <c r="O39" s="253"/>
    </row>
    <row r="40" spans="1:19" x14ac:dyDescent="0.25">
      <c r="N40" s="1"/>
      <c r="O40" s="253"/>
    </row>
  </sheetData>
  <sheetProtection formatCells="0" formatColumns="0" formatRows="0" insertColumns="0" insertRows="0" insertHyperlinks="0" deleteColumns="0" deleteRows="0" selectLockedCells="1" sort="0" autoFilter="0" pivotTables="0"/>
  <protectedRanges>
    <protectedRange password="CA04" sqref="A1:S36" name="Диапазон1"/>
  </protectedRanges>
  <customSheetViews>
    <customSheetView guid="{BFC9BBAB-DC53-41DF-AE0D-DBF1C62867D0}" scale="90" showGridLines="0" fitToPage="1">
      <pane xSplit="1" ySplit="3" topLeftCell="B23" activePane="bottomRight" state="frozen"/>
      <selection pane="bottomRight" activeCell="B5" sqref="B5:N17 P5:AB17 P19:AB23 E19:N22 B25:N29 P25:AB29 F23:H23 J23:N23 B33:N34 P33:AB34 B31:N31 B36:N37 P31:AB31 P36:AB37 B19:D23"/>
      <pageMargins left="0.25" right="0.25" top="0.75" bottom="0.75" header="0.3" footer="0.3"/>
      <pageSetup paperSize="8" scale="56" orientation="landscape" r:id="rId1"/>
    </customSheetView>
  </customSheetViews>
  <mergeCells count="4">
    <mergeCell ref="A1:R1"/>
    <mergeCell ref="K2:S2"/>
    <mergeCell ref="B2:J2"/>
    <mergeCell ref="A2:A3"/>
  </mergeCells>
  <pageMargins left="0.25" right="0.25" top="0.75" bottom="0.75" header="0.3" footer="0.3"/>
  <pageSetup paperSize="9" scale="56" orientation="landscape" r:id="rId2"/>
  <ignoredErrors>
    <ignoredError sqref="E1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0"/>
  <sheetViews>
    <sheetView showGridLines="0" zoomScale="90" zoomScaleNormal="90" workbookViewId="0">
      <pane xSplit="1" topLeftCell="B1" activePane="topRight" state="frozen"/>
      <selection pane="topRight" activeCell="A35" sqref="A35"/>
    </sheetView>
  </sheetViews>
  <sheetFormatPr defaultRowHeight="15" x14ac:dyDescent="0.25"/>
  <cols>
    <col min="1" max="1" width="40.28515625" bestFit="1" customWidth="1"/>
    <col min="2" max="5" width="10.7109375" customWidth="1"/>
    <col min="6" max="10" width="10.7109375" style="28" customWidth="1"/>
    <col min="11" max="14" width="10.7109375" customWidth="1"/>
    <col min="15" max="19" width="10.7109375" style="28" customWidth="1"/>
  </cols>
  <sheetData>
    <row r="1" spans="1:19" ht="21" x14ac:dyDescent="0.25">
      <c r="A1" s="193" t="s">
        <v>73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4"/>
    </row>
    <row r="2" spans="1:19" ht="21" x14ac:dyDescent="0.25">
      <c r="A2" s="196"/>
      <c r="B2" s="190">
        <v>2016</v>
      </c>
      <c r="C2" s="191"/>
      <c r="D2" s="191"/>
      <c r="E2" s="191"/>
      <c r="F2" s="191"/>
      <c r="G2" s="191"/>
      <c r="H2" s="191"/>
      <c r="I2" s="191"/>
      <c r="J2" s="195"/>
      <c r="K2" s="190">
        <v>2017</v>
      </c>
      <c r="L2" s="191"/>
      <c r="M2" s="191"/>
      <c r="N2" s="191"/>
      <c r="O2" s="191"/>
      <c r="P2" s="191"/>
      <c r="Q2" s="191"/>
      <c r="R2" s="191"/>
      <c r="S2" s="192"/>
    </row>
    <row r="3" spans="1:19" ht="15.75" x14ac:dyDescent="0.25">
      <c r="A3" s="197"/>
      <c r="B3" s="163" t="s">
        <v>14</v>
      </c>
      <c r="C3" s="163" t="s">
        <v>15</v>
      </c>
      <c r="D3" s="163" t="s">
        <v>16</v>
      </c>
      <c r="E3" s="163" t="s">
        <v>57</v>
      </c>
      <c r="F3" s="179" t="s">
        <v>78</v>
      </c>
      <c r="G3" s="180" t="s">
        <v>79</v>
      </c>
      <c r="H3" s="180" t="s">
        <v>80</v>
      </c>
      <c r="I3" s="180" t="s">
        <v>81</v>
      </c>
      <c r="J3" s="179" t="s">
        <v>77</v>
      </c>
      <c r="K3" s="163" t="s">
        <v>14</v>
      </c>
      <c r="L3" s="163" t="s">
        <v>15</v>
      </c>
      <c r="M3" s="163" t="s">
        <v>16</v>
      </c>
      <c r="N3" s="163" t="s">
        <v>57</v>
      </c>
      <c r="O3" s="179" t="s">
        <v>78</v>
      </c>
      <c r="P3" s="180" t="s">
        <v>79</v>
      </c>
      <c r="Q3" s="180" t="s">
        <v>80</v>
      </c>
      <c r="R3" s="163" t="s">
        <v>81</v>
      </c>
      <c r="S3" s="181" t="s">
        <v>77</v>
      </c>
    </row>
    <row r="4" spans="1:19" ht="18.75" x14ac:dyDescent="0.3">
      <c r="A4" s="66" t="s">
        <v>0</v>
      </c>
      <c r="B4" s="46"/>
      <c r="C4" s="46"/>
      <c r="D4" s="46"/>
      <c r="E4" s="46"/>
      <c r="F4" s="46"/>
      <c r="G4" s="46"/>
      <c r="H4" s="46"/>
      <c r="I4" s="46"/>
      <c r="J4" s="172"/>
      <c r="K4" s="46"/>
      <c r="L4" s="46"/>
      <c r="M4" s="46"/>
      <c r="N4" s="46"/>
      <c r="O4" s="46"/>
      <c r="P4" s="46"/>
      <c r="Q4" s="46"/>
      <c r="R4" s="46"/>
      <c r="S4" s="172"/>
    </row>
    <row r="5" spans="1:19" ht="15.75" x14ac:dyDescent="0.25">
      <c r="A5" s="60" t="s">
        <v>1</v>
      </c>
      <c r="B5" s="5">
        <v>427783</v>
      </c>
      <c r="C5" s="5">
        <v>292850</v>
      </c>
      <c r="D5" s="5">
        <v>299314</v>
      </c>
      <c r="E5" s="42">
        <f>SUM(B5:D5)</f>
        <v>1019947</v>
      </c>
      <c r="F5" s="5">
        <v>219183</v>
      </c>
      <c r="G5" s="5">
        <v>60881</v>
      </c>
      <c r="H5" s="5">
        <v>34871</v>
      </c>
      <c r="I5" s="42">
        <f>SUM(F5:H5)</f>
        <v>314935</v>
      </c>
      <c r="J5" s="38">
        <f>E5+I5</f>
        <v>1334882</v>
      </c>
      <c r="K5" s="5">
        <v>356185</v>
      </c>
      <c r="L5" s="5">
        <v>325064</v>
      </c>
      <c r="M5" s="5">
        <v>280313</v>
      </c>
      <c r="N5" s="38">
        <f>SUM(K5:M5)</f>
        <v>961562</v>
      </c>
      <c r="O5" s="5">
        <v>254431</v>
      </c>
      <c r="P5" s="5">
        <v>144301</v>
      </c>
      <c r="Q5" s="5">
        <v>46827</v>
      </c>
      <c r="R5" s="38">
        <f>SUM(O5:Q5)</f>
        <v>445559</v>
      </c>
      <c r="S5" s="38">
        <f>N5+R5</f>
        <v>1407121</v>
      </c>
    </row>
    <row r="6" spans="1:19" ht="15.75" x14ac:dyDescent="0.25">
      <c r="A6" s="61" t="s">
        <v>64</v>
      </c>
      <c r="B6" s="4">
        <v>348855</v>
      </c>
      <c r="C6" s="4">
        <v>245601</v>
      </c>
      <c r="D6" s="4">
        <v>251620</v>
      </c>
      <c r="E6" s="43">
        <f t="shared" ref="E6:E13" si="0">SUM(B6:D6)</f>
        <v>846076</v>
      </c>
      <c r="F6" s="4">
        <v>198909</v>
      </c>
      <c r="G6" s="4">
        <v>67931</v>
      </c>
      <c r="H6" s="4">
        <v>56103</v>
      </c>
      <c r="I6" s="43">
        <f t="shared" ref="I6:I13" si="1">SUM(F6:H6)</f>
        <v>322943</v>
      </c>
      <c r="J6" s="39">
        <f t="shared" ref="J6:J27" si="2">E6+I6</f>
        <v>1169019</v>
      </c>
      <c r="K6" s="4">
        <v>307572</v>
      </c>
      <c r="L6" s="4">
        <v>287197</v>
      </c>
      <c r="M6" s="4">
        <v>253937</v>
      </c>
      <c r="N6" s="39">
        <f t="shared" ref="N6:N13" si="3">SUM(K6:M6)</f>
        <v>848706</v>
      </c>
      <c r="O6" s="4">
        <v>230226</v>
      </c>
      <c r="P6" s="4">
        <v>131136</v>
      </c>
      <c r="Q6" s="4">
        <v>59261</v>
      </c>
      <c r="R6" s="39">
        <f t="shared" ref="R6:R13" si="4">SUM(O6:Q6)</f>
        <v>420623</v>
      </c>
      <c r="S6" s="39">
        <f t="shared" ref="S6:S27" si="5">N6+R6</f>
        <v>1269329</v>
      </c>
    </row>
    <row r="7" spans="1:19" ht="15.75" x14ac:dyDescent="0.25">
      <c r="A7" s="61" t="s">
        <v>65</v>
      </c>
      <c r="B7" s="4">
        <v>318737</v>
      </c>
      <c r="C7" s="4">
        <v>218493</v>
      </c>
      <c r="D7" s="4">
        <v>219853</v>
      </c>
      <c r="E7" s="43">
        <f t="shared" si="0"/>
        <v>757083</v>
      </c>
      <c r="F7" s="4">
        <v>164029</v>
      </c>
      <c r="G7" s="4">
        <v>54736</v>
      </c>
      <c r="H7" s="4">
        <v>23197</v>
      </c>
      <c r="I7" s="43">
        <f t="shared" si="1"/>
        <v>241962</v>
      </c>
      <c r="J7" s="39">
        <f t="shared" si="2"/>
        <v>999045</v>
      </c>
      <c r="K7" s="4">
        <v>261870</v>
      </c>
      <c r="L7" s="4">
        <v>236099</v>
      </c>
      <c r="M7" s="4">
        <v>208782</v>
      </c>
      <c r="N7" s="39">
        <f t="shared" si="3"/>
        <v>706751</v>
      </c>
      <c r="O7" s="4">
        <v>184539</v>
      </c>
      <c r="P7" s="4">
        <v>106872</v>
      </c>
      <c r="Q7" s="4">
        <v>27076</v>
      </c>
      <c r="R7" s="39">
        <f t="shared" si="4"/>
        <v>318487</v>
      </c>
      <c r="S7" s="39">
        <f t="shared" si="5"/>
        <v>1025238</v>
      </c>
    </row>
    <row r="8" spans="1:19" ht="15.75" x14ac:dyDescent="0.25">
      <c r="A8" s="61" t="s">
        <v>66</v>
      </c>
      <c r="B8" s="4">
        <v>299501</v>
      </c>
      <c r="C8" s="4">
        <v>214501</v>
      </c>
      <c r="D8" s="4">
        <v>214418</v>
      </c>
      <c r="E8" s="43">
        <f t="shared" si="0"/>
        <v>728420</v>
      </c>
      <c r="F8" s="4">
        <v>191509</v>
      </c>
      <c r="G8" s="4">
        <v>57265</v>
      </c>
      <c r="H8" s="4">
        <v>7127</v>
      </c>
      <c r="I8" s="43">
        <f t="shared" si="1"/>
        <v>255901</v>
      </c>
      <c r="J8" s="39">
        <f t="shared" si="2"/>
        <v>984321</v>
      </c>
      <c r="K8" s="4">
        <v>249764</v>
      </c>
      <c r="L8" s="4">
        <v>222997</v>
      </c>
      <c r="M8" s="4">
        <v>196888</v>
      </c>
      <c r="N8" s="39">
        <f t="shared" si="3"/>
        <v>669649</v>
      </c>
      <c r="O8" s="4">
        <v>175562</v>
      </c>
      <c r="P8" s="4">
        <v>70620</v>
      </c>
      <c r="Q8" s="4">
        <v>34018</v>
      </c>
      <c r="R8" s="39">
        <f t="shared" si="4"/>
        <v>280200</v>
      </c>
      <c r="S8" s="39">
        <f t="shared" si="5"/>
        <v>949849</v>
      </c>
    </row>
    <row r="9" spans="1:19" ht="15.75" x14ac:dyDescent="0.25">
      <c r="A9" s="61" t="s">
        <v>67</v>
      </c>
      <c r="B9" s="4">
        <v>523798</v>
      </c>
      <c r="C9" s="4">
        <v>351747</v>
      </c>
      <c r="D9" s="4">
        <v>359500</v>
      </c>
      <c r="E9" s="43">
        <f t="shared" si="0"/>
        <v>1235045</v>
      </c>
      <c r="F9" s="4">
        <v>243109</v>
      </c>
      <c r="G9" s="4">
        <v>110147</v>
      </c>
      <c r="H9" s="4">
        <v>95405</v>
      </c>
      <c r="I9" s="43">
        <f t="shared" si="1"/>
        <v>448661</v>
      </c>
      <c r="J9" s="39">
        <f t="shared" si="2"/>
        <v>1683706</v>
      </c>
      <c r="K9" s="4">
        <v>436509</v>
      </c>
      <c r="L9" s="4">
        <v>393100</v>
      </c>
      <c r="M9" s="4">
        <v>348884</v>
      </c>
      <c r="N9" s="39">
        <f t="shared" si="3"/>
        <v>1178493</v>
      </c>
      <c r="O9" s="4">
        <v>320015</v>
      </c>
      <c r="P9" s="4">
        <v>222476</v>
      </c>
      <c r="Q9" s="4">
        <v>76630</v>
      </c>
      <c r="R9" s="39">
        <f t="shared" si="4"/>
        <v>619121</v>
      </c>
      <c r="S9" s="39">
        <f t="shared" si="5"/>
        <v>1797614</v>
      </c>
    </row>
    <row r="10" spans="1:19" ht="15.75" x14ac:dyDescent="0.25">
      <c r="A10" s="61" t="s">
        <v>68</v>
      </c>
      <c r="B10" s="4">
        <v>206239</v>
      </c>
      <c r="C10" s="4">
        <v>144305</v>
      </c>
      <c r="D10" s="4">
        <v>139228</v>
      </c>
      <c r="E10" s="43">
        <f t="shared" si="0"/>
        <v>489772</v>
      </c>
      <c r="F10" s="4">
        <v>104817</v>
      </c>
      <c r="G10" s="4">
        <v>30396</v>
      </c>
      <c r="H10" s="4">
        <v>33410</v>
      </c>
      <c r="I10" s="43">
        <f t="shared" si="1"/>
        <v>168623</v>
      </c>
      <c r="J10" s="39">
        <f t="shared" si="2"/>
        <v>658395</v>
      </c>
      <c r="K10" s="4">
        <v>169545</v>
      </c>
      <c r="L10" s="4">
        <v>156971</v>
      </c>
      <c r="M10" s="4">
        <v>135244</v>
      </c>
      <c r="N10" s="39">
        <f t="shared" si="3"/>
        <v>461760</v>
      </c>
      <c r="O10" s="4">
        <v>123229</v>
      </c>
      <c r="P10" s="4">
        <v>76161</v>
      </c>
      <c r="Q10" s="4">
        <v>29741</v>
      </c>
      <c r="R10" s="39">
        <f t="shared" si="4"/>
        <v>229131</v>
      </c>
      <c r="S10" s="39">
        <f t="shared" si="5"/>
        <v>690891</v>
      </c>
    </row>
    <row r="11" spans="1:19" ht="15.75" x14ac:dyDescent="0.25">
      <c r="A11" s="61" t="s">
        <v>69</v>
      </c>
      <c r="B11" s="4">
        <v>415450</v>
      </c>
      <c r="C11" s="4">
        <v>300752</v>
      </c>
      <c r="D11" s="4">
        <v>313447</v>
      </c>
      <c r="E11" s="43">
        <f t="shared" si="0"/>
        <v>1029649</v>
      </c>
      <c r="F11" s="4">
        <v>272390</v>
      </c>
      <c r="G11" s="4">
        <v>156911</v>
      </c>
      <c r="H11" s="4">
        <v>137897</v>
      </c>
      <c r="I11" s="43">
        <f t="shared" si="1"/>
        <v>567198</v>
      </c>
      <c r="J11" s="39">
        <f t="shared" si="2"/>
        <v>1596847</v>
      </c>
      <c r="K11" s="4">
        <v>402650</v>
      </c>
      <c r="L11" s="4">
        <v>387740</v>
      </c>
      <c r="M11" s="4">
        <v>354655</v>
      </c>
      <c r="N11" s="39">
        <f t="shared" si="3"/>
        <v>1145045</v>
      </c>
      <c r="O11" s="4">
        <v>335700</v>
      </c>
      <c r="P11" s="4">
        <v>253352</v>
      </c>
      <c r="Q11" s="4">
        <v>151728</v>
      </c>
      <c r="R11" s="39">
        <f t="shared" si="4"/>
        <v>740780</v>
      </c>
      <c r="S11" s="39">
        <f t="shared" si="5"/>
        <v>1885825</v>
      </c>
    </row>
    <row r="12" spans="1:19" ht="15.75" x14ac:dyDescent="0.25">
      <c r="A12" s="61" t="s">
        <v>70</v>
      </c>
      <c r="B12" s="4">
        <v>647551</v>
      </c>
      <c r="C12" s="4">
        <v>450539</v>
      </c>
      <c r="D12" s="4">
        <v>457635</v>
      </c>
      <c r="E12" s="43">
        <f t="shared" si="0"/>
        <v>1555725</v>
      </c>
      <c r="F12" s="4">
        <v>333756</v>
      </c>
      <c r="G12" s="4">
        <v>151082</v>
      </c>
      <c r="H12" s="4">
        <v>70083</v>
      </c>
      <c r="I12" s="43">
        <f t="shared" si="1"/>
        <v>554921</v>
      </c>
      <c r="J12" s="39">
        <f t="shared" si="2"/>
        <v>2110646</v>
      </c>
      <c r="K12" s="4">
        <v>561222</v>
      </c>
      <c r="L12" s="4">
        <v>499749</v>
      </c>
      <c r="M12" s="4">
        <v>443840</v>
      </c>
      <c r="N12" s="39">
        <f t="shared" si="3"/>
        <v>1504811</v>
      </c>
      <c r="O12" s="4">
        <v>403044</v>
      </c>
      <c r="P12" s="4">
        <v>252171</v>
      </c>
      <c r="Q12" s="4">
        <v>70363</v>
      </c>
      <c r="R12" s="39">
        <f t="shared" si="4"/>
        <v>725578</v>
      </c>
      <c r="S12" s="39">
        <f t="shared" si="5"/>
        <v>2230389</v>
      </c>
    </row>
    <row r="13" spans="1:19" ht="16.5" thickBot="1" x14ac:dyDescent="0.3">
      <c r="A13" s="62" t="s">
        <v>61</v>
      </c>
      <c r="B13" s="3">
        <v>508</v>
      </c>
      <c r="C13" s="3">
        <v>414</v>
      </c>
      <c r="D13" s="3">
        <v>425</v>
      </c>
      <c r="E13" s="44">
        <f t="shared" si="0"/>
        <v>1347</v>
      </c>
      <c r="F13" s="3">
        <v>371</v>
      </c>
      <c r="G13" s="3">
        <v>269</v>
      </c>
      <c r="H13" s="3">
        <v>0</v>
      </c>
      <c r="I13" s="44">
        <f t="shared" si="1"/>
        <v>640</v>
      </c>
      <c r="J13" s="52">
        <f t="shared" si="2"/>
        <v>1987</v>
      </c>
      <c r="K13" s="3">
        <v>454</v>
      </c>
      <c r="L13" s="3">
        <v>431</v>
      </c>
      <c r="M13" s="3">
        <v>576</v>
      </c>
      <c r="N13" s="52">
        <f t="shared" si="3"/>
        <v>1461</v>
      </c>
      <c r="O13" s="3">
        <v>418</v>
      </c>
      <c r="P13" s="3">
        <v>247</v>
      </c>
      <c r="Q13" s="3">
        <v>0</v>
      </c>
      <c r="R13" s="52">
        <f t="shared" si="4"/>
        <v>665</v>
      </c>
      <c r="S13" s="52">
        <f t="shared" si="5"/>
        <v>2126</v>
      </c>
    </row>
    <row r="14" spans="1:19" ht="16.5" thickBot="1" x14ac:dyDescent="0.3">
      <c r="A14" s="63" t="s">
        <v>3</v>
      </c>
      <c r="B14" s="6">
        <f>SUM(B5:B13)</f>
        <v>3188422</v>
      </c>
      <c r="C14" s="6">
        <f>SUM(C5:C13)</f>
        <v>2219202</v>
      </c>
      <c r="D14" s="6">
        <f>SUM(D5:D13)</f>
        <v>2255440</v>
      </c>
      <c r="E14" s="40">
        <f>SUM(B14:D14)</f>
        <v>7663064</v>
      </c>
      <c r="F14" s="6">
        <f>SUM(F5:F13)</f>
        <v>1728073</v>
      </c>
      <c r="G14" s="6">
        <f>SUM(G5:G13)</f>
        <v>689618</v>
      </c>
      <c r="H14" s="6">
        <f>SUM(H5:H13)</f>
        <v>458093</v>
      </c>
      <c r="I14" s="40">
        <f>SUM(F14:H14)</f>
        <v>2875784</v>
      </c>
      <c r="J14" s="40">
        <f t="shared" si="2"/>
        <v>10538848</v>
      </c>
      <c r="K14" s="6">
        <f>SUM(K5:K13)</f>
        <v>2745771</v>
      </c>
      <c r="L14" s="6">
        <f>SUM(L5:L13)</f>
        <v>2509348</v>
      </c>
      <c r="M14" s="6">
        <f>SUM(M5:M13)</f>
        <v>2223119</v>
      </c>
      <c r="N14" s="40">
        <f>SUM(K14:M14)</f>
        <v>7478238</v>
      </c>
      <c r="O14" s="6">
        <f>SUM(O5:O13)</f>
        <v>2027164</v>
      </c>
      <c r="P14" s="6">
        <f>SUM(P5:P13)</f>
        <v>1257336</v>
      </c>
      <c r="Q14" s="6">
        <f>SUM(Q5:Q13)</f>
        <v>495644</v>
      </c>
      <c r="R14" s="40">
        <f>SUM(O14:Q14)</f>
        <v>3780144</v>
      </c>
      <c r="S14" s="40">
        <f t="shared" si="5"/>
        <v>11258382</v>
      </c>
    </row>
    <row r="15" spans="1:19" ht="18.75" x14ac:dyDescent="0.3">
      <c r="A15" s="67" t="s">
        <v>4</v>
      </c>
      <c r="B15" s="37"/>
      <c r="C15" s="37"/>
      <c r="D15" s="37"/>
      <c r="E15" s="37"/>
      <c r="F15" s="37"/>
      <c r="G15" s="37"/>
      <c r="H15" s="37"/>
      <c r="I15" s="37"/>
      <c r="J15" s="173"/>
      <c r="K15" s="37"/>
      <c r="L15" s="37"/>
      <c r="M15" s="37"/>
      <c r="N15" s="37"/>
      <c r="O15" s="37"/>
      <c r="P15" s="37"/>
      <c r="Q15" s="37"/>
      <c r="R15" s="37"/>
      <c r="S15" s="173"/>
    </row>
    <row r="16" spans="1:19" ht="15.75" x14ac:dyDescent="0.25">
      <c r="A16" s="60" t="s">
        <v>5</v>
      </c>
      <c r="B16" s="82">
        <v>294517</v>
      </c>
      <c r="C16" s="82">
        <v>195349</v>
      </c>
      <c r="D16" s="83">
        <v>198920</v>
      </c>
      <c r="E16" s="38">
        <f>SUM(B16:D16)</f>
        <v>688786</v>
      </c>
      <c r="F16" s="82">
        <v>152061</v>
      </c>
      <c r="G16" s="82">
        <v>60468</v>
      </c>
      <c r="H16" s="83">
        <v>38491</v>
      </c>
      <c r="I16" s="38">
        <f>SUM(F16:H16)</f>
        <v>251020</v>
      </c>
      <c r="J16" s="38">
        <f t="shared" si="2"/>
        <v>939806</v>
      </c>
      <c r="K16" s="82">
        <v>243485</v>
      </c>
      <c r="L16" s="82">
        <v>224245</v>
      </c>
      <c r="M16" s="83">
        <v>191456</v>
      </c>
      <c r="N16" s="38">
        <f>SUM(K16:M16)</f>
        <v>659186</v>
      </c>
      <c r="O16" s="82">
        <v>173375</v>
      </c>
      <c r="P16" s="82">
        <v>143827</v>
      </c>
      <c r="Q16" s="83">
        <v>19120</v>
      </c>
      <c r="R16" s="38">
        <f>SUM(O16:Q16)</f>
        <v>336322</v>
      </c>
      <c r="S16" s="38">
        <f t="shared" si="5"/>
        <v>995508</v>
      </c>
    </row>
    <row r="17" spans="1:19" s="28" customFormat="1" ht="16.5" thickBot="1" x14ac:dyDescent="0.3">
      <c r="A17" s="62" t="s">
        <v>22</v>
      </c>
      <c r="B17" s="4">
        <v>11909.331</v>
      </c>
      <c r="C17" s="4">
        <v>8647.9619999999995</v>
      </c>
      <c r="D17" s="4">
        <v>8355.58</v>
      </c>
      <c r="E17" s="52">
        <f>SUM(B17:D17)</f>
        <v>28912.873</v>
      </c>
      <c r="F17" s="4">
        <v>5674.1900000000005</v>
      </c>
      <c r="G17" s="4">
        <v>905.51499999999999</v>
      </c>
      <c r="H17" s="4">
        <v>119</v>
      </c>
      <c r="I17" s="52">
        <f>SUM(F17:H17)</f>
        <v>6698.7050000000008</v>
      </c>
      <c r="J17" s="52">
        <f t="shared" si="2"/>
        <v>35611.578000000001</v>
      </c>
      <c r="K17" s="4">
        <v>5900.2510000000002</v>
      </c>
      <c r="L17" s="4">
        <v>5092.116</v>
      </c>
      <c r="M17" s="4">
        <v>4414.0540000000001</v>
      </c>
      <c r="N17" s="52">
        <f>SUM(K17:M17)</f>
        <v>15406.421</v>
      </c>
      <c r="O17" s="4">
        <v>3638.6419999999998</v>
      </c>
      <c r="P17" s="4">
        <v>2668.8539999999998</v>
      </c>
      <c r="Q17" s="4">
        <v>341.17099999999999</v>
      </c>
      <c r="R17" s="52">
        <f>SUM(O17:Q17)</f>
        <v>6648.6669999999995</v>
      </c>
      <c r="S17" s="52">
        <f t="shared" si="5"/>
        <v>22055.088</v>
      </c>
    </row>
    <row r="18" spans="1:19" ht="16.5" thickBot="1" x14ac:dyDescent="0.3">
      <c r="A18" s="63" t="s">
        <v>8</v>
      </c>
      <c r="B18" s="6">
        <f>B16+B17</f>
        <v>306426.33100000001</v>
      </c>
      <c r="C18" s="6">
        <f>C16+C17</f>
        <v>203996.962</v>
      </c>
      <c r="D18" s="6">
        <f>D16+D17</f>
        <v>207275.58</v>
      </c>
      <c r="E18" s="40">
        <f>SUM(B18:D18)</f>
        <v>717698.87300000002</v>
      </c>
      <c r="F18" s="6">
        <f>F16+F17</f>
        <v>157735.19</v>
      </c>
      <c r="G18" s="6">
        <f>G16+G17</f>
        <v>61373.514999999999</v>
      </c>
      <c r="H18" s="6">
        <f>H16+H17</f>
        <v>38610</v>
      </c>
      <c r="I18" s="40">
        <f>SUM(F18:H18)</f>
        <v>257718.70500000002</v>
      </c>
      <c r="J18" s="40">
        <f t="shared" si="2"/>
        <v>975417.57799999998</v>
      </c>
      <c r="K18" s="6">
        <f>SUM(K16:K17)</f>
        <v>249385.25099999999</v>
      </c>
      <c r="L18" s="6">
        <f>SUM(L16:L17)</f>
        <v>229337.11600000001</v>
      </c>
      <c r="M18" s="6">
        <f>SUM(M16:M17)</f>
        <v>195870.054</v>
      </c>
      <c r="N18" s="40">
        <f>SUM(K18:M18)</f>
        <v>674592.42099999997</v>
      </c>
      <c r="O18" s="6">
        <f>SUM(O16:O17)</f>
        <v>177013.64199999999</v>
      </c>
      <c r="P18" s="6">
        <f>SUM(P16:P17)</f>
        <v>146495.85399999999</v>
      </c>
      <c r="Q18" s="6">
        <f>SUM(Q16:Q17)</f>
        <v>19461.170999999998</v>
      </c>
      <c r="R18" s="40">
        <f>SUM(O18:Q18)</f>
        <v>342970.66699999996</v>
      </c>
      <c r="S18" s="40">
        <f t="shared" si="5"/>
        <v>1017563.088</v>
      </c>
    </row>
    <row r="19" spans="1:19" ht="18.75" x14ac:dyDescent="0.3">
      <c r="A19" s="67" t="s">
        <v>9</v>
      </c>
      <c r="B19" s="37"/>
      <c r="C19" s="37"/>
      <c r="D19" s="37"/>
      <c r="E19" s="37"/>
      <c r="F19" s="37"/>
      <c r="G19" s="37"/>
      <c r="H19" s="37"/>
      <c r="I19" s="37"/>
      <c r="J19" s="173"/>
      <c r="K19" s="37"/>
      <c r="L19" s="37"/>
      <c r="M19" s="37"/>
      <c r="N19" s="37"/>
      <c r="O19" s="37"/>
      <c r="P19" s="37"/>
      <c r="Q19" s="37"/>
      <c r="R19" s="37"/>
      <c r="S19" s="173"/>
    </row>
    <row r="20" spans="1:19" ht="15.75" x14ac:dyDescent="0.25">
      <c r="A20" s="60" t="s">
        <v>10</v>
      </c>
      <c r="B20" s="5">
        <v>243442</v>
      </c>
      <c r="C20" s="5">
        <v>165248</v>
      </c>
      <c r="D20" s="5">
        <v>172356</v>
      </c>
      <c r="E20" s="38">
        <f>SUM(B20:D20)</f>
        <v>581046</v>
      </c>
      <c r="F20" s="5">
        <v>137750</v>
      </c>
      <c r="G20" s="5">
        <v>97284</v>
      </c>
      <c r="H20" s="5">
        <v>45768</v>
      </c>
      <c r="I20" s="38">
        <f>SUM(F20:H20)</f>
        <v>280802</v>
      </c>
      <c r="J20" s="38">
        <f t="shared" si="2"/>
        <v>861848</v>
      </c>
      <c r="K20" s="5">
        <v>196384</v>
      </c>
      <c r="L20" s="5">
        <v>171900</v>
      </c>
      <c r="M20" s="5">
        <v>165400</v>
      </c>
      <c r="N20" s="38">
        <f>SUM(K20:M20)</f>
        <v>533684</v>
      </c>
      <c r="O20" s="5">
        <v>148087</v>
      </c>
      <c r="P20" s="5">
        <v>129440</v>
      </c>
      <c r="Q20" s="5">
        <v>68500</v>
      </c>
      <c r="R20" s="38">
        <f>SUM(O20:Q20)</f>
        <v>346027</v>
      </c>
      <c r="S20" s="38">
        <f t="shared" si="5"/>
        <v>879711</v>
      </c>
    </row>
    <row r="21" spans="1:19" ht="16.5" thickBot="1" x14ac:dyDescent="0.3">
      <c r="A21" s="62" t="s">
        <v>23</v>
      </c>
      <c r="B21" s="3">
        <v>356.1</v>
      </c>
      <c r="C21" s="3">
        <v>260.48</v>
      </c>
      <c r="D21" s="3">
        <v>244.7</v>
      </c>
      <c r="E21" s="52">
        <f>SUM(B21:D21)</f>
        <v>861.28</v>
      </c>
      <c r="F21" s="3">
        <v>218</v>
      </c>
      <c r="G21" s="3">
        <v>189</v>
      </c>
      <c r="H21" s="3">
        <v>125.1</v>
      </c>
      <c r="I21" s="52">
        <f>SUM(F21:H21)</f>
        <v>532.1</v>
      </c>
      <c r="J21" s="52">
        <f t="shared" si="2"/>
        <v>1393.38</v>
      </c>
      <c r="K21" s="3">
        <v>287.8</v>
      </c>
      <c r="L21" s="3">
        <v>256.89999999999998</v>
      </c>
      <c r="M21" s="3">
        <v>263</v>
      </c>
      <c r="N21" s="52">
        <f>SUM(K21:M21)</f>
        <v>807.7</v>
      </c>
      <c r="O21" s="3">
        <v>230.5</v>
      </c>
      <c r="P21" s="3">
        <v>252.1</v>
      </c>
      <c r="Q21" s="3">
        <v>159.08000000000001</v>
      </c>
      <c r="R21" s="52">
        <f>SUM(O21:Q21)</f>
        <v>641.68000000000006</v>
      </c>
      <c r="S21" s="52">
        <f t="shared" si="5"/>
        <v>1449.38</v>
      </c>
    </row>
    <row r="22" spans="1:19" ht="16.5" thickBot="1" x14ac:dyDescent="0.3">
      <c r="A22" s="63" t="s">
        <v>13</v>
      </c>
      <c r="B22" s="6">
        <f>SUM(B20:B21)</f>
        <v>243798.1</v>
      </c>
      <c r="C22" s="6">
        <f>SUM(C20:C21)</f>
        <v>165508.48000000001</v>
      </c>
      <c r="D22" s="6">
        <f>SUM(D20:D21)</f>
        <v>172600.7</v>
      </c>
      <c r="E22" s="40">
        <f>SUM(B22:D22)</f>
        <v>581907.28</v>
      </c>
      <c r="F22" s="6">
        <f>SUM(F20:F21)</f>
        <v>137968</v>
      </c>
      <c r="G22" s="6">
        <f>SUM(G20:G21)</f>
        <v>97473</v>
      </c>
      <c r="H22" s="6">
        <f>SUM(H20:H21)</f>
        <v>45893.1</v>
      </c>
      <c r="I22" s="40">
        <f>SUM(F22:H22)</f>
        <v>281334.09999999998</v>
      </c>
      <c r="J22" s="40">
        <f t="shared" si="2"/>
        <v>863241.38</v>
      </c>
      <c r="K22" s="6">
        <f>SUM(K20:K21)</f>
        <v>196671.8</v>
      </c>
      <c r="L22" s="6">
        <f>SUM(L20:L21)</f>
        <v>172156.9</v>
      </c>
      <c r="M22" s="6">
        <f>SUM(M20:M21)</f>
        <v>165663</v>
      </c>
      <c r="N22" s="40">
        <f>SUM(K22:M22)</f>
        <v>534491.69999999995</v>
      </c>
      <c r="O22" s="6">
        <f>SUM(O20:O21)</f>
        <v>148317.5</v>
      </c>
      <c r="P22" s="6">
        <f>SUM(P20:P21)</f>
        <v>129692.1</v>
      </c>
      <c r="Q22" s="6">
        <f>SUM(Q20:Q21)</f>
        <v>68659.08</v>
      </c>
      <c r="R22" s="40">
        <f>SUM(O22:Q22)</f>
        <v>346668.68</v>
      </c>
      <c r="S22" s="40">
        <f t="shared" si="5"/>
        <v>881160.37999999989</v>
      </c>
    </row>
    <row r="23" spans="1:19" x14ac:dyDescent="0.25">
      <c r="A23" s="47"/>
      <c r="B23" s="48"/>
      <c r="C23" s="48"/>
      <c r="D23" s="48"/>
      <c r="E23" s="48"/>
      <c r="F23" s="48"/>
      <c r="G23" s="48"/>
      <c r="H23" s="48"/>
      <c r="I23" s="48"/>
      <c r="J23" s="174"/>
      <c r="K23" s="48"/>
      <c r="L23" s="48"/>
      <c r="M23" s="48"/>
      <c r="N23" s="48"/>
      <c r="O23" s="48"/>
      <c r="P23" s="48"/>
      <c r="Q23" s="48"/>
      <c r="R23" s="48"/>
      <c r="S23" s="174"/>
    </row>
    <row r="24" spans="1:19" ht="15.75" x14ac:dyDescent="0.25">
      <c r="A24" s="64" t="s">
        <v>18</v>
      </c>
      <c r="B24" s="2">
        <v>337560</v>
      </c>
      <c r="C24" s="2">
        <v>250724</v>
      </c>
      <c r="D24" s="2">
        <v>248500</v>
      </c>
      <c r="E24" s="51">
        <f>SUM(B24:D24)</f>
        <v>836784</v>
      </c>
      <c r="F24" s="2">
        <v>198504</v>
      </c>
      <c r="G24" s="2">
        <v>155211</v>
      </c>
      <c r="H24" s="2">
        <v>40864.000000000007</v>
      </c>
      <c r="I24" s="51">
        <f>SUM(F24:H24)</f>
        <v>394579</v>
      </c>
      <c r="J24" s="51">
        <f t="shared" si="2"/>
        <v>1231363</v>
      </c>
      <c r="K24" s="2">
        <v>284383</v>
      </c>
      <c r="L24" s="2">
        <v>258024.99999999997</v>
      </c>
      <c r="M24" s="2">
        <v>255339</v>
      </c>
      <c r="N24" s="51">
        <f>SUM(K24:M24)</f>
        <v>797747</v>
      </c>
      <c r="O24" s="2">
        <v>233201</v>
      </c>
      <c r="P24" s="2">
        <v>207910.00000000003</v>
      </c>
      <c r="Q24" s="2">
        <v>84146</v>
      </c>
      <c r="R24" s="51">
        <f>SUM(O24:Q24)</f>
        <v>525257</v>
      </c>
      <c r="S24" s="51">
        <f t="shared" si="5"/>
        <v>1323004</v>
      </c>
    </row>
    <row r="25" spans="1:19" ht="15.75" thickBot="1" x14ac:dyDescent="0.3">
      <c r="A25" s="49"/>
      <c r="B25" s="50"/>
      <c r="C25" s="50"/>
      <c r="D25" s="50"/>
      <c r="E25" s="50"/>
      <c r="F25" s="50"/>
      <c r="G25" s="50"/>
      <c r="H25" s="50"/>
      <c r="I25" s="50"/>
      <c r="J25" s="175"/>
      <c r="K25" s="50"/>
      <c r="L25" s="50"/>
      <c r="M25" s="50"/>
      <c r="N25" s="175"/>
      <c r="O25" s="50"/>
      <c r="P25" s="50"/>
      <c r="Q25" s="50"/>
      <c r="R25" s="175"/>
      <c r="S25" s="175"/>
    </row>
    <row r="26" spans="1:19" ht="32.25" thickBot="1" x14ac:dyDescent="0.3">
      <c r="A26" s="36" t="s">
        <v>19</v>
      </c>
      <c r="B26" s="7">
        <f>B14+B18+B22</f>
        <v>3738646.4310000003</v>
      </c>
      <c r="C26" s="7">
        <f>C14+C18+C22</f>
        <v>2588707.4419999998</v>
      </c>
      <c r="D26" s="7">
        <f>D14+D18+D22</f>
        <v>2635316.2800000003</v>
      </c>
      <c r="E26" s="41">
        <f>SUM(B26:D26)</f>
        <v>8962670.1530000009</v>
      </c>
      <c r="F26" s="7">
        <f>F14+F18+F22</f>
        <v>2023776.19</v>
      </c>
      <c r="G26" s="7">
        <f>G14+G18+G22</f>
        <v>848464.51500000001</v>
      </c>
      <c r="H26" s="7">
        <f>H14+H18+H22</f>
        <v>542596.1</v>
      </c>
      <c r="I26" s="41">
        <f>SUM(F26:H26)</f>
        <v>3414836.8050000002</v>
      </c>
      <c r="J26" s="41">
        <f t="shared" si="2"/>
        <v>12377506.958000001</v>
      </c>
      <c r="K26" s="7">
        <f>K14+K18+K22</f>
        <v>3191828.051</v>
      </c>
      <c r="L26" s="7">
        <f>L14+L18+L22</f>
        <v>2910842.0159999998</v>
      </c>
      <c r="M26" s="7">
        <f>M14+M18+M22</f>
        <v>2584652.054</v>
      </c>
      <c r="N26" s="41">
        <f>SUM(K26:M26)</f>
        <v>8687322.1209999993</v>
      </c>
      <c r="O26" s="7">
        <f>O14+O18+O22</f>
        <v>2352495.142</v>
      </c>
      <c r="P26" s="7">
        <f>P14+P18+P22</f>
        <v>1533523.9540000001</v>
      </c>
      <c r="Q26" s="7">
        <f>Q14+Q18+Q22</f>
        <v>583764.25099999993</v>
      </c>
      <c r="R26" s="41">
        <f>SUM(O26:Q26)</f>
        <v>4469783.3470000001</v>
      </c>
      <c r="S26" s="41">
        <f t="shared" si="5"/>
        <v>13157105.467999998</v>
      </c>
    </row>
    <row r="27" spans="1:19" ht="31.5" x14ac:dyDescent="0.25">
      <c r="A27" s="68" t="s">
        <v>20</v>
      </c>
      <c r="B27" s="45">
        <f>B24+B26</f>
        <v>4076206.4310000003</v>
      </c>
      <c r="C27" s="45">
        <f>C24+C26</f>
        <v>2839431.4419999998</v>
      </c>
      <c r="D27" s="45">
        <f>D24+D26</f>
        <v>2883816.2800000003</v>
      </c>
      <c r="E27" s="53">
        <f>SUM(B27:D27)</f>
        <v>9799454.1530000009</v>
      </c>
      <c r="F27" s="45">
        <f>F24+F26</f>
        <v>2222280.19</v>
      </c>
      <c r="G27" s="45">
        <f>G24+G26</f>
        <v>1003675.515</v>
      </c>
      <c r="H27" s="45">
        <f>H24+H26</f>
        <v>583460.1</v>
      </c>
      <c r="I27" s="53">
        <f>SUM(F27:H27)</f>
        <v>3809415.8050000002</v>
      </c>
      <c r="J27" s="54">
        <f t="shared" si="2"/>
        <v>13608869.958000001</v>
      </c>
      <c r="K27" s="45">
        <f>K24+K26</f>
        <v>3476211.051</v>
      </c>
      <c r="L27" s="45">
        <f>L24+L26</f>
        <v>3168867.0159999998</v>
      </c>
      <c r="M27" s="45">
        <f>M24+M26</f>
        <v>2839991.054</v>
      </c>
      <c r="N27" s="54">
        <f>SUM(K27:M27)</f>
        <v>9485069.1209999993</v>
      </c>
      <c r="O27" s="45">
        <f>O24+O26</f>
        <v>2585696.142</v>
      </c>
      <c r="P27" s="45">
        <f>P24+P26</f>
        <v>1741433.9540000001</v>
      </c>
      <c r="Q27" s="45">
        <f>Q24+Q26</f>
        <v>667910.25099999993</v>
      </c>
      <c r="R27" s="54">
        <f>SUM(O27:Q27)</f>
        <v>4995040.3470000001</v>
      </c>
      <c r="S27" s="54">
        <f t="shared" si="5"/>
        <v>14480109.467999998</v>
      </c>
    </row>
    <row r="28" spans="1:19" x14ac:dyDescent="0.25">
      <c r="L28" s="1"/>
      <c r="M28" s="1"/>
      <c r="N28" s="1"/>
      <c r="P28" s="1"/>
      <c r="Q28" s="1"/>
      <c r="R28" s="1"/>
      <c r="S28" s="1"/>
    </row>
    <row r="29" spans="1:19" ht="66" customHeight="1" x14ac:dyDescent="0.25">
      <c r="A29" s="198"/>
      <c r="B29" s="198"/>
      <c r="C29" s="198"/>
      <c r="D29" s="198"/>
      <c r="E29" s="198"/>
      <c r="F29" s="198"/>
      <c r="G29" s="198"/>
      <c r="H29" s="198"/>
      <c r="I29" s="198"/>
      <c r="J29" s="198"/>
      <c r="K29" s="198"/>
      <c r="L29" s="198"/>
      <c r="M29" s="198"/>
      <c r="N29" s="198"/>
      <c r="O29" s="162"/>
      <c r="P29" s="162"/>
      <c r="Q29" s="162"/>
      <c r="R29" s="162"/>
      <c r="S29" s="162"/>
    </row>
    <row r="30" spans="1:19" x14ac:dyDescent="0.25">
      <c r="K30" s="1"/>
      <c r="L30" s="1"/>
      <c r="M30" s="1"/>
      <c r="N30" s="1"/>
      <c r="O30" s="1"/>
      <c r="P30" s="1"/>
      <c r="Q30" s="1"/>
      <c r="R30" s="1"/>
      <c r="S30" s="1"/>
    </row>
  </sheetData>
  <sheetProtection formatCells="0" formatColumns="0" formatRows="0" insertColumns="0" insertRows="0" insertHyperlinks="0" deleteColumns="0" deleteRows="0" sort="0" autoFilter="0" pivotTables="0"/>
  <protectedRanges>
    <protectedRange password="CA04" sqref="F3:J3 O3:Q3" name="Диапазон1"/>
  </protectedRanges>
  <customSheetViews>
    <customSheetView guid="{BFC9BBAB-DC53-41DF-AE0D-DBF1C62867D0}" scale="90" showGridLines="0" fitToPage="1">
      <pane xSplit="1" ySplit="3" topLeftCell="K4" activePane="bottomRight" state="frozen"/>
      <selection pane="bottomRight" activeCell="Y22" sqref="Y22:AA22"/>
      <pageMargins left="0.25" right="0.25" top="0.75" bottom="0.75" header="0.3" footer="0.3"/>
      <pageSetup paperSize="8" orientation="landscape" r:id="rId1"/>
    </customSheetView>
  </customSheetViews>
  <mergeCells count="5">
    <mergeCell ref="K2:S2"/>
    <mergeCell ref="A1:S1"/>
    <mergeCell ref="B2:J2"/>
    <mergeCell ref="A2:A3"/>
    <mergeCell ref="A29:N29"/>
  </mergeCells>
  <pageMargins left="0.25" right="0.25" top="0.75" bottom="0.75" header="0.3" footer="0.3"/>
  <pageSetup paperSize="9" scale="61" orientation="landscape" r:id="rId2"/>
  <ignoredErrors>
    <ignoredError sqref="N22 N26:N27 N18 E14 E22 E26:E2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showGridLines="0" zoomScale="90" zoomScaleNormal="9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J27" sqref="J27"/>
    </sheetView>
  </sheetViews>
  <sheetFormatPr defaultRowHeight="15" x14ac:dyDescent="0.25"/>
  <cols>
    <col min="1" max="1" width="65.42578125" customWidth="1"/>
    <col min="2" max="2" width="14" bestFit="1" customWidth="1"/>
    <col min="3" max="3" width="9.5703125" bestFit="1" customWidth="1"/>
    <col min="4" max="4" width="14" style="28" bestFit="1" customWidth="1"/>
    <col min="5" max="5" width="9.5703125" style="28" bestFit="1" customWidth="1"/>
    <col min="6" max="6" width="14" style="28" bestFit="1" customWidth="1"/>
    <col min="7" max="7" width="9.5703125" style="28" bestFit="1" customWidth="1"/>
    <col min="8" max="8" width="14" style="28" bestFit="1" customWidth="1"/>
    <col min="9" max="9" width="9.5703125" style="28" bestFit="1" customWidth="1"/>
    <col min="10" max="10" width="14" style="28" bestFit="1" customWidth="1"/>
    <col min="11" max="11" width="9.5703125" style="28" bestFit="1" customWidth="1"/>
    <col min="12" max="12" width="14" style="28" bestFit="1" customWidth="1"/>
    <col min="13" max="13" width="9.5703125" style="28" bestFit="1" customWidth="1"/>
  </cols>
  <sheetData>
    <row r="1" spans="1:13" ht="25.15" customHeight="1" x14ac:dyDescent="0.25">
      <c r="A1" s="204" t="s">
        <v>55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6"/>
    </row>
    <row r="2" spans="1:13" s="28" customFormat="1" ht="18.75" x14ac:dyDescent="0.3">
      <c r="A2" s="33"/>
      <c r="B2" s="200">
        <v>2016</v>
      </c>
      <c r="C2" s="201"/>
      <c r="D2" s="201"/>
      <c r="E2" s="201"/>
      <c r="F2" s="201"/>
      <c r="G2" s="203"/>
      <c r="H2" s="200">
        <v>2017</v>
      </c>
      <c r="I2" s="201"/>
      <c r="J2" s="201"/>
      <c r="K2" s="201"/>
      <c r="L2" s="201"/>
      <c r="M2" s="202"/>
    </row>
    <row r="3" spans="1:13" ht="18.75" x14ac:dyDescent="0.3">
      <c r="A3" s="33"/>
      <c r="B3" s="199" t="s">
        <v>57</v>
      </c>
      <c r="C3" s="199"/>
      <c r="D3" s="199" t="s">
        <v>81</v>
      </c>
      <c r="E3" s="199"/>
      <c r="F3" s="199" t="s">
        <v>77</v>
      </c>
      <c r="G3" s="199"/>
      <c r="H3" s="200" t="s">
        <v>57</v>
      </c>
      <c r="I3" s="203"/>
      <c r="J3" s="199" t="s">
        <v>81</v>
      </c>
      <c r="K3" s="199"/>
      <c r="L3" s="201" t="s">
        <v>77</v>
      </c>
      <c r="M3" s="202"/>
    </row>
    <row r="4" spans="1:13" ht="30" customHeight="1" x14ac:dyDescent="0.25">
      <c r="A4" s="33"/>
      <c r="B4" s="32" t="s">
        <v>24</v>
      </c>
      <c r="C4" s="32" t="s">
        <v>25</v>
      </c>
      <c r="D4" s="32" t="s">
        <v>24</v>
      </c>
      <c r="E4" s="32" t="s">
        <v>25</v>
      </c>
      <c r="F4" s="32" t="s">
        <v>24</v>
      </c>
      <c r="G4" s="32" t="s">
        <v>25</v>
      </c>
      <c r="H4" s="32" t="s">
        <v>24</v>
      </c>
      <c r="I4" s="32" t="s">
        <v>25</v>
      </c>
      <c r="J4" s="32" t="s">
        <v>24</v>
      </c>
      <c r="K4" s="32" t="s">
        <v>25</v>
      </c>
      <c r="L4" s="154" t="s">
        <v>24</v>
      </c>
      <c r="M4" s="176" t="s">
        <v>25</v>
      </c>
    </row>
    <row r="5" spans="1:13" ht="18.75" x14ac:dyDescent="0.25">
      <c r="A5" s="210" t="s">
        <v>0</v>
      </c>
      <c r="B5" s="211"/>
      <c r="C5" s="211"/>
      <c r="D5" s="211"/>
      <c r="E5" s="211"/>
      <c r="F5" s="211"/>
      <c r="G5" s="211"/>
      <c r="H5" s="211"/>
      <c r="I5" s="211"/>
      <c r="J5" s="211"/>
      <c r="K5" s="211"/>
      <c r="L5" s="211"/>
      <c r="M5" s="212"/>
    </row>
    <row r="6" spans="1:13" ht="15.75" x14ac:dyDescent="0.25">
      <c r="A6" s="60" t="s">
        <v>1</v>
      </c>
      <c r="B6" s="9">
        <v>329.63299999999998</v>
      </c>
      <c r="C6" s="24">
        <v>166.86</v>
      </c>
      <c r="D6" s="9">
        <v>361.52</v>
      </c>
      <c r="E6" s="24">
        <v>175.90600000000001</v>
      </c>
      <c r="F6" s="9">
        <v>342.03300000000002</v>
      </c>
      <c r="G6" s="24">
        <v>168.994</v>
      </c>
      <c r="H6" s="9">
        <v>161.36500000000001</v>
      </c>
      <c r="I6" s="24">
        <v>160.63300000000001</v>
      </c>
      <c r="J6" s="9">
        <v>229.57599999999999</v>
      </c>
      <c r="K6" s="24">
        <v>167.179</v>
      </c>
      <c r="L6" s="9">
        <v>191.72800000000001</v>
      </c>
      <c r="M6" s="24">
        <v>162.70599999999999</v>
      </c>
    </row>
    <row r="7" spans="1:13" ht="15.75" x14ac:dyDescent="0.25">
      <c r="A7" s="61" t="s">
        <v>64</v>
      </c>
      <c r="B7" s="10">
        <v>174.08</v>
      </c>
      <c r="C7" s="25">
        <v>160.67400000000001</v>
      </c>
      <c r="D7" s="10">
        <v>218.76300000000001</v>
      </c>
      <c r="E7" s="25">
        <v>163.09700000000001</v>
      </c>
      <c r="F7" s="10">
        <v>194.691</v>
      </c>
      <c r="G7" s="25">
        <v>161.34299999999999</v>
      </c>
      <c r="H7" s="10">
        <v>171.547</v>
      </c>
      <c r="I7" s="25">
        <v>158.63999999999999</v>
      </c>
      <c r="J7" s="10">
        <v>210.74100000000001</v>
      </c>
      <c r="K7" s="25">
        <v>160.71199999999999</v>
      </c>
      <c r="L7" s="10">
        <v>190.26300000000001</v>
      </c>
      <c r="M7" s="25">
        <v>159.327</v>
      </c>
    </row>
    <row r="8" spans="1:13" ht="15.75" x14ac:dyDescent="0.25">
      <c r="A8" s="61" t="s">
        <v>65</v>
      </c>
      <c r="B8" s="10">
        <v>208.70099999999999</v>
      </c>
      <c r="C8" s="25">
        <v>171.136</v>
      </c>
      <c r="D8" s="10">
        <v>247.084</v>
      </c>
      <c r="E8" s="25">
        <v>186.87200000000001</v>
      </c>
      <c r="F8" s="10">
        <v>222.26499999999999</v>
      </c>
      <c r="G8" s="25">
        <v>174.947</v>
      </c>
      <c r="H8" s="10">
        <v>191.583</v>
      </c>
      <c r="I8" s="25">
        <v>175.916</v>
      </c>
      <c r="J8" s="10">
        <v>237.37200000000001</v>
      </c>
      <c r="K8" s="25">
        <v>181.01499999999999</v>
      </c>
      <c r="L8" s="10">
        <v>209.75899999999999</v>
      </c>
      <c r="M8" s="25">
        <v>177.5</v>
      </c>
    </row>
    <row r="9" spans="1:13" ht="15.75" x14ac:dyDescent="0.25">
      <c r="A9" s="61" t="s">
        <v>66</v>
      </c>
      <c r="B9" s="10">
        <v>193.36199999999999</v>
      </c>
      <c r="C9" s="25">
        <v>179.30500000000001</v>
      </c>
      <c r="D9" s="10">
        <v>238.60599999999999</v>
      </c>
      <c r="E9" s="25">
        <v>186.53299999999999</v>
      </c>
      <c r="F9" s="10">
        <v>211.291</v>
      </c>
      <c r="G9" s="25">
        <v>181.184</v>
      </c>
      <c r="H9" s="10">
        <v>206.364</v>
      </c>
      <c r="I9" s="25">
        <v>172.773</v>
      </c>
      <c r="J9" s="10">
        <v>225.68100000000001</v>
      </c>
      <c r="K9" s="25">
        <v>191.69200000000001</v>
      </c>
      <c r="L9" s="10">
        <v>216.17500000000001</v>
      </c>
      <c r="M9" s="25">
        <v>178.35400000000001</v>
      </c>
    </row>
    <row r="10" spans="1:13" ht="15.75" x14ac:dyDescent="0.25">
      <c r="A10" s="61" t="s">
        <v>67</v>
      </c>
      <c r="B10" s="10">
        <v>188.654</v>
      </c>
      <c r="C10" s="25">
        <v>171.06800000000001</v>
      </c>
      <c r="D10" s="10">
        <v>183.88800000000001</v>
      </c>
      <c r="E10" s="25">
        <v>180.005</v>
      </c>
      <c r="F10" s="10">
        <v>187.20599999999999</v>
      </c>
      <c r="G10" s="25">
        <v>173.45</v>
      </c>
      <c r="H10" s="10">
        <v>188.107</v>
      </c>
      <c r="I10" s="25">
        <v>171.17500000000001</v>
      </c>
      <c r="J10" s="10">
        <v>207.434</v>
      </c>
      <c r="K10" s="25">
        <v>175.17699999999999</v>
      </c>
      <c r="L10" s="10">
        <v>195.62700000000001</v>
      </c>
      <c r="M10" s="25">
        <v>172.554</v>
      </c>
    </row>
    <row r="11" spans="1:13" ht="15.75" x14ac:dyDescent="0.25">
      <c r="A11" s="61" t="s">
        <v>68</v>
      </c>
      <c r="B11" s="10">
        <v>174.25899999999999</v>
      </c>
      <c r="C11" s="25">
        <v>167.733</v>
      </c>
      <c r="D11" s="10">
        <v>304.73700000000002</v>
      </c>
      <c r="E11" s="25">
        <v>181.61199999999999</v>
      </c>
      <c r="F11" s="10">
        <v>223.876</v>
      </c>
      <c r="G11" s="25">
        <v>171.28800000000001</v>
      </c>
      <c r="H11" s="10">
        <v>185.804</v>
      </c>
      <c r="I11" s="25">
        <v>171.16300000000001</v>
      </c>
      <c r="J11" s="10">
        <v>261.65300000000002</v>
      </c>
      <c r="K11" s="25">
        <v>180.17599999999999</v>
      </c>
      <c r="L11" s="10">
        <v>217.06100000000001</v>
      </c>
      <c r="M11" s="25">
        <v>174.15199999999999</v>
      </c>
    </row>
    <row r="12" spans="1:13" ht="15.75" x14ac:dyDescent="0.25">
      <c r="A12" s="61" t="s">
        <v>69</v>
      </c>
      <c r="B12" s="10">
        <v>179.54499999999999</v>
      </c>
      <c r="C12" s="25">
        <v>166.816</v>
      </c>
      <c r="D12" s="10">
        <v>196.727</v>
      </c>
      <c r="E12" s="25">
        <v>168.54300000000001</v>
      </c>
      <c r="F12" s="10">
        <v>185.80799999999999</v>
      </c>
      <c r="G12" s="25">
        <v>167.429</v>
      </c>
      <c r="H12" s="10">
        <v>167.99299999999999</v>
      </c>
      <c r="I12" s="25">
        <v>166.02</v>
      </c>
      <c r="J12" s="10">
        <v>178.13300000000001</v>
      </c>
      <c r="K12" s="25">
        <v>166.21899999999999</v>
      </c>
      <c r="L12" s="10">
        <v>172.05799999999999</v>
      </c>
      <c r="M12" s="25">
        <v>166.09800000000001</v>
      </c>
    </row>
    <row r="13" spans="1:13" ht="16.5" thickBot="1" x14ac:dyDescent="0.3">
      <c r="A13" s="62" t="s">
        <v>70</v>
      </c>
      <c r="B13" s="11">
        <v>193.523</v>
      </c>
      <c r="C13" s="26">
        <v>162.81800000000001</v>
      </c>
      <c r="D13" s="11">
        <v>261.97699999999998</v>
      </c>
      <c r="E13" s="26">
        <v>168.15</v>
      </c>
      <c r="F13" s="11">
        <v>222.96899999999999</v>
      </c>
      <c r="G13" s="26">
        <v>164.22</v>
      </c>
      <c r="H13" s="11">
        <v>208.30600000000001</v>
      </c>
      <c r="I13" s="26">
        <v>164.244</v>
      </c>
      <c r="J13" s="11">
        <v>219.51599999999999</v>
      </c>
      <c r="K13" s="26">
        <v>163.00200000000001</v>
      </c>
      <c r="L13" s="11">
        <v>213.375</v>
      </c>
      <c r="M13" s="26">
        <v>163.84</v>
      </c>
    </row>
    <row r="14" spans="1:13" ht="16.5" thickBot="1" x14ac:dyDescent="0.3">
      <c r="A14" s="63" t="s">
        <v>26</v>
      </c>
      <c r="B14" s="101">
        <v>187.49799999999999</v>
      </c>
      <c r="C14" s="100">
        <v>167.69</v>
      </c>
      <c r="D14" s="101">
        <v>236.61500000000001</v>
      </c>
      <c r="E14" s="100">
        <v>174.36099999999999</v>
      </c>
      <c r="F14" s="101">
        <v>186.821</v>
      </c>
      <c r="G14" s="100">
        <v>168.506</v>
      </c>
      <c r="H14" s="101">
        <v>188.06100000000001</v>
      </c>
      <c r="I14" s="100">
        <v>166.80199999999999</v>
      </c>
      <c r="J14" s="101">
        <v>214.994</v>
      </c>
      <c r="K14" s="100">
        <v>170.55099999999999</v>
      </c>
      <c r="L14" s="101">
        <v>200.02199999999999</v>
      </c>
      <c r="M14" s="100">
        <v>168.06100000000001</v>
      </c>
    </row>
    <row r="15" spans="1:13" ht="18.75" x14ac:dyDescent="0.25">
      <c r="A15" s="207" t="s">
        <v>4</v>
      </c>
      <c r="B15" s="208"/>
      <c r="C15" s="208"/>
      <c r="D15" s="208"/>
      <c r="E15" s="208"/>
      <c r="F15" s="208"/>
      <c r="G15" s="208"/>
      <c r="H15" s="208"/>
      <c r="I15" s="208"/>
      <c r="J15" s="208"/>
      <c r="K15" s="208"/>
      <c r="L15" s="208"/>
      <c r="M15" s="209"/>
    </row>
    <row r="16" spans="1:13" ht="15.75" x14ac:dyDescent="0.25">
      <c r="A16" s="60" t="s">
        <v>5</v>
      </c>
      <c r="B16" s="12">
        <v>186.71700000000001</v>
      </c>
      <c r="C16" s="13">
        <v>163.30500000000001</v>
      </c>
      <c r="D16" s="12">
        <v>259.68099999999998</v>
      </c>
      <c r="E16" s="13">
        <v>169.006</v>
      </c>
      <c r="F16" s="12">
        <v>211.501</v>
      </c>
      <c r="G16" s="13">
        <v>164.828</v>
      </c>
      <c r="H16" s="12">
        <v>195.27500000000001</v>
      </c>
      <c r="I16" s="13">
        <v>163.59</v>
      </c>
      <c r="J16" s="12">
        <v>206.321</v>
      </c>
      <c r="K16" s="13">
        <v>166.23400000000001</v>
      </c>
      <c r="L16" s="12">
        <v>199.08</v>
      </c>
      <c r="M16" s="13">
        <v>164.483</v>
      </c>
    </row>
    <row r="17" spans="1:13" s="28" customFormat="1" ht="15.75" x14ac:dyDescent="0.25">
      <c r="A17" s="61" t="s">
        <v>58</v>
      </c>
      <c r="B17" s="79">
        <v>0</v>
      </c>
      <c r="C17" s="80">
        <v>270.745</v>
      </c>
      <c r="D17" s="79">
        <v>0</v>
      </c>
      <c r="E17" s="80">
        <v>276.59500000000003</v>
      </c>
      <c r="F17" s="79">
        <v>0</v>
      </c>
      <c r="G17" s="80">
        <v>271.86700000000002</v>
      </c>
      <c r="H17" s="79">
        <v>0</v>
      </c>
      <c r="I17" s="80">
        <v>323.73</v>
      </c>
      <c r="J17" s="79">
        <v>0</v>
      </c>
      <c r="K17" s="80">
        <v>270.786</v>
      </c>
      <c r="L17" s="79">
        <v>0</v>
      </c>
      <c r="M17" s="80">
        <v>308.70999999999998</v>
      </c>
    </row>
    <row r="18" spans="1:13" s="28" customFormat="1" ht="16.5" thickBot="1" x14ac:dyDescent="0.3">
      <c r="A18" s="61" t="s">
        <v>59</v>
      </c>
      <c r="B18" s="79">
        <v>0</v>
      </c>
      <c r="C18" s="80">
        <v>334.524</v>
      </c>
      <c r="D18" s="79">
        <v>0</v>
      </c>
      <c r="E18" s="80">
        <v>355.50799999999998</v>
      </c>
      <c r="F18" s="79">
        <v>0</v>
      </c>
      <c r="G18" s="80">
        <v>348.84899999999999</v>
      </c>
      <c r="H18" s="79">
        <v>0</v>
      </c>
      <c r="I18" s="80">
        <v>359.60300000000001</v>
      </c>
      <c r="J18" s="79">
        <v>0</v>
      </c>
      <c r="K18" s="80">
        <v>267.51100000000002</v>
      </c>
      <c r="L18" s="79">
        <v>0</v>
      </c>
      <c r="M18" s="80">
        <v>332.48899999999998</v>
      </c>
    </row>
    <row r="19" spans="1:13" ht="16.5" thickBot="1" x14ac:dyDescent="0.3">
      <c r="A19" s="78" t="s">
        <v>27</v>
      </c>
      <c r="B19" s="99">
        <v>186.71700000000001</v>
      </c>
      <c r="C19" s="98">
        <v>168.91900000000001</v>
      </c>
      <c r="D19" s="99">
        <v>259.68099999999998</v>
      </c>
      <c r="E19" s="98">
        <v>172.81800000000001</v>
      </c>
      <c r="F19" s="99">
        <v>211.501</v>
      </c>
      <c r="G19" s="98">
        <v>170.14699999999999</v>
      </c>
      <c r="H19" s="99">
        <v>195.27500000000001</v>
      </c>
      <c r="I19" s="98">
        <v>167.68199999999999</v>
      </c>
      <c r="J19" s="99">
        <v>206.321</v>
      </c>
      <c r="K19" s="98">
        <v>168.19200000000001</v>
      </c>
      <c r="L19" s="99">
        <v>199.08</v>
      </c>
      <c r="M19" s="98">
        <v>167.87</v>
      </c>
    </row>
    <row r="20" spans="1:13" ht="18.75" x14ac:dyDescent="0.25">
      <c r="A20" s="207" t="s">
        <v>9</v>
      </c>
      <c r="B20" s="208"/>
      <c r="C20" s="208"/>
      <c r="D20" s="208"/>
      <c r="E20" s="208"/>
      <c r="F20" s="208"/>
      <c r="G20" s="208"/>
      <c r="H20" s="208"/>
      <c r="I20" s="208"/>
      <c r="J20" s="208"/>
      <c r="K20" s="208"/>
      <c r="L20" s="208"/>
      <c r="M20" s="209"/>
    </row>
    <row r="21" spans="1:13" ht="16.5" thickBot="1" x14ac:dyDescent="0.3">
      <c r="A21" s="64" t="s">
        <v>10</v>
      </c>
      <c r="B21" s="8">
        <v>173.16800000000001</v>
      </c>
      <c r="C21" s="27">
        <v>175.82900000000001</v>
      </c>
      <c r="D21" s="8">
        <v>173.47200000000001</v>
      </c>
      <c r="E21" s="27">
        <v>176.11699999999999</v>
      </c>
      <c r="F21" s="8">
        <v>173.261</v>
      </c>
      <c r="G21" s="27">
        <v>175.923</v>
      </c>
      <c r="H21" s="8">
        <v>194.23699999999999</v>
      </c>
      <c r="I21" s="27">
        <v>176.541</v>
      </c>
      <c r="J21" s="8">
        <v>174.21299999999999</v>
      </c>
      <c r="K21" s="27">
        <v>178.72300000000001</v>
      </c>
      <c r="L21" s="8">
        <v>186.851</v>
      </c>
      <c r="M21" s="27">
        <v>177.399</v>
      </c>
    </row>
    <row r="22" spans="1:13" ht="16.5" thickBot="1" x14ac:dyDescent="0.3">
      <c r="A22" s="63" t="s">
        <v>28</v>
      </c>
      <c r="B22" s="96">
        <v>173.16800000000001</v>
      </c>
      <c r="C22" s="97">
        <v>175.82900000000001</v>
      </c>
      <c r="D22" s="96">
        <v>173.47200000000001</v>
      </c>
      <c r="E22" s="97">
        <v>176.11699999999999</v>
      </c>
      <c r="F22" s="96">
        <v>173.261</v>
      </c>
      <c r="G22" s="97">
        <v>175.923</v>
      </c>
      <c r="H22" s="96">
        <v>194.23699999999999</v>
      </c>
      <c r="I22" s="97">
        <v>176.541</v>
      </c>
      <c r="J22" s="96">
        <v>174.21299999999999</v>
      </c>
      <c r="K22" s="97">
        <v>178.72300000000001</v>
      </c>
      <c r="L22" s="96">
        <v>186.851</v>
      </c>
      <c r="M22" s="97">
        <v>177.399</v>
      </c>
    </row>
    <row r="23" spans="1:13" ht="16.5" thickBot="1" x14ac:dyDescent="0.3">
      <c r="A23" s="36" t="s">
        <v>74</v>
      </c>
      <c r="B23" s="84">
        <v>186.98500000000001</v>
      </c>
      <c r="C23" s="85">
        <v>168.316</v>
      </c>
      <c r="D23" s="84">
        <v>236.83600000000001</v>
      </c>
      <c r="E23" s="85">
        <v>174.38900000000001</v>
      </c>
      <c r="F23" s="84">
        <v>206.98</v>
      </c>
      <c r="G23" s="85">
        <v>170.04</v>
      </c>
      <c r="H23" s="84">
        <v>188.905</v>
      </c>
      <c r="I23" s="85">
        <v>167.46899999999999</v>
      </c>
      <c r="J23" s="84">
        <v>213.46700000000001</v>
      </c>
      <c r="K23" s="85">
        <v>171.00299999999999</v>
      </c>
      <c r="L23" s="84">
        <v>199.571</v>
      </c>
      <c r="M23" s="85">
        <v>168.67099999999999</v>
      </c>
    </row>
    <row r="24" spans="1:13" ht="15.75" x14ac:dyDescent="0.25">
      <c r="A24" s="65" t="s">
        <v>18</v>
      </c>
      <c r="B24" s="34" t="s">
        <v>46</v>
      </c>
      <c r="C24" s="35">
        <v>174.24</v>
      </c>
      <c r="D24" s="34" t="s">
        <v>46</v>
      </c>
      <c r="E24" s="35">
        <v>173.42</v>
      </c>
      <c r="F24" s="34" t="s">
        <v>46</v>
      </c>
      <c r="G24" s="35">
        <v>173.98</v>
      </c>
      <c r="H24" s="34" t="s">
        <v>46</v>
      </c>
      <c r="I24" s="81">
        <v>174.44</v>
      </c>
      <c r="J24" s="34" t="s">
        <v>46</v>
      </c>
      <c r="K24" s="81">
        <v>172.91</v>
      </c>
      <c r="L24" s="34" t="s">
        <v>46</v>
      </c>
      <c r="M24" s="81">
        <v>173.84</v>
      </c>
    </row>
    <row r="26" spans="1:13" ht="64.5" customHeight="1" x14ac:dyDescent="0.25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</row>
  </sheetData>
  <customSheetViews>
    <customSheetView guid="{BFC9BBAB-DC53-41DF-AE0D-DBF1C62867D0}" scale="90" showGridLines="0" fitToPage="1">
      <pane xSplit="1" ySplit="3" topLeftCell="F4" activePane="bottomRight" state="frozen"/>
      <selection pane="bottomRight" activeCell="P30" sqref="P30"/>
      <pageMargins left="0.25" right="0.25" top="0.75" bottom="0.75" header="0.3" footer="0.3"/>
      <pageSetup paperSize="8" scale="74" orientation="landscape" r:id="rId1"/>
    </customSheetView>
  </customSheetViews>
  <mergeCells count="13">
    <mergeCell ref="J3:K3"/>
    <mergeCell ref="H2:M2"/>
    <mergeCell ref="H3:I3"/>
    <mergeCell ref="A1:M1"/>
    <mergeCell ref="A26:M26"/>
    <mergeCell ref="L3:M3"/>
    <mergeCell ref="B3:C3"/>
    <mergeCell ref="A20:M20"/>
    <mergeCell ref="A5:M5"/>
    <mergeCell ref="A15:M15"/>
    <mergeCell ref="D3:E3"/>
    <mergeCell ref="F3:G3"/>
    <mergeCell ref="B2:G2"/>
  </mergeCells>
  <pageMargins left="0.25" right="0.25" top="0.75" bottom="0.75" header="0.3" footer="0.3"/>
  <pageSetup paperSize="9" scale="68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8"/>
  <sheetViews>
    <sheetView showGridLines="0"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O30" sqref="O30"/>
    </sheetView>
  </sheetViews>
  <sheetFormatPr defaultRowHeight="15" x14ac:dyDescent="0.25"/>
  <cols>
    <col min="1" max="1" width="58.7109375" customWidth="1"/>
    <col min="2" max="3" width="7.7109375" customWidth="1"/>
    <col min="4" max="4" width="9.140625" customWidth="1"/>
    <col min="5" max="6" width="7.7109375" style="28" customWidth="1"/>
    <col min="7" max="7" width="9.140625" style="28" customWidth="1"/>
    <col min="8" max="9" width="7.7109375" style="28" customWidth="1"/>
    <col min="10" max="10" width="9.140625" style="28" customWidth="1"/>
    <col min="11" max="12" width="7.7109375" style="28" customWidth="1"/>
    <col min="13" max="13" width="9.140625" style="28" customWidth="1"/>
    <col min="14" max="15" width="7.7109375" style="28" customWidth="1"/>
    <col min="16" max="16" width="9.140625" style="28" customWidth="1"/>
    <col min="17" max="18" width="7.7109375" customWidth="1"/>
    <col min="19" max="19" width="8.7109375" bestFit="1" customWidth="1"/>
  </cols>
  <sheetData>
    <row r="1" spans="1:19" ht="18.75" customHeight="1" x14ac:dyDescent="0.25">
      <c r="A1" s="213" t="s">
        <v>39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</row>
    <row r="2" spans="1:19" s="28" customFormat="1" ht="15.75" x14ac:dyDescent="0.25">
      <c r="A2" s="215"/>
      <c r="B2" s="219">
        <v>2016</v>
      </c>
      <c r="C2" s="220"/>
      <c r="D2" s="220"/>
      <c r="E2" s="220"/>
      <c r="F2" s="220"/>
      <c r="G2" s="220"/>
      <c r="H2" s="220"/>
      <c r="I2" s="220"/>
      <c r="J2" s="221"/>
      <c r="K2" s="219">
        <v>2017</v>
      </c>
      <c r="L2" s="220"/>
      <c r="M2" s="220"/>
      <c r="N2" s="220"/>
      <c r="O2" s="220"/>
      <c r="P2" s="220"/>
      <c r="Q2" s="220"/>
      <c r="R2" s="220"/>
      <c r="S2" s="220"/>
    </row>
    <row r="3" spans="1:19" ht="15.75" x14ac:dyDescent="0.25">
      <c r="A3" s="216"/>
      <c r="B3" s="217" t="s">
        <v>57</v>
      </c>
      <c r="C3" s="217"/>
      <c r="D3" s="217"/>
      <c r="E3" s="217" t="s">
        <v>81</v>
      </c>
      <c r="F3" s="217"/>
      <c r="G3" s="217"/>
      <c r="H3" s="217" t="s">
        <v>77</v>
      </c>
      <c r="I3" s="217"/>
      <c r="J3" s="217"/>
      <c r="K3" s="217" t="s">
        <v>57</v>
      </c>
      <c r="L3" s="217"/>
      <c r="M3" s="217"/>
      <c r="N3" s="217" t="s">
        <v>81</v>
      </c>
      <c r="O3" s="217"/>
      <c r="P3" s="217"/>
      <c r="Q3" s="217" t="s">
        <v>77</v>
      </c>
      <c r="R3" s="217"/>
      <c r="S3" s="218"/>
    </row>
    <row r="4" spans="1:19" x14ac:dyDescent="0.25">
      <c r="A4" s="57"/>
      <c r="B4" s="58" t="s">
        <v>40</v>
      </c>
      <c r="C4" s="58" t="s">
        <v>41</v>
      </c>
      <c r="D4" s="59" t="s">
        <v>42</v>
      </c>
      <c r="E4" s="58" t="s">
        <v>40</v>
      </c>
      <c r="F4" s="58" t="s">
        <v>41</v>
      </c>
      <c r="G4" s="59" t="s">
        <v>42</v>
      </c>
      <c r="H4" s="58" t="s">
        <v>40</v>
      </c>
      <c r="I4" s="58" t="s">
        <v>41</v>
      </c>
      <c r="J4" s="59" t="s">
        <v>42</v>
      </c>
      <c r="K4" s="58" t="s">
        <v>40</v>
      </c>
      <c r="L4" s="58" t="s">
        <v>41</v>
      </c>
      <c r="M4" s="59" t="s">
        <v>42</v>
      </c>
      <c r="N4" s="58" t="s">
        <v>40</v>
      </c>
      <c r="O4" s="58" t="s">
        <v>41</v>
      </c>
      <c r="P4" s="59" t="s">
        <v>42</v>
      </c>
      <c r="Q4" s="58" t="s">
        <v>40</v>
      </c>
      <c r="R4" s="58" t="s">
        <v>41</v>
      </c>
      <c r="S4" s="59" t="s">
        <v>42</v>
      </c>
    </row>
    <row r="5" spans="1:19" ht="15.75" x14ac:dyDescent="0.25">
      <c r="A5" s="60" t="s">
        <v>43</v>
      </c>
      <c r="B5" s="17">
        <v>53.915124462023101</v>
      </c>
      <c r="C5" s="17">
        <v>52.809768487124778</v>
      </c>
      <c r="D5" s="18">
        <v>53.734565773098772</v>
      </c>
      <c r="E5" s="17">
        <v>38.440926557577527</v>
      </c>
      <c r="F5" s="17">
        <v>58.96329687617726</v>
      </c>
      <c r="G5" s="18">
        <v>41.914081097464958</v>
      </c>
      <c r="H5" s="17">
        <v>46.075317670952657</v>
      </c>
      <c r="I5" s="17">
        <v>55.886532681651026</v>
      </c>
      <c r="J5" s="18">
        <v>47.698501807966103</v>
      </c>
      <c r="K5" s="17">
        <v>51.573022435847584</v>
      </c>
      <c r="L5" s="17">
        <v>56.856392906713424</v>
      </c>
      <c r="M5" s="18">
        <v>52.448956465282706</v>
      </c>
      <c r="N5" s="17">
        <v>40.499640520010111</v>
      </c>
      <c r="O5" s="17">
        <v>63.913263499907622</v>
      </c>
      <c r="P5" s="18">
        <v>44.381402973267591</v>
      </c>
      <c r="Q5" s="17">
        <v>46.005742025122665</v>
      </c>
      <c r="R5" s="17">
        <v>60.404322320971282</v>
      </c>
      <c r="S5" s="18">
        <v>48.392893659904942</v>
      </c>
    </row>
    <row r="6" spans="1:19" ht="15.75" x14ac:dyDescent="0.25">
      <c r="A6" s="61" t="s">
        <v>44</v>
      </c>
      <c r="B6" s="17">
        <v>67.200704964678167</v>
      </c>
      <c r="C6" s="17">
        <v>55.649379532032597</v>
      </c>
      <c r="D6" s="18">
        <v>59.528917880528176</v>
      </c>
      <c r="E6" s="17">
        <v>35.763670035321823</v>
      </c>
      <c r="F6" s="17">
        <v>63.734509883891313</v>
      </c>
      <c r="G6" s="18">
        <v>54.340441085043459</v>
      </c>
      <c r="H6" s="17">
        <v>51.482187499999995</v>
      </c>
      <c r="I6" s="17">
        <v>59.691944707961945</v>
      </c>
      <c r="J6" s="18">
        <v>56.934679482785825</v>
      </c>
      <c r="K6" s="17">
        <v>67.73004828042329</v>
      </c>
      <c r="L6" s="17">
        <v>43.652876775095486</v>
      </c>
      <c r="M6" s="18">
        <v>51.739248397371831</v>
      </c>
      <c r="N6" s="17">
        <v>36.048526785714287</v>
      </c>
      <c r="O6" s="17">
        <v>60.524382757090002</v>
      </c>
      <c r="P6" s="18">
        <v>52.304112069810159</v>
      </c>
      <c r="Q6" s="17">
        <v>51.80176951789003</v>
      </c>
      <c r="R6" s="17">
        <v>52.135236136208754</v>
      </c>
      <c r="S6" s="18">
        <v>52.023240630476188</v>
      </c>
    </row>
    <row r="7" spans="1:19" ht="15.75" x14ac:dyDescent="0.25">
      <c r="A7" s="61" t="s">
        <v>45</v>
      </c>
      <c r="B7" s="16">
        <v>34.070289655996184</v>
      </c>
      <c r="C7" s="16">
        <v>46.864774325344371</v>
      </c>
      <c r="D7" s="19">
        <v>45.25196523077566</v>
      </c>
      <c r="E7" s="16">
        <v>15.720054347826087</v>
      </c>
      <c r="F7" s="16">
        <v>52.555839586121479</v>
      </c>
      <c r="G7" s="19">
        <v>47.91250372905256</v>
      </c>
      <c r="H7" s="16">
        <v>24.895172001911135</v>
      </c>
      <c r="I7" s="16">
        <v>49.710306955732911</v>
      </c>
      <c r="J7" s="19">
        <v>46.582234479914106</v>
      </c>
      <c r="K7" s="16">
        <v>32.969125402576488</v>
      </c>
      <c r="L7" s="16">
        <v>46.782081393917437</v>
      </c>
      <c r="M7" s="19">
        <v>45.040888870620044</v>
      </c>
      <c r="N7" s="16">
        <v>20.133043876413442</v>
      </c>
      <c r="O7" s="16">
        <v>50.22318028818875</v>
      </c>
      <c r="P7" s="19">
        <v>46.430167367708478</v>
      </c>
      <c r="Q7" s="16">
        <v>26.515625850748659</v>
      </c>
      <c r="R7" s="16">
        <v>48.512136639103566</v>
      </c>
      <c r="S7" s="19">
        <v>45.739365905067821</v>
      </c>
    </row>
    <row r="8" spans="1:19" ht="15.75" x14ac:dyDescent="0.25">
      <c r="A8" s="76" t="s">
        <v>75</v>
      </c>
      <c r="B8" s="55">
        <v>53.711445903431191</v>
      </c>
      <c r="C8" s="55">
        <v>50.043037072965177</v>
      </c>
      <c r="D8" s="56">
        <v>52.214404484967126</v>
      </c>
      <c r="E8" s="55">
        <v>36.944938927524582</v>
      </c>
      <c r="F8" s="55">
        <v>56.312756044032938</v>
      </c>
      <c r="G8" s="56">
        <v>45.023146455570377</v>
      </c>
      <c r="H8" s="55">
        <v>45.25451755057577</v>
      </c>
      <c r="I8" s="55">
        <v>53.177896558499057</v>
      </c>
      <c r="J8" s="56">
        <v>48.513548449169228</v>
      </c>
      <c r="K8" s="55">
        <v>51.633066762401249</v>
      </c>
      <c r="L8" s="55">
        <v>48.677783333786891</v>
      </c>
      <c r="M8" s="56">
        <v>50.415922320744286</v>
      </c>
      <c r="N8" s="55">
        <v>39.046589172801959</v>
      </c>
      <c r="O8" s="55">
        <v>55.618721686568342</v>
      </c>
      <c r="P8" s="56">
        <v>45.871883417080547</v>
      </c>
      <c r="Q8" s="55">
        <v>45.305058692492217</v>
      </c>
      <c r="R8" s="55">
        <v>52.167426373030601</v>
      </c>
      <c r="S8" s="56">
        <v>48.131350275255883</v>
      </c>
    </row>
    <row r="9" spans="1:19" ht="15.75" x14ac:dyDescent="0.25">
      <c r="A9" s="75" t="s">
        <v>18</v>
      </c>
      <c r="B9" s="20">
        <v>28.629029304029302</v>
      </c>
      <c r="C9" s="77" t="s">
        <v>46</v>
      </c>
      <c r="D9" s="21" t="s">
        <v>46</v>
      </c>
      <c r="E9" s="20">
        <v>8.44</v>
      </c>
      <c r="F9" s="77" t="s">
        <v>46</v>
      </c>
      <c r="G9" s="21" t="s">
        <v>46</v>
      </c>
      <c r="H9" s="20">
        <v>18.53</v>
      </c>
      <c r="I9" s="77" t="s">
        <v>46</v>
      </c>
      <c r="J9" s="21" t="s">
        <v>46</v>
      </c>
      <c r="K9" s="20">
        <v>26.4</v>
      </c>
      <c r="L9" s="77" t="s">
        <v>46</v>
      </c>
      <c r="M9" s="21" t="s">
        <v>46</v>
      </c>
      <c r="N9" s="20">
        <v>8.34</v>
      </c>
      <c r="O9" s="77" t="s">
        <v>46</v>
      </c>
      <c r="P9" s="21" t="s">
        <v>46</v>
      </c>
      <c r="Q9" s="20">
        <v>17.32</v>
      </c>
      <c r="R9" s="77" t="s">
        <v>46</v>
      </c>
      <c r="S9" s="21" t="s">
        <v>46</v>
      </c>
    </row>
    <row r="11" spans="1:19" x14ac:dyDescent="0.25">
      <c r="A11" s="28"/>
      <c r="B11" s="28"/>
      <c r="C11" s="28"/>
      <c r="D11" s="28"/>
      <c r="Q11" s="156"/>
      <c r="R11" s="156"/>
      <c r="S11" s="155"/>
    </row>
    <row r="12" spans="1:19" x14ac:dyDescent="0.25">
      <c r="A12" s="28"/>
      <c r="B12" s="28"/>
      <c r="C12" s="28"/>
      <c r="D12" s="28"/>
      <c r="Q12" s="155"/>
      <c r="R12" s="155"/>
      <c r="S12" s="155"/>
    </row>
    <row r="13" spans="1:19" x14ac:dyDescent="0.25">
      <c r="A13" s="28"/>
      <c r="B13" s="28"/>
      <c r="C13" s="28"/>
      <c r="D13" s="28"/>
      <c r="G13" s="252"/>
      <c r="H13" s="252"/>
      <c r="I13" s="252"/>
      <c r="J13" s="252"/>
      <c r="K13" s="252"/>
      <c r="Q13" s="155"/>
      <c r="R13" s="155"/>
      <c r="S13" s="155"/>
    </row>
    <row r="14" spans="1:19" x14ac:dyDescent="0.25">
      <c r="A14" s="28"/>
      <c r="B14" s="28"/>
      <c r="C14" s="28"/>
      <c r="D14" s="28"/>
      <c r="Q14" s="157"/>
      <c r="R14" s="157"/>
      <c r="S14" s="157"/>
    </row>
    <row r="15" spans="1:19" x14ac:dyDescent="0.25">
      <c r="A15" s="28"/>
      <c r="B15" s="28"/>
      <c r="C15" s="28"/>
      <c r="D15" s="28"/>
      <c r="Q15" s="157"/>
      <c r="R15" s="158"/>
      <c r="S15" s="158"/>
    </row>
    <row r="16" spans="1:19" x14ac:dyDescent="0.25">
      <c r="A16" s="28"/>
      <c r="B16" s="28"/>
      <c r="C16" s="28"/>
      <c r="D16" s="28"/>
      <c r="Q16" s="157"/>
      <c r="R16" s="158"/>
      <c r="S16" s="158"/>
    </row>
    <row r="17" spans="1:19" x14ac:dyDescent="0.25">
      <c r="A17" s="28"/>
      <c r="B17" s="28"/>
      <c r="C17" s="28"/>
      <c r="D17" s="28"/>
      <c r="Q17" s="157"/>
      <c r="R17" s="158"/>
      <c r="S17" s="158"/>
    </row>
    <row r="18" spans="1:19" x14ac:dyDescent="0.25">
      <c r="A18" s="28"/>
      <c r="B18" s="28"/>
      <c r="C18" s="28"/>
      <c r="D18" s="28"/>
      <c r="Q18" s="157"/>
      <c r="R18" s="158"/>
      <c r="S18" s="158"/>
    </row>
    <row r="19" spans="1:19" x14ac:dyDescent="0.25">
      <c r="A19" s="28"/>
      <c r="B19" s="28"/>
      <c r="C19" s="28"/>
      <c r="D19" s="28"/>
      <c r="Q19" s="157"/>
      <c r="R19" s="158"/>
      <c r="S19" s="158"/>
    </row>
    <row r="20" spans="1:19" x14ac:dyDescent="0.25">
      <c r="A20" s="28"/>
      <c r="B20" s="28"/>
      <c r="C20" s="28"/>
      <c r="D20" s="28"/>
      <c r="Q20" s="157"/>
      <c r="R20" s="158"/>
      <c r="S20" s="158"/>
    </row>
    <row r="21" spans="1:19" x14ac:dyDescent="0.25">
      <c r="A21" s="28"/>
      <c r="B21" s="28"/>
      <c r="C21" s="28"/>
      <c r="D21" s="28"/>
      <c r="Q21" s="157"/>
      <c r="R21" s="158"/>
      <c r="S21" s="158"/>
    </row>
    <row r="22" spans="1:19" x14ac:dyDescent="0.25">
      <c r="A22" s="28"/>
      <c r="B22" s="28"/>
      <c r="C22" s="28"/>
      <c r="D22" s="28"/>
      <c r="Q22" s="157"/>
      <c r="R22" s="158"/>
      <c r="S22" s="158"/>
    </row>
    <row r="23" spans="1:19" x14ac:dyDescent="0.25">
      <c r="A23" s="28"/>
      <c r="B23" s="28"/>
      <c r="C23" s="28"/>
      <c r="D23" s="28"/>
      <c r="Q23" s="157"/>
      <c r="R23" s="158"/>
      <c r="S23" s="158"/>
    </row>
    <row r="24" spans="1:19" x14ac:dyDescent="0.25">
      <c r="A24" s="28"/>
      <c r="B24" s="28"/>
      <c r="C24" s="28"/>
      <c r="D24" s="28"/>
      <c r="Q24" s="157"/>
      <c r="R24" s="158"/>
      <c r="S24" s="158"/>
    </row>
    <row r="25" spans="1:19" x14ac:dyDescent="0.25">
      <c r="A25" s="28"/>
      <c r="B25" s="28"/>
      <c r="C25" s="28"/>
      <c r="D25" s="28"/>
      <c r="Q25" s="157"/>
      <c r="R25" s="158"/>
      <c r="S25" s="158"/>
    </row>
    <row r="26" spans="1:19" x14ac:dyDescent="0.25">
      <c r="A26" s="28"/>
      <c r="B26" s="28"/>
      <c r="C26" s="28"/>
      <c r="D26" s="28"/>
      <c r="Q26" s="157"/>
      <c r="R26" s="158"/>
      <c r="S26" s="158"/>
    </row>
    <row r="27" spans="1:19" x14ac:dyDescent="0.25">
      <c r="Q27" s="155"/>
      <c r="R27" s="155"/>
      <c r="S27" s="155"/>
    </row>
    <row r="28" spans="1:19" x14ac:dyDescent="0.25">
      <c r="Q28" s="155"/>
      <c r="R28" s="155"/>
      <c r="S28" s="155"/>
    </row>
  </sheetData>
  <sheetProtection formatCells="0" formatColumns="0" formatRows="0" insertColumns="0" insertRows="0" insertHyperlinks="0" deleteColumns="0" deleteRows="0" sort="0" autoFilter="0" pivotTables="0"/>
  <customSheetViews>
    <customSheetView guid="{BFC9BBAB-DC53-41DF-AE0D-DBF1C62867D0}" scale="90" showGridLines="0" fitToPage="1">
      <pane xSplit="1" ySplit="4" topLeftCell="B5" activePane="bottomRight" state="frozen"/>
      <selection pane="bottomRight" activeCell="S22" sqref="S22"/>
      <pageMargins left="0.25" right="0.25" top="0.75" bottom="0.75" header="0.3" footer="0.3"/>
      <pageSetup paperSize="8" scale="69" orientation="landscape" r:id="rId1"/>
    </customSheetView>
  </customSheetViews>
  <mergeCells count="10">
    <mergeCell ref="A1:S1"/>
    <mergeCell ref="A2:A3"/>
    <mergeCell ref="B3:D3"/>
    <mergeCell ref="Q3:S3"/>
    <mergeCell ref="E3:G3"/>
    <mergeCell ref="K3:M3"/>
    <mergeCell ref="H3:J3"/>
    <mergeCell ref="N3:P3"/>
    <mergeCell ref="B2:J2"/>
    <mergeCell ref="K2:S2"/>
  </mergeCells>
  <pageMargins left="0.25" right="0.25" top="0.75" bottom="0.75" header="0.3" footer="0.3"/>
  <pageSetup paperSize="9" scale="69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showGridLines="0"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J32" sqref="J32"/>
    </sheetView>
  </sheetViews>
  <sheetFormatPr defaultRowHeight="15" x14ac:dyDescent="0.25"/>
  <cols>
    <col min="1" max="1" width="27" customWidth="1"/>
    <col min="2" max="2" width="15.7109375" customWidth="1"/>
    <col min="3" max="6" width="15.7109375" style="28" customWidth="1"/>
    <col min="7" max="7" width="16.140625" customWidth="1"/>
  </cols>
  <sheetData>
    <row r="1" spans="1:7" ht="18.75" customHeight="1" x14ac:dyDescent="0.25">
      <c r="A1" s="222" t="s">
        <v>53</v>
      </c>
      <c r="B1" s="223"/>
      <c r="C1" s="223"/>
      <c r="D1" s="223"/>
      <c r="E1" s="223"/>
      <c r="F1" s="223"/>
      <c r="G1" s="224"/>
    </row>
    <row r="2" spans="1:7" s="28" customFormat="1" ht="18.75" customHeight="1" x14ac:dyDescent="0.25">
      <c r="A2" s="225"/>
      <c r="B2" s="233">
        <v>2016</v>
      </c>
      <c r="C2" s="234"/>
      <c r="D2" s="235"/>
      <c r="E2" s="233">
        <v>2017</v>
      </c>
      <c r="F2" s="234"/>
      <c r="G2" s="236"/>
    </row>
    <row r="3" spans="1:7" ht="18.75" customHeight="1" x14ac:dyDescent="0.25">
      <c r="A3" s="226"/>
      <c r="B3" s="161" t="s">
        <v>57</v>
      </c>
      <c r="C3" s="163" t="s">
        <v>81</v>
      </c>
      <c r="D3" s="163" t="s">
        <v>77</v>
      </c>
      <c r="E3" s="163" t="s">
        <v>57</v>
      </c>
      <c r="F3" s="163" t="s">
        <v>81</v>
      </c>
      <c r="G3" s="177" t="s">
        <v>77</v>
      </c>
    </row>
    <row r="4" spans="1:7" ht="15.75" x14ac:dyDescent="0.25">
      <c r="A4" s="230" t="s">
        <v>56</v>
      </c>
      <c r="B4" s="231"/>
      <c r="C4" s="231"/>
      <c r="D4" s="231"/>
      <c r="E4" s="231"/>
      <c r="F4" s="231"/>
      <c r="G4" s="232"/>
    </row>
    <row r="5" spans="1:7" ht="15.75" x14ac:dyDescent="0.25">
      <c r="A5" s="71" t="s">
        <v>29</v>
      </c>
      <c r="B5" s="30">
        <v>1423372.7250000001</v>
      </c>
      <c r="C5" s="30">
        <v>1185526.6669999999</v>
      </c>
      <c r="D5" s="30">
        <f>B5+C5</f>
        <v>2608899.392</v>
      </c>
      <c r="E5" s="30">
        <v>1473059.08</v>
      </c>
      <c r="F5" s="30">
        <v>1341563.3470000001</v>
      </c>
      <c r="G5" s="30">
        <f>E5+F5</f>
        <v>2814622.4270000001</v>
      </c>
    </row>
    <row r="6" spans="1:7" ht="15.75" x14ac:dyDescent="0.25">
      <c r="A6" s="72" t="s">
        <v>30</v>
      </c>
      <c r="B6" s="14">
        <v>6928386.5349999992</v>
      </c>
      <c r="C6" s="14">
        <v>5879708.8029999994</v>
      </c>
      <c r="D6" s="14">
        <f t="shared" ref="D6:D10" si="0">B6+C6</f>
        <v>12808095.338</v>
      </c>
      <c r="E6" s="14">
        <v>6119739.5800000001</v>
      </c>
      <c r="F6" s="14">
        <v>5790546.7330000009</v>
      </c>
      <c r="G6" s="14">
        <f t="shared" ref="G6:G9" si="1">E6+F6</f>
        <v>11910286.313000001</v>
      </c>
    </row>
    <row r="7" spans="1:7" ht="15.75" x14ac:dyDescent="0.25">
      <c r="A7" s="72" t="s">
        <v>31</v>
      </c>
      <c r="B7" s="14">
        <v>243481.99599999998</v>
      </c>
      <c r="C7" s="14">
        <v>282556.31299999997</v>
      </c>
      <c r="D7" s="14">
        <f t="shared" si="0"/>
        <v>526038.30899999989</v>
      </c>
      <c r="E7" s="14">
        <v>424896.29</v>
      </c>
      <c r="F7" s="14">
        <v>332649.14799999993</v>
      </c>
      <c r="G7" s="14">
        <f t="shared" si="1"/>
        <v>757545.43799999985</v>
      </c>
    </row>
    <row r="8" spans="1:7" ht="15.75" x14ac:dyDescent="0.25">
      <c r="A8" s="72" t="s">
        <v>32</v>
      </c>
      <c r="B8" s="14">
        <v>128650.18900000001</v>
      </c>
      <c r="C8" s="14">
        <v>67085.743000000002</v>
      </c>
      <c r="D8" s="14">
        <f t="shared" si="0"/>
        <v>195735.93200000003</v>
      </c>
      <c r="E8" s="14">
        <v>281072.38</v>
      </c>
      <c r="F8" s="14">
        <v>191055.41600000003</v>
      </c>
      <c r="G8" s="14">
        <f t="shared" si="1"/>
        <v>472127.79600000003</v>
      </c>
    </row>
    <row r="9" spans="1:7" ht="15.75" x14ac:dyDescent="0.25">
      <c r="A9" s="72" t="s">
        <v>33</v>
      </c>
      <c r="B9" s="31">
        <v>17149.460000000003</v>
      </c>
      <c r="C9" s="31">
        <v>23134.429</v>
      </c>
      <c r="D9" s="31">
        <f t="shared" si="0"/>
        <v>40283.889000000003</v>
      </c>
      <c r="E9" s="31">
        <v>18218.509999999998</v>
      </c>
      <c r="F9" s="31">
        <v>22857.332000000002</v>
      </c>
      <c r="G9" s="31">
        <f t="shared" si="1"/>
        <v>41075.842000000004</v>
      </c>
    </row>
    <row r="10" spans="1:7" ht="15.75" x14ac:dyDescent="0.25">
      <c r="A10" s="70" t="s">
        <v>34</v>
      </c>
      <c r="B10" s="69">
        <f t="shared" ref="B10:G10" si="2">SUM(B5:B9)</f>
        <v>8741040.9049999993</v>
      </c>
      <c r="C10" s="69">
        <f t="shared" si="2"/>
        <v>7438011.9549999982</v>
      </c>
      <c r="D10" s="69">
        <f t="shared" si="0"/>
        <v>16179052.859999998</v>
      </c>
      <c r="E10" s="69">
        <f>SUM(E5:E9)</f>
        <v>8316985.8399999999</v>
      </c>
      <c r="F10" s="69">
        <f t="shared" si="2"/>
        <v>7678671.9760000017</v>
      </c>
      <c r="G10" s="69">
        <f t="shared" si="2"/>
        <v>15995657.816000002</v>
      </c>
    </row>
    <row r="11" spans="1:7" ht="15.75" customHeight="1" x14ac:dyDescent="0.25">
      <c r="A11" s="227" t="s">
        <v>35</v>
      </c>
      <c r="B11" s="228"/>
      <c r="C11" s="228"/>
      <c r="D11" s="228"/>
      <c r="E11" s="228"/>
      <c r="F11" s="228"/>
      <c r="G11" s="229"/>
    </row>
    <row r="12" spans="1:7" ht="15.75" x14ac:dyDescent="0.25">
      <c r="A12" s="71" t="s">
        <v>52</v>
      </c>
      <c r="B12" s="153">
        <v>1387.395</v>
      </c>
      <c r="C12" s="153">
        <v>1215.0233333333333</v>
      </c>
      <c r="D12" s="153">
        <v>1301.2091666666665</v>
      </c>
      <c r="E12" s="153">
        <v>1494.36</v>
      </c>
      <c r="F12" s="153">
        <v>1253.0606666666665</v>
      </c>
      <c r="G12" s="153">
        <v>1373.70783333333</v>
      </c>
    </row>
    <row r="13" spans="1:7" ht="15.75" x14ac:dyDescent="0.25">
      <c r="A13" s="72" t="s">
        <v>47</v>
      </c>
      <c r="B13" s="23">
        <v>1149.1576666666617</v>
      </c>
      <c r="C13" s="23">
        <v>1153.5296666666654</v>
      </c>
      <c r="D13" s="23">
        <v>1151.3436666666635</v>
      </c>
      <c r="E13" s="23">
        <v>1209.97</v>
      </c>
      <c r="F13" s="23">
        <v>1178.9276666666644</v>
      </c>
      <c r="G13" s="23">
        <v>1194.4506666666623</v>
      </c>
    </row>
    <row r="14" spans="1:7" s="28" customFormat="1" ht="15.75" x14ac:dyDescent="0.25">
      <c r="A14" s="72" t="s">
        <v>76</v>
      </c>
      <c r="B14" s="23">
        <v>0</v>
      </c>
      <c r="C14" s="23">
        <v>0</v>
      </c>
      <c r="D14" s="23">
        <v>0</v>
      </c>
      <c r="E14" s="23">
        <v>379.54300000000001</v>
      </c>
      <c r="F14" s="23">
        <v>435.911</v>
      </c>
      <c r="G14" s="23">
        <v>407.72699999999998</v>
      </c>
    </row>
    <row r="15" spans="1:7" ht="15.75" x14ac:dyDescent="0.25">
      <c r="A15" s="72" t="s">
        <v>48</v>
      </c>
      <c r="B15" s="23">
        <v>895.3523333333336</v>
      </c>
      <c r="C15" s="23">
        <v>771.16899999999998</v>
      </c>
      <c r="D15" s="23">
        <v>833.26066666666679</v>
      </c>
      <c r="E15" s="23">
        <v>902.52</v>
      </c>
      <c r="F15" s="23">
        <v>830.95600000000002</v>
      </c>
      <c r="G15" s="23">
        <v>866.73966666666672</v>
      </c>
    </row>
    <row r="16" spans="1:7" ht="15.75" x14ac:dyDescent="0.25">
      <c r="A16" s="72" t="s">
        <v>49</v>
      </c>
      <c r="B16" s="22">
        <v>2150.7093333333332</v>
      </c>
      <c r="C16" s="22">
        <v>2262.7493333333332</v>
      </c>
      <c r="D16" s="22">
        <v>2206.7293333333332</v>
      </c>
      <c r="E16" s="22">
        <v>1561.67</v>
      </c>
      <c r="F16" s="22">
        <v>1691.4943333333335</v>
      </c>
      <c r="G16" s="22">
        <v>1626.5809999999999</v>
      </c>
    </row>
    <row r="17" spans="1:7" ht="15.75" x14ac:dyDescent="0.25">
      <c r="A17" s="70" t="s">
        <v>34</v>
      </c>
      <c r="B17" s="74">
        <f t="shared" ref="B17:C17" si="3">SUM(B12:B16)</f>
        <v>5582.6143333333293</v>
      </c>
      <c r="C17" s="74">
        <f t="shared" si="3"/>
        <v>5402.471333333332</v>
      </c>
      <c r="D17" s="74">
        <f>SUM(D12:D16)</f>
        <v>5492.5428333333293</v>
      </c>
      <c r="E17" s="74">
        <f>SUM(E12:E16)</f>
        <v>5548.0630000000001</v>
      </c>
      <c r="F17" s="74">
        <f>SUM(F12:F16)</f>
        <v>5390.3496666666651</v>
      </c>
      <c r="G17" s="74">
        <f>SUM(G12:G16)</f>
        <v>5469.2061666666586</v>
      </c>
    </row>
    <row r="19" spans="1:7" x14ac:dyDescent="0.25">
      <c r="A19" s="15"/>
      <c r="B19" s="29"/>
      <c r="C19" s="29"/>
      <c r="D19" s="29"/>
      <c r="E19" s="29"/>
      <c r="F19" s="29"/>
      <c r="G19" s="29"/>
    </row>
    <row r="31" spans="1:7" x14ac:dyDescent="0.25">
      <c r="G31" s="1"/>
    </row>
  </sheetData>
  <sheetProtection formatCells="0" formatColumns="0" formatRows="0" insertColumns="0" insertRows="0" insertHyperlinks="0" deleteColumns="0" deleteRows="0" sort="0" autoFilter="0" pivotTables="0"/>
  <customSheetViews>
    <customSheetView guid="{BFC9BBAB-DC53-41DF-AE0D-DBF1C62867D0}" scale="90" showGridLines="0" fitToPage="1">
      <pane xSplit="1" ySplit="4" topLeftCell="B5" activePane="bottomRight" state="frozen"/>
      <selection pane="bottomRight" activeCell="F22" sqref="F22"/>
      <pageMargins left="0.7" right="0.7" top="0.75" bottom="0.75" header="0.3" footer="0.3"/>
      <pageSetup paperSize="9" scale="91" orientation="landscape" r:id="rId1"/>
    </customSheetView>
  </customSheetViews>
  <mergeCells count="6">
    <mergeCell ref="A1:G1"/>
    <mergeCell ref="A2:A3"/>
    <mergeCell ref="A11:G11"/>
    <mergeCell ref="A4:G4"/>
    <mergeCell ref="B2:D2"/>
    <mergeCell ref="E2:G2"/>
  </mergeCells>
  <pageMargins left="0.7" right="0.7" top="0.75" bottom="0.75" header="0.3" footer="0.3"/>
  <pageSetup paperSize="9" orientation="landscape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showGridLines="0"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N19" sqref="N19"/>
    </sheetView>
  </sheetViews>
  <sheetFormatPr defaultRowHeight="15" x14ac:dyDescent="0.25"/>
  <cols>
    <col min="1" max="1" width="26" customWidth="1"/>
    <col min="2" max="2" width="15.7109375" customWidth="1"/>
    <col min="3" max="6" width="15.7109375" style="28" customWidth="1"/>
    <col min="7" max="7" width="15.7109375" customWidth="1"/>
  </cols>
  <sheetData>
    <row r="1" spans="1:7" ht="18.75" customHeight="1" x14ac:dyDescent="0.25">
      <c r="A1" s="243" t="s">
        <v>54</v>
      </c>
      <c r="B1" s="244"/>
      <c r="C1" s="244"/>
      <c r="D1" s="244"/>
      <c r="E1" s="244"/>
      <c r="F1" s="244"/>
      <c r="G1" s="245"/>
    </row>
    <row r="2" spans="1:7" s="28" customFormat="1" ht="15.75" x14ac:dyDescent="0.25">
      <c r="A2" s="246"/>
      <c r="B2" s="248">
        <v>2016</v>
      </c>
      <c r="C2" s="249"/>
      <c r="D2" s="251"/>
      <c r="E2" s="248">
        <v>2017</v>
      </c>
      <c r="F2" s="249"/>
      <c r="G2" s="250"/>
    </row>
    <row r="3" spans="1:7" ht="15.75" x14ac:dyDescent="0.25">
      <c r="A3" s="247"/>
      <c r="B3" s="102" t="s">
        <v>57</v>
      </c>
      <c r="C3" s="102" t="s">
        <v>81</v>
      </c>
      <c r="D3" s="102" t="s">
        <v>77</v>
      </c>
      <c r="E3" s="102" t="s">
        <v>57</v>
      </c>
      <c r="F3" s="102" t="s">
        <v>81</v>
      </c>
      <c r="G3" s="102" t="s">
        <v>77</v>
      </c>
    </row>
    <row r="4" spans="1:7" ht="15.75" x14ac:dyDescent="0.25">
      <c r="A4" s="237" t="s">
        <v>37</v>
      </c>
      <c r="B4" s="238"/>
      <c r="C4" s="238"/>
      <c r="D4" s="238"/>
      <c r="E4" s="238"/>
      <c r="F4" s="238"/>
      <c r="G4" s="239"/>
    </row>
    <row r="5" spans="1:7" ht="15.75" x14ac:dyDescent="0.25">
      <c r="A5" s="103" t="s">
        <v>30</v>
      </c>
      <c r="B5" s="104">
        <v>947948.40300000017</v>
      </c>
      <c r="C5" s="104">
        <v>730654.84299999999</v>
      </c>
      <c r="D5" s="104">
        <f>B5+C5</f>
        <v>1678603.2460000003</v>
      </c>
      <c r="E5" s="104">
        <v>1068145.93</v>
      </c>
      <c r="F5" s="104">
        <v>849012.07900000003</v>
      </c>
      <c r="G5" s="104">
        <f>E5+F5</f>
        <v>1917158.0090000001</v>
      </c>
    </row>
    <row r="6" spans="1:7" ht="15.75" x14ac:dyDescent="0.25">
      <c r="A6" s="103" t="s">
        <v>31</v>
      </c>
      <c r="B6" s="105">
        <v>430167.42</v>
      </c>
      <c r="C6" s="105">
        <v>393126.25399999996</v>
      </c>
      <c r="D6" s="105">
        <f>B6+C6</f>
        <v>823293.67399999988</v>
      </c>
      <c r="E6" s="105">
        <v>295612.32</v>
      </c>
      <c r="F6" s="105">
        <v>336757.18000000005</v>
      </c>
      <c r="G6" s="105">
        <f>E6+F6</f>
        <v>632369.5</v>
      </c>
    </row>
    <row r="7" spans="1:7" ht="15.75" x14ac:dyDescent="0.25">
      <c r="A7" s="106" t="s">
        <v>34</v>
      </c>
      <c r="B7" s="107">
        <f t="shared" ref="B7:E7" si="0">SUM(B5:B6)</f>
        <v>1378115.8230000001</v>
      </c>
      <c r="C7" s="107">
        <f t="shared" si="0"/>
        <v>1123781.0970000001</v>
      </c>
      <c r="D7" s="107">
        <f>B7+C7</f>
        <v>2501896.92</v>
      </c>
      <c r="E7" s="107">
        <f t="shared" si="0"/>
        <v>1363758.25</v>
      </c>
      <c r="F7" s="107">
        <f>SUM(F5:F6)</f>
        <v>1185769.2590000001</v>
      </c>
      <c r="G7" s="108">
        <f>E7+F7</f>
        <v>2549527.5090000001</v>
      </c>
    </row>
    <row r="8" spans="1:7" ht="15.75" x14ac:dyDescent="0.25">
      <c r="A8" s="240" t="s">
        <v>38</v>
      </c>
      <c r="B8" s="241"/>
      <c r="C8" s="241"/>
      <c r="D8" s="241"/>
      <c r="E8" s="241"/>
      <c r="F8" s="241"/>
      <c r="G8" s="242"/>
    </row>
    <row r="9" spans="1:7" ht="15.75" x14ac:dyDescent="0.25">
      <c r="A9" s="109" t="s">
        <v>47</v>
      </c>
      <c r="B9" s="110">
        <v>24.95966666666666</v>
      </c>
      <c r="C9" s="110">
        <v>25.658999999999999</v>
      </c>
      <c r="D9" s="110">
        <v>25.309333333333328</v>
      </c>
      <c r="E9" s="110">
        <v>27.74</v>
      </c>
      <c r="F9" s="110">
        <v>29.177000000000007</v>
      </c>
      <c r="G9" s="110">
        <v>28.456833333333332</v>
      </c>
    </row>
    <row r="10" spans="1:7" s="28" customFormat="1" ht="15.75" x14ac:dyDescent="0.25">
      <c r="A10" s="109" t="s">
        <v>60</v>
      </c>
      <c r="B10" s="160">
        <v>0.05</v>
      </c>
      <c r="C10" s="160">
        <v>6.7000000000000004E-2</v>
      </c>
      <c r="D10" s="160">
        <v>5.8500000000000003E-2</v>
      </c>
      <c r="E10" s="160">
        <v>0.09</v>
      </c>
      <c r="F10" s="160">
        <v>0.15233333333333335</v>
      </c>
      <c r="G10" s="160">
        <v>0.12133333333333335</v>
      </c>
    </row>
    <row r="11" spans="1:7" ht="15.75" x14ac:dyDescent="0.25">
      <c r="A11" s="109" t="s">
        <v>50</v>
      </c>
      <c r="B11" s="112">
        <v>1.2173333333333332</v>
      </c>
      <c r="C11" s="112">
        <v>3.6293333333333333</v>
      </c>
      <c r="D11" s="112">
        <v>2.4233333333333333</v>
      </c>
      <c r="E11" s="112">
        <v>1.0900000000000001</v>
      </c>
      <c r="F11" s="112">
        <v>3.3626666666666667</v>
      </c>
      <c r="G11" s="112">
        <v>2.2256666666666671</v>
      </c>
    </row>
    <row r="12" spans="1:7" ht="15.75" x14ac:dyDescent="0.25">
      <c r="A12" s="109" t="s">
        <v>49</v>
      </c>
      <c r="B12" s="111">
        <v>125.75633333333332</v>
      </c>
      <c r="C12" s="111">
        <v>114.18466666666667</v>
      </c>
      <c r="D12" s="111">
        <v>119.97049999999999</v>
      </c>
      <c r="E12" s="111">
        <v>49.58</v>
      </c>
      <c r="F12" s="111">
        <v>110.29866666666666</v>
      </c>
      <c r="G12" s="111">
        <v>79.941000000000003</v>
      </c>
    </row>
    <row r="13" spans="1:7" ht="15.75" x14ac:dyDescent="0.25">
      <c r="A13" s="109" t="s">
        <v>51</v>
      </c>
      <c r="B13" s="111">
        <v>4.1986666666666661</v>
      </c>
      <c r="C13" s="111">
        <v>4.6496666666666666</v>
      </c>
      <c r="D13" s="111">
        <v>4.4241666666666664</v>
      </c>
      <c r="E13" s="111">
        <v>6.36</v>
      </c>
      <c r="F13" s="111">
        <v>7.4846666666666666</v>
      </c>
      <c r="G13" s="111">
        <v>6.9239999999999995</v>
      </c>
    </row>
    <row r="14" spans="1:7" ht="15.75" x14ac:dyDescent="0.25">
      <c r="A14" s="113" t="s">
        <v>34</v>
      </c>
      <c r="B14" s="114">
        <f t="shared" ref="B14:G14" si="1">SUM(B9:B13)</f>
        <v>156.18199999999999</v>
      </c>
      <c r="C14" s="114">
        <f t="shared" si="1"/>
        <v>148.18966666666668</v>
      </c>
      <c r="D14" s="114">
        <f t="shared" si="1"/>
        <v>152.18583333333333</v>
      </c>
      <c r="E14" s="114">
        <f t="shared" si="1"/>
        <v>84.86</v>
      </c>
      <c r="F14" s="114">
        <f t="shared" si="1"/>
        <v>150.47533333333334</v>
      </c>
      <c r="G14" s="159">
        <f t="shared" si="1"/>
        <v>117.66883333333334</v>
      </c>
    </row>
    <row r="15" spans="1:7" x14ac:dyDescent="0.25">
      <c r="A15" s="73"/>
    </row>
  </sheetData>
  <sheetProtection formatCells="0" formatColumns="0" formatRows="0" insertColumns="0" insertRows="0" insertHyperlinks="0" deleteColumns="0" deleteRows="0" sort="0" autoFilter="0" pivotTables="0"/>
  <protectedRanges>
    <protectedRange password="CA04" sqref="A1:G14" name="Диапазон2"/>
  </protectedRanges>
  <customSheetViews>
    <customSheetView guid="{BFC9BBAB-DC53-41DF-AE0D-DBF1C62867D0}" scale="90" showGridLines="0" fitToPage="1">
      <pane xSplit="1" ySplit="4" topLeftCell="B5" activePane="bottomRight" state="frozen"/>
      <selection pane="bottomRight" activeCell="G12" sqref="G12:H12 J12"/>
      <pageMargins left="0.25" right="0.25" top="0.75" bottom="0.75" header="0.3" footer="0.3"/>
      <pageSetup paperSize="9" scale="93" orientation="landscape" r:id="rId1"/>
    </customSheetView>
  </customSheetViews>
  <mergeCells count="6">
    <mergeCell ref="A4:G4"/>
    <mergeCell ref="A8:G8"/>
    <mergeCell ref="A1:G1"/>
    <mergeCell ref="A2:A3"/>
    <mergeCell ref="E2:G2"/>
    <mergeCell ref="B2:D2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1. Выработка электроэнергии</vt:lpstr>
      <vt:lpstr>2. Отпуск теплоэнергии</vt:lpstr>
      <vt:lpstr>3. УРУТ</vt:lpstr>
      <vt:lpstr>4. КИУМ</vt:lpstr>
      <vt:lpstr>5. Реализация э.э. и мощности</vt:lpstr>
      <vt:lpstr>6. Покупка э.э. и мощности</vt:lpstr>
      <vt:lpstr>'2. Отпуск теплоэнергии'!Область_печати</vt:lpstr>
      <vt:lpstr>'3. УРУТ'!Область_печати</vt:lpstr>
      <vt:lpstr>'4. КИУМ'!Область_печати</vt:lpstr>
      <vt:lpstr>'5. Реализация э.э. и мощности'!Область_печати</vt:lpstr>
      <vt:lpstr>'6. Покупка э.э. и мощности'!Область_печати</vt:lpstr>
    </vt:vector>
  </TitlesOfParts>
  <Company>TGK-1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Исаев Николай Викторович</dc:creator>
  <cp:lastModifiedBy>Игнатова Елена Павловна</cp:lastModifiedBy>
  <cp:lastPrinted>2017-07-26T12:01:02Z</cp:lastPrinted>
  <dcterms:created xsi:type="dcterms:W3CDTF">2010-04-06T12:01:25Z</dcterms:created>
  <dcterms:modified xsi:type="dcterms:W3CDTF">2017-07-26T12:52:50Z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-451588308</vt:i4>
  </property>
  <property fmtid="{D5CDD505-2E9C-101B-9397-08002B2CF9AE}" pid="3" name="_NewReviewCycle">
    <vt:lpwstr/>
  </property>
  <property fmtid="{D5CDD505-2E9C-101B-9397-08002B2CF9AE}" pid="4" name="_EmailSubject">
    <vt:lpwstr>TGC-1_Производственные показатели 1Q2015.xls</vt:lpwstr>
  </property>
  <property fmtid="{D5CDD505-2E9C-101B-9397-08002B2CF9AE}" pid="5" name="_AuthorEmail">
    <vt:lpwstr>Moseev.RS@tgc1.ru</vt:lpwstr>
  </property>
  <property fmtid="{D5CDD505-2E9C-101B-9397-08002B2CF9AE}" pid="6" name="_AuthorEmailDisplayName">
    <vt:lpwstr>Мосеев Роман Сергеевич</vt:lpwstr>
  </property>
  <property fmtid="{D5CDD505-2E9C-101B-9397-08002B2CF9AE}" pid="7" name="_ReviewingToolsShownOnce">
    <vt:lpwstr/>
  </property>
</Properties>
</file>