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6\3 кв 2016\Производство\1. РЕЛИЗ\"/>
    </mc:Choice>
  </mc:AlternateContent>
  <workbookProtection workbookPassword="CA04" lockStructure="1"/>
  <bookViews>
    <workbookView xWindow="120" yWindow="630" windowWidth="15570" windowHeight="9750"/>
  </bookViews>
  <sheets>
    <sheet name="1. Выработка электроэнергии" sheetId="1" r:id="rId1"/>
    <sheet name="2. Отпуск теплоэнергии" sheetId="2" r:id="rId2"/>
    <sheet name="3. УРУТ" sheetId="3" r:id="rId3"/>
    <sheet name="4. КИУМ" sheetId="4" r:id="rId4"/>
    <sheet name="5. Реализация э.э. и мощности" sheetId="5" r:id="rId5"/>
    <sheet name="6. Покупка э.э. и мощности" sheetId="6" r:id="rId6"/>
  </sheets>
  <calcPr calcId="162913"/>
  <customWorkbookViews>
    <customWorkbookView name="Исаев Николай Викторович - Личное представление" guid="{BFC9BBAB-DC53-41DF-AE0D-DBF1C62867D0}" mergeInterval="0" personalView="1" maximized="1" xWindow="-8" yWindow="-8" windowWidth="1936" windowHeight="1066" activeSheetId="1"/>
  </customWorkbookViews>
</workbook>
</file>

<file path=xl/calcChain.xml><?xml version="1.0" encoding="utf-8"?>
<calcChain xmlns="http://schemas.openxmlformats.org/spreadsheetml/2006/main">
  <c r="X17" i="1" l="1"/>
  <c r="U17" i="1"/>
  <c r="O16" i="1"/>
  <c r="I15" i="1"/>
  <c r="AC37" i="1" l="1"/>
  <c r="K14" i="6"/>
  <c r="F14" i="6"/>
  <c r="J14" i="6"/>
  <c r="I14" i="6"/>
  <c r="K7" i="6"/>
  <c r="K6" i="6"/>
  <c r="F13" i="6"/>
  <c r="F12" i="6"/>
  <c r="F11" i="6"/>
  <c r="F10" i="6"/>
  <c r="F9" i="6"/>
  <c r="E7" i="6"/>
  <c r="F15" i="5"/>
  <c r="F14" i="5"/>
  <c r="F13" i="5"/>
  <c r="F16" i="5"/>
  <c r="F12" i="5"/>
  <c r="F5" i="5"/>
  <c r="K12" i="5"/>
  <c r="E16" i="5"/>
  <c r="E10" i="5"/>
  <c r="F10" i="5"/>
  <c r="J7" i="6"/>
  <c r="K10" i="6"/>
  <c r="K11" i="6"/>
  <c r="K12" i="6"/>
  <c r="K13" i="6"/>
  <c r="K9" i="6"/>
  <c r="K13" i="5"/>
  <c r="K14" i="5"/>
  <c r="K15" i="5"/>
  <c r="K16" i="5"/>
  <c r="K10" i="5"/>
  <c r="K6" i="5"/>
  <c r="K7" i="5"/>
  <c r="K8" i="5"/>
  <c r="K9" i="5"/>
  <c r="K5" i="5"/>
  <c r="J16" i="5"/>
  <c r="J10" i="5"/>
  <c r="AB22" i="2"/>
  <c r="AA23" i="2"/>
  <c r="Z23" i="2"/>
  <c r="Y23" i="2"/>
  <c r="AA19" i="2"/>
  <c r="Z19" i="2"/>
  <c r="Y19" i="2"/>
  <c r="Y37" i="1"/>
  <c r="Y36" i="1"/>
  <c r="AB31" i="1"/>
  <c r="AB17" i="1"/>
  <c r="AA37" i="1"/>
  <c r="K28" i="2"/>
  <c r="K27" i="2"/>
  <c r="M23" i="2"/>
  <c r="L23" i="2"/>
  <c r="K23" i="2"/>
  <c r="M19" i="2"/>
  <c r="L19" i="2"/>
  <c r="K19" i="2"/>
  <c r="N5" i="2"/>
  <c r="O14" i="2"/>
  <c r="O13" i="2"/>
  <c r="O12" i="2"/>
  <c r="O11" i="2"/>
  <c r="O10" i="2"/>
  <c r="O9" i="2"/>
  <c r="O8" i="2"/>
  <c r="O7" i="2"/>
  <c r="O6" i="2"/>
  <c r="O5" i="2"/>
  <c r="N15" i="2"/>
  <c r="M15" i="2"/>
  <c r="L15" i="2"/>
  <c r="K15" i="2"/>
  <c r="AA15" i="2"/>
  <c r="AA27" i="2"/>
  <c r="AA28" i="2"/>
  <c r="Z15" i="2"/>
  <c r="Z27" i="2"/>
  <c r="Z28" i="2"/>
  <c r="Y15" i="2"/>
  <c r="Y27" i="2"/>
  <c r="Y28" i="2"/>
  <c r="AB5" i="2"/>
  <c r="AC5" i="2"/>
  <c r="AC19" i="1"/>
  <c r="AC16" i="1"/>
  <c r="AC11" i="1"/>
  <c r="AC15" i="1"/>
  <c r="AB19" i="1"/>
  <c r="AB16" i="1"/>
  <c r="AB7" i="1"/>
  <c r="AC7" i="1"/>
  <c r="AB8" i="1"/>
  <c r="AC8" i="1"/>
  <c r="AB9" i="1"/>
  <c r="AC9" i="1"/>
  <c r="AB10" i="1"/>
  <c r="AC10" i="1"/>
  <c r="AB11" i="1"/>
  <c r="AB12" i="1"/>
  <c r="AC12" i="1"/>
  <c r="AB13" i="1"/>
  <c r="AC13" i="1"/>
  <c r="AB14" i="1"/>
  <c r="AC14" i="1"/>
  <c r="AB15" i="1"/>
  <c r="AB6" i="1"/>
  <c r="AC6" i="1"/>
  <c r="AB5" i="1"/>
  <c r="AC5" i="1"/>
  <c r="I10" i="6"/>
  <c r="I9" i="6"/>
  <c r="N31" i="1"/>
  <c r="N29" i="1"/>
  <c r="N23" i="1"/>
  <c r="N17" i="1"/>
  <c r="I29" i="1"/>
  <c r="H23" i="1"/>
  <c r="I23" i="1"/>
  <c r="I17" i="1"/>
  <c r="B34" i="1"/>
  <c r="B33" i="1"/>
  <c r="F7" i="6"/>
  <c r="E14" i="6"/>
  <c r="D14" i="6"/>
  <c r="C14" i="6"/>
  <c r="B14" i="6"/>
  <c r="F5" i="6"/>
  <c r="F6" i="6"/>
  <c r="F9" i="5"/>
  <c r="F8" i="5"/>
  <c r="F7" i="5"/>
  <c r="F6" i="5"/>
  <c r="M27" i="2"/>
  <c r="L27" i="2"/>
  <c r="L28" i="2"/>
  <c r="N17" i="2"/>
  <c r="O17" i="2"/>
  <c r="N25" i="2"/>
  <c r="O25" i="2"/>
  <c r="O22" i="2"/>
  <c r="N22" i="2"/>
  <c r="O21" i="2"/>
  <c r="N21" i="2"/>
  <c r="N18" i="2"/>
  <c r="O18" i="2"/>
  <c r="O15" i="2"/>
  <c r="N14" i="2"/>
  <c r="N13" i="2"/>
  <c r="N12" i="2"/>
  <c r="N11" i="2"/>
  <c r="N10" i="2"/>
  <c r="N9" i="2"/>
  <c r="N8" i="2"/>
  <c r="N7" i="2"/>
  <c r="N6" i="2"/>
  <c r="M37" i="1"/>
  <c r="L37" i="1"/>
  <c r="K37" i="1"/>
  <c r="N37" i="1"/>
  <c r="O37" i="1"/>
  <c r="M36" i="1"/>
  <c r="L36" i="1"/>
  <c r="K36" i="1"/>
  <c r="N36" i="1"/>
  <c r="O36" i="1"/>
  <c r="M23" i="1"/>
  <c r="L23" i="1"/>
  <c r="K23" i="1"/>
  <c r="N25" i="1"/>
  <c r="N19" i="1"/>
  <c r="N9" i="1"/>
  <c r="N5" i="1"/>
  <c r="O5" i="1"/>
  <c r="O26" i="1"/>
  <c r="O25" i="1"/>
  <c r="O14" i="1"/>
  <c r="O13" i="1"/>
  <c r="O12" i="1"/>
  <c r="O11" i="1"/>
  <c r="O10" i="1"/>
  <c r="O9" i="1"/>
  <c r="O8" i="1"/>
  <c r="O7" i="1"/>
  <c r="O6" i="1"/>
  <c r="J5" i="1"/>
  <c r="O31" i="1"/>
  <c r="N28" i="1"/>
  <c r="O28" i="1"/>
  <c r="N27" i="1"/>
  <c r="O27" i="1"/>
  <c r="N26" i="1"/>
  <c r="N22" i="1"/>
  <c r="O22" i="1"/>
  <c r="N21" i="1"/>
  <c r="O21" i="1"/>
  <c r="N20" i="1"/>
  <c r="O20" i="1"/>
  <c r="N16" i="1"/>
  <c r="N15" i="1"/>
  <c r="N14" i="1"/>
  <c r="N13" i="1"/>
  <c r="N12" i="1"/>
  <c r="N11" i="1"/>
  <c r="N10" i="1"/>
  <c r="N8" i="1"/>
  <c r="N7" i="1"/>
  <c r="N6" i="1"/>
  <c r="K17" i="1"/>
  <c r="L17" i="1"/>
  <c r="M17" i="1"/>
  <c r="K5" i="6"/>
  <c r="AB25" i="2"/>
  <c r="AC25" i="2"/>
  <c r="AB23" i="2"/>
  <c r="AC23" i="2"/>
  <c r="AC22" i="2"/>
  <c r="AB21" i="2"/>
  <c r="AC21" i="2"/>
  <c r="AB19" i="2"/>
  <c r="AC19" i="2"/>
  <c r="AB18" i="2"/>
  <c r="AC18" i="2"/>
  <c r="AB17" i="2"/>
  <c r="AC17" i="2"/>
  <c r="AB14" i="2"/>
  <c r="AC14" i="2"/>
  <c r="AB13" i="2"/>
  <c r="AC13" i="2"/>
  <c r="AB12" i="2"/>
  <c r="AC12" i="2"/>
  <c r="AB11" i="2"/>
  <c r="AC11" i="2"/>
  <c r="AB10" i="2"/>
  <c r="AC10" i="2"/>
  <c r="AB9" i="2"/>
  <c r="AC9" i="2"/>
  <c r="AB8" i="2"/>
  <c r="AC8" i="2"/>
  <c r="AB7" i="2"/>
  <c r="AC7" i="2"/>
  <c r="AB6" i="2"/>
  <c r="AC6" i="2"/>
  <c r="X27" i="2"/>
  <c r="W27" i="2"/>
  <c r="X25" i="2"/>
  <c r="W25" i="2"/>
  <c r="X23" i="2"/>
  <c r="W23" i="2"/>
  <c r="X19" i="2"/>
  <c r="W19" i="2"/>
  <c r="W15" i="2"/>
  <c r="X15" i="2"/>
  <c r="X5" i="2"/>
  <c r="W5" i="2"/>
  <c r="T27" i="2"/>
  <c r="W28" i="2"/>
  <c r="X28" i="2"/>
  <c r="W22" i="2"/>
  <c r="X22" i="2"/>
  <c r="W21" i="2"/>
  <c r="X21" i="2"/>
  <c r="W18" i="2"/>
  <c r="X18" i="2"/>
  <c r="W17" i="2"/>
  <c r="X17" i="2"/>
  <c r="W14" i="2"/>
  <c r="X14" i="2"/>
  <c r="W13" i="2"/>
  <c r="X13" i="2"/>
  <c r="W12" i="2"/>
  <c r="X12" i="2"/>
  <c r="W11" i="2"/>
  <c r="X11" i="2"/>
  <c r="W10" i="2"/>
  <c r="X10" i="2"/>
  <c r="W9" i="2"/>
  <c r="X9" i="2"/>
  <c r="W8" i="2"/>
  <c r="X8" i="2"/>
  <c r="W7" i="2"/>
  <c r="X7" i="2"/>
  <c r="W6" i="2"/>
  <c r="X6" i="2"/>
  <c r="AA17" i="1"/>
  <c r="Z17" i="1"/>
  <c r="Y17" i="1"/>
  <c r="Z37" i="1"/>
  <c r="AA36" i="1"/>
  <c r="Z36" i="1"/>
  <c r="AC31" i="1"/>
  <c r="AA29" i="1"/>
  <c r="Z29" i="1"/>
  <c r="Y29" i="1"/>
  <c r="AB29" i="1"/>
  <c r="AC29" i="1"/>
  <c r="AB28" i="1"/>
  <c r="AC28" i="1"/>
  <c r="AB27" i="1"/>
  <c r="AC27" i="1"/>
  <c r="AB26" i="1"/>
  <c r="AC26" i="1"/>
  <c r="AB25" i="1"/>
  <c r="AC25" i="1"/>
  <c r="AA23" i="1"/>
  <c r="Z23" i="1"/>
  <c r="Y23" i="1"/>
  <c r="AB23" i="1"/>
  <c r="AC23" i="1"/>
  <c r="AB22" i="1"/>
  <c r="AC22" i="1"/>
  <c r="AB21" i="1"/>
  <c r="AC21" i="1"/>
  <c r="AB20" i="1"/>
  <c r="AC20" i="1"/>
  <c r="X37" i="1"/>
  <c r="W37" i="1"/>
  <c r="W36" i="1"/>
  <c r="X36" i="1"/>
  <c r="W31" i="1"/>
  <c r="X31" i="1"/>
  <c r="W29" i="1"/>
  <c r="X29" i="1"/>
  <c r="W28" i="1"/>
  <c r="X28" i="1"/>
  <c r="W27" i="1"/>
  <c r="X27" i="1"/>
  <c r="W26" i="1"/>
  <c r="X26" i="1"/>
  <c r="W25" i="1"/>
  <c r="X25" i="1"/>
  <c r="W23" i="1"/>
  <c r="W22" i="1"/>
  <c r="X22" i="1"/>
  <c r="W21" i="1"/>
  <c r="X21" i="1"/>
  <c r="W20" i="1"/>
  <c r="X20" i="1"/>
  <c r="W19" i="1"/>
  <c r="X19" i="1"/>
  <c r="W17" i="1"/>
  <c r="AC17" i="1" s="1"/>
  <c r="W16" i="1"/>
  <c r="X16" i="1"/>
  <c r="W15" i="1"/>
  <c r="X15" i="1"/>
  <c r="W14" i="1"/>
  <c r="X14" i="1"/>
  <c r="W13" i="1"/>
  <c r="X13" i="1"/>
  <c r="W12" i="1"/>
  <c r="X12" i="1"/>
  <c r="W11" i="1"/>
  <c r="X11" i="1"/>
  <c r="W10" i="1"/>
  <c r="X10" i="1"/>
  <c r="W9" i="1"/>
  <c r="X9" i="1"/>
  <c r="W8" i="1"/>
  <c r="X8" i="1"/>
  <c r="W7" i="1"/>
  <c r="X7" i="1"/>
  <c r="W6" i="1"/>
  <c r="X6" i="1"/>
  <c r="X5" i="1"/>
  <c r="W5" i="1"/>
  <c r="M29" i="1"/>
  <c r="L29" i="1"/>
  <c r="K29" i="1"/>
  <c r="K33" i="1"/>
  <c r="K34" i="1"/>
  <c r="H19" i="2"/>
  <c r="G19" i="2"/>
  <c r="F19" i="2"/>
  <c r="I13" i="6"/>
  <c r="I12" i="6"/>
  <c r="I11" i="6"/>
  <c r="D10" i="6"/>
  <c r="D11" i="6"/>
  <c r="D12" i="6"/>
  <c r="D13" i="6"/>
  <c r="D9" i="6"/>
  <c r="I6" i="6"/>
  <c r="I5" i="6"/>
  <c r="D7" i="6"/>
  <c r="D6" i="6"/>
  <c r="D5" i="6"/>
  <c r="H14" i="6"/>
  <c r="I15" i="5"/>
  <c r="I14" i="5"/>
  <c r="I13" i="5"/>
  <c r="I12" i="5"/>
  <c r="D12" i="5"/>
  <c r="I9" i="5"/>
  <c r="I8" i="5"/>
  <c r="I7" i="5"/>
  <c r="I6" i="5"/>
  <c r="I10" i="5"/>
  <c r="I5" i="5"/>
  <c r="D5" i="5"/>
  <c r="I7" i="6"/>
  <c r="H7" i="6"/>
  <c r="C7" i="6"/>
  <c r="H16" i="5"/>
  <c r="I16" i="5"/>
  <c r="H10" i="5"/>
  <c r="C16" i="5"/>
  <c r="D15" i="5"/>
  <c r="D14" i="5"/>
  <c r="D13" i="5"/>
  <c r="D16" i="5"/>
  <c r="C10" i="5"/>
  <c r="D9" i="5"/>
  <c r="D8" i="5"/>
  <c r="D7" i="5"/>
  <c r="D6" i="5"/>
  <c r="D10" i="5"/>
  <c r="V19" i="2"/>
  <c r="U19" i="2"/>
  <c r="T19" i="2"/>
  <c r="P19" i="2"/>
  <c r="V23" i="2"/>
  <c r="U23" i="2"/>
  <c r="T23" i="2"/>
  <c r="V15" i="2"/>
  <c r="U15" i="2"/>
  <c r="T15" i="2"/>
  <c r="I25" i="2"/>
  <c r="H23" i="2"/>
  <c r="G23" i="2"/>
  <c r="F23" i="2"/>
  <c r="I22" i="2"/>
  <c r="I21" i="2"/>
  <c r="I18" i="2"/>
  <c r="I17" i="2"/>
  <c r="H15" i="2"/>
  <c r="G15" i="2"/>
  <c r="F15" i="2"/>
  <c r="I14" i="2"/>
  <c r="I13" i="2"/>
  <c r="I12" i="2"/>
  <c r="I11" i="2"/>
  <c r="I10" i="2"/>
  <c r="I9" i="2"/>
  <c r="I8" i="2"/>
  <c r="I7" i="2"/>
  <c r="I6" i="2"/>
  <c r="I5" i="2"/>
  <c r="V37" i="1"/>
  <c r="U37" i="1"/>
  <c r="T37" i="1"/>
  <c r="V36" i="1"/>
  <c r="U36" i="1"/>
  <c r="T36" i="1"/>
  <c r="R37" i="1"/>
  <c r="Q37" i="1"/>
  <c r="P36" i="1"/>
  <c r="G37" i="1"/>
  <c r="P37" i="1"/>
  <c r="B29" i="1"/>
  <c r="F29" i="1"/>
  <c r="F23" i="1"/>
  <c r="H37" i="1"/>
  <c r="F37" i="1"/>
  <c r="H36" i="1"/>
  <c r="G36" i="1"/>
  <c r="F36" i="1"/>
  <c r="V29" i="1"/>
  <c r="U29" i="1"/>
  <c r="T29" i="1"/>
  <c r="V23" i="1"/>
  <c r="U23" i="1"/>
  <c r="T23" i="1"/>
  <c r="V17" i="1"/>
  <c r="T17" i="1"/>
  <c r="I31" i="1"/>
  <c r="H29" i="1"/>
  <c r="G29" i="1"/>
  <c r="I28" i="1"/>
  <c r="J28" i="1"/>
  <c r="I27" i="1"/>
  <c r="I26" i="1"/>
  <c r="I25" i="1"/>
  <c r="G23" i="1"/>
  <c r="I20" i="1"/>
  <c r="I21" i="1"/>
  <c r="I22" i="1"/>
  <c r="J22" i="1"/>
  <c r="I19" i="1"/>
  <c r="E19" i="1"/>
  <c r="H17" i="1"/>
  <c r="G17" i="1"/>
  <c r="F17" i="1"/>
  <c r="I16" i="1"/>
  <c r="I14" i="1"/>
  <c r="I13" i="1"/>
  <c r="I12" i="1"/>
  <c r="I11" i="1"/>
  <c r="I10" i="1"/>
  <c r="I9" i="1"/>
  <c r="I8" i="1"/>
  <c r="I7" i="1"/>
  <c r="I6" i="1"/>
  <c r="I5" i="1"/>
  <c r="D29" i="1"/>
  <c r="B23" i="1"/>
  <c r="D23" i="1"/>
  <c r="R36" i="1"/>
  <c r="B7" i="6"/>
  <c r="G7" i="6"/>
  <c r="G14" i="6"/>
  <c r="B10" i="5"/>
  <c r="G10" i="5"/>
  <c r="B16" i="5"/>
  <c r="G16" i="5"/>
  <c r="E5" i="2"/>
  <c r="S5" i="2"/>
  <c r="E6" i="2"/>
  <c r="S6" i="2"/>
  <c r="E7" i="2"/>
  <c r="J7" i="2"/>
  <c r="S7" i="2"/>
  <c r="E8" i="2"/>
  <c r="J8" i="2"/>
  <c r="S8" i="2"/>
  <c r="E9" i="2"/>
  <c r="J9" i="2"/>
  <c r="S9" i="2"/>
  <c r="E10" i="2"/>
  <c r="S10" i="2"/>
  <c r="E11" i="2"/>
  <c r="J11" i="2"/>
  <c r="S11" i="2"/>
  <c r="E12" i="2"/>
  <c r="J12" i="2"/>
  <c r="S12" i="2"/>
  <c r="E13" i="2"/>
  <c r="J13" i="2"/>
  <c r="S13" i="2"/>
  <c r="E14" i="2"/>
  <c r="S14" i="2"/>
  <c r="B15" i="2"/>
  <c r="C15" i="2"/>
  <c r="D15" i="2"/>
  <c r="P15" i="2"/>
  <c r="Q15" i="2"/>
  <c r="R15" i="2"/>
  <c r="E17" i="2"/>
  <c r="J17" i="2"/>
  <c r="S17" i="2"/>
  <c r="E18" i="2"/>
  <c r="J18" i="2"/>
  <c r="S18" i="2"/>
  <c r="B19" i="2"/>
  <c r="B27" i="2"/>
  <c r="B28" i="2"/>
  <c r="C19" i="2"/>
  <c r="D19" i="2"/>
  <c r="Q19" i="2"/>
  <c r="R19" i="2"/>
  <c r="R27" i="2"/>
  <c r="R28" i="2"/>
  <c r="E21" i="2"/>
  <c r="S21" i="2"/>
  <c r="E22" i="2"/>
  <c r="J22" i="2"/>
  <c r="S22" i="2"/>
  <c r="B23" i="2"/>
  <c r="C23" i="2"/>
  <c r="D23" i="2"/>
  <c r="P23" i="2"/>
  <c r="Q23" i="2"/>
  <c r="R23" i="2"/>
  <c r="E25" i="2"/>
  <c r="J25" i="2"/>
  <c r="S25" i="2"/>
  <c r="E5" i="1"/>
  <c r="S5" i="1"/>
  <c r="E6" i="1"/>
  <c r="J6" i="1"/>
  <c r="S6" i="1"/>
  <c r="E7" i="1"/>
  <c r="S7" i="1"/>
  <c r="E8" i="1"/>
  <c r="S8" i="1"/>
  <c r="E9" i="1"/>
  <c r="S9" i="1"/>
  <c r="E10" i="1"/>
  <c r="J10" i="1"/>
  <c r="S10" i="1"/>
  <c r="E11" i="1"/>
  <c r="J11" i="1"/>
  <c r="S11" i="1"/>
  <c r="E12" i="1"/>
  <c r="S12" i="1"/>
  <c r="E13" i="1"/>
  <c r="S13" i="1"/>
  <c r="E14" i="1"/>
  <c r="J14" i="1"/>
  <c r="S14" i="1"/>
  <c r="E15" i="1"/>
  <c r="J15" i="1"/>
  <c r="O15" i="1" s="1"/>
  <c r="S15" i="1"/>
  <c r="E16" i="1"/>
  <c r="S16" i="1"/>
  <c r="B17" i="1"/>
  <c r="C17" i="1"/>
  <c r="D17" i="1"/>
  <c r="P17" i="1"/>
  <c r="Q17" i="1"/>
  <c r="R17" i="1"/>
  <c r="S19" i="1"/>
  <c r="E20" i="1"/>
  <c r="J20" i="1"/>
  <c r="S20" i="1"/>
  <c r="E21" i="1"/>
  <c r="J21" i="1"/>
  <c r="S21" i="1"/>
  <c r="C23" i="1"/>
  <c r="P23" i="1"/>
  <c r="Q23" i="1"/>
  <c r="R23" i="1"/>
  <c r="E25" i="1"/>
  <c r="J25" i="1"/>
  <c r="S25" i="1"/>
  <c r="E26" i="1"/>
  <c r="J26" i="1"/>
  <c r="S26" i="1"/>
  <c r="E27" i="1"/>
  <c r="J27" i="1"/>
  <c r="S27" i="1"/>
  <c r="C29" i="1"/>
  <c r="P29" i="1"/>
  <c r="Q29" i="1"/>
  <c r="R29" i="1"/>
  <c r="E31" i="1"/>
  <c r="S31" i="1"/>
  <c r="B36" i="1"/>
  <c r="C36" i="1"/>
  <c r="D36" i="1"/>
  <c r="Q36" i="1"/>
  <c r="B37" i="1"/>
  <c r="C37" i="1"/>
  <c r="D37" i="1"/>
  <c r="F27" i="2"/>
  <c r="F28" i="2"/>
  <c r="M28" i="2"/>
  <c r="N19" i="2"/>
  <c r="O19" i="2"/>
  <c r="L33" i="1"/>
  <c r="L34" i="1"/>
  <c r="M33" i="1"/>
  <c r="M34" i="1"/>
  <c r="O23" i="1"/>
  <c r="O19" i="1"/>
  <c r="S19" i="2"/>
  <c r="H27" i="2"/>
  <c r="H28" i="2"/>
  <c r="J21" i="2"/>
  <c r="I23" i="2"/>
  <c r="I19" i="2"/>
  <c r="J19" i="2"/>
  <c r="Q27" i="2"/>
  <c r="Q28" i="2"/>
  <c r="E23" i="2"/>
  <c r="J23" i="2"/>
  <c r="J5" i="2"/>
  <c r="V27" i="2"/>
  <c r="V28" i="2"/>
  <c r="S23" i="2"/>
  <c r="S15" i="2"/>
  <c r="E19" i="2"/>
  <c r="D27" i="2"/>
  <c r="D28" i="2"/>
  <c r="E28" i="2"/>
  <c r="J14" i="2"/>
  <c r="J10" i="2"/>
  <c r="J6" i="2"/>
  <c r="P27" i="2"/>
  <c r="S27" i="2"/>
  <c r="C27" i="2"/>
  <c r="C28" i="2"/>
  <c r="I15" i="2"/>
  <c r="E15" i="2"/>
  <c r="J15" i="2"/>
  <c r="T28" i="2"/>
  <c r="U27" i="2"/>
  <c r="U28" i="2"/>
  <c r="G27" i="2"/>
  <c r="G28" i="2"/>
  <c r="I28" i="2"/>
  <c r="P28" i="2"/>
  <c r="S28" i="2"/>
  <c r="AA33" i="1"/>
  <c r="AA34" i="1"/>
  <c r="J31" i="1"/>
  <c r="J13" i="1"/>
  <c r="J9" i="1"/>
  <c r="J7" i="1"/>
  <c r="J19" i="1"/>
  <c r="J23" i="1"/>
  <c r="J16" i="1"/>
  <c r="J12" i="1"/>
  <c r="J8" i="1"/>
  <c r="S37" i="1"/>
  <c r="D33" i="1"/>
  <c r="D34" i="1"/>
  <c r="S36" i="1"/>
  <c r="E36" i="1"/>
  <c r="U33" i="1"/>
  <c r="W33" i="1" s="1"/>
  <c r="X33" i="1" s="1"/>
  <c r="AC33" i="1" s="1"/>
  <c r="I37" i="1"/>
  <c r="E29" i="1"/>
  <c r="R33" i="1"/>
  <c r="R34" i="1"/>
  <c r="E37" i="1"/>
  <c r="E23" i="1"/>
  <c r="S17" i="1"/>
  <c r="G33" i="1"/>
  <c r="G34" i="1"/>
  <c r="T33" i="1"/>
  <c r="T34" i="1"/>
  <c r="S29" i="1"/>
  <c r="C33" i="1"/>
  <c r="C34" i="1"/>
  <c r="V33" i="1"/>
  <c r="V34" i="1"/>
  <c r="I36" i="1"/>
  <c r="E17" i="1"/>
  <c r="J17" i="1"/>
  <c r="O17" i="1"/>
  <c r="H33" i="1"/>
  <c r="H34" i="1"/>
  <c r="I34" i="1"/>
  <c r="J34" i="1"/>
  <c r="O34" i="1"/>
  <c r="F33" i="1"/>
  <c r="F34" i="1"/>
  <c r="Q33" i="1"/>
  <c r="Q34" i="1"/>
  <c r="S23" i="1"/>
  <c r="X23" i="1"/>
  <c r="P33" i="1"/>
  <c r="N34" i="1"/>
  <c r="N33" i="1"/>
  <c r="J28" i="2"/>
  <c r="I27" i="2"/>
  <c r="E27" i="2"/>
  <c r="J29" i="1"/>
  <c r="O29" i="1"/>
  <c r="J37" i="1"/>
  <c r="J36" i="1"/>
  <c r="E34" i="1"/>
  <c r="E33" i="1"/>
  <c r="S33" i="1"/>
  <c r="P34" i="1"/>
  <c r="S34" i="1"/>
  <c r="J27" i="2"/>
  <c r="I33" i="1"/>
  <c r="J33" i="1"/>
  <c r="O33" i="1"/>
  <c r="AB27" i="2"/>
  <c r="AC27" i="2"/>
  <c r="AB28" i="2"/>
  <c r="AC28" i="2"/>
  <c r="AB15" i="2"/>
  <c r="AC15" i="2"/>
  <c r="AB37" i="1"/>
  <c r="Y33" i="1"/>
  <c r="Y34" i="1"/>
  <c r="AB34" i="1"/>
  <c r="Z33" i="1"/>
  <c r="Z34" i="1"/>
  <c r="AB36" i="1"/>
  <c r="AC36" i="1"/>
  <c r="N23" i="2"/>
  <c r="O23" i="2"/>
  <c r="N27" i="2"/>
  <c r="O27" i="2"/>
  <c r="N28" i="2"/>
  <c r="O28" i="2"/>
  <c r="AB33" i="1"/>
  <c r="U34" i="1" l="1"/>
  <c r="W34" i="1" s="1"/>
  <c r="X34" i="1" s="1"/>
  <c r="AC34" i="1" s="1"/>
</calcChain>
</file>

<file path=xl/sharedStrings.xml><?xml version="1.0" encoding="utf-8"?>
<sst xmlns="http://schemas.openxmlformats.org/spreadsheetml/2006/main" count="288" uniqueCount="87">
  <si>
    <t>Филиал "Невский"</t>
  </si>
  <si>
    <t>Центральная ТЭЦ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</si>
  <si>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</si>
  <si>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</si>
  <si>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</si>
  <si>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</si>
  <si>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</si>
  <si>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</si>
  <si>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</si>
  <si>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</si>
  <si>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</si>
  <si>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</si>
  <si>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</si>
  <si>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Всего по филиалу "Кольский"</t>
  </si>
  <si>
    <t>январь</t>
  </si>
  <si>
    <t>февраль</t>
  </si>
  <si>
    <t>март</t>
  </si>
  <si>
    <t>Каскад Ладожских ГЭС</t>
  </si>
  <si>
    <t>Мурманская ТЭЦ</t>
  </si>
  <si>
    <t>Всего ТГК-1 без учета Мурманской ТЭЦ</t>
  </si>
  <si>
    <t>Всего ТГК-1 с учетом Мурманской ТЭЦ</t>
  </si>
  <si>
    <t>Всего ГЭС</t>
  </si>
  <si>
    <t>Котельные</t>
  </si>
  <si>
    <t>Электрические бойлерные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</si>
  <si>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</si>
  <si>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</si>
  <si>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</si>
  <si>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</si>
  <si>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</si>
  <si>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</si>
  <si>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</si>
  <si>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</si>
  <si>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</si>
  <si>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</si>
  <si>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</si>
  <si>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</si>
  <si>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>Всего ТЭС</t>
  </si>
  <si>
    <t>Покупка электроэнергии (тыс. кВт∙ч)</t>
  </si>
  <si>
    <t>Покупка мощности (МВт, среднемесячные значения)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</si>
  <si>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</si>
  <si>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</si>
  <si>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</si>
  <si>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</si>
  <si>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</si>
  <si>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</si>
  <si>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</si>
  <si>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>-</t>
  </si>
  <si>
    <t>ДПМ</t>
  </si>
  <si>
    <t>Вынужденные</t>
  </si>
  <si>
    <t>КОМ</t>
  </si>
  <si>
    <t xml:space="preserve">Вынужденные </t>
  </si>
  <si>
    <t>ГЭС/АЭС</t>
  </si>
  <si>
    <t xml:space="preserve">РД </t>
  </si>
  <si>
    <t xml:space="preserve">Реализация электроэнергии и мощности </t>
  </si>
  <si>
    <t xml:space="preserve">Покупка электроэнергии и мощности </t>
  </si>
  <si>
    <t>Удельный расход условного топлива на отпуск электрической и тепловой энергии</t>
  </si>
  <si>
    <t>Реализация электроэнергии (тыс. кВт∙ч)</t>
  </si>
  <si>
    <t>1 кв</t>
  </si>
  <si>
    <t>Котельные Пряжинский р-н</t>
  </si>
  <si>
    <t>Котельные Прионежский р-н</t>
  </si>
  <si>
    <t>ВИЭ</t>
  </si>
  <si>
    <t>Бойлерные</t>
  </si>
  <si>
    <t>Каскад Туломских и Серебрянских ГЭС</t>
  </si>
  <si>
    <t>Каскад Сунских ГЭС (с учетом Малых ГЭС)</t>
  </si>
  <si>
    <t>апрель</t>
  </si>
  <si>
    <t>май</t>
  </si>
  <si>
    <t>июнь</t>
  </si>
  <si>
    <t>2 кв</t>
  </si>
  <si>
    <t>1 П</t>
  </si>
  <si>
    <t>Правобережная ТЭЦ</t>
  </si>
  <si>
    <t>Василеостровская ТЭЦ</t>
  </si>
  <si>
    <t>Дубровская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</si>
  <si>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</si>
  <si>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</si>
  <si>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</si>
  <si>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</si>
  <si>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</si>
  <si>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</si>
  <si>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Выработка электрической энергии станциями ПАО "ТГК-1", тыс. кВт∙ч</t>
  </si>
  <si>
    <t>июль</t>
  </si>
  <si>
    <t>август</t>
  </si>
  <si>
    <t>сентябрь</t>
  </si>
  <si>
    <t>3 кв</t>
  </si>
  <si>
    <t>9 мес</t>
  </si>
  <si>
    <t>Отпуск тепловой энергии станциями ПАО "ТГК-1", Гкал</t>
  </si>
  <si>
    <t>В среднем по ПАО "ТГК-1"</t>
  </si>
  <si>
    <t>ПАО «ТГК-1»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</si>
</sst>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"/>
    <numFmt numFmtId="167" formatCode="_-* #,##0.00_-;\-* #,##0.00_-;_-* &quot;-&quot;??_-;_-@_-"/>
  </numFmts>
  <fonts count="36" x14ac:knownFonts="1">
    <font>
      <sz val="11"/>
      <color theme="1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4"/>
      <color indexed="9"/>
      <name val="Calibri"/>
      <family val="2"/>
      <charset val="204"/>
    </font>
    <font>
      <sz val="8"/>
      <name val="Arial"/>
      <family val="2"/>
      <charset val="204"/>
    </font>
    <font>
      <sz val="12"/>
      <color indexed="9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23">
    <xf numFmtId="0" fontId="0" fillId="0" borderId="0"/>
    <xf numFmtId="167" fontId="22" fillId="0" borderId="0" applyFont="0" applyFill="0" applyBorder="0" applyAlignment="0" applyProtection="0"/>
    <xf numFmtId="0" fontId="23" fillId="0" borderId="0"/>
    <xf numFmtId="0" fontId="33" fillId="4" borderId="0" applyNumberFormat="0" applyBorder="0" applyAlignment="0" applyProtection="0"/>
    <xf numFmtId="0" fontId="27" fillId="0" borderId="0"/>
    <xf numFmtId="0" fontId="12" fillId="0" borderId="0"/>
    <xf numFmtId="0" fontId="18" fillId="0" borderId="0"/>
    <xf numFmtId="0" fontId="16" fillId="0" borderId="0"/>
    <xf numFmtId="0" fontId="12" fillId="0" borderId="0"/>
    <xf numFmtId="0" fontId="17" fillId="0" borderId="0"/>
    <xf numFmtId="0" fontId="19" fillId="0" borderId="0"/>
    <xf numFmtId="0" fontId="18" fillId="0" borderId="0"/>
    <xf numFmtId="0" fontId="20" fillId="0" borderId="0"/>
    <xf numFmtId="0" fontId="32" fillId="0" borderId="0"/>
    <xf numFmtId="0" fontId="21" fillId="0" borderId="0"/>
    <xf numFmtId="0" fontId="25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7" fillId="0" borderId="0" applyFont="0" applyFill="0" applyBorder="0" applyAlignment="0" applyProtection="0"/>
    <xf numFmtId="4" fontId="24" fillId="2" borderId="0" applyBorder="0">
      <alignment horizontal="right"/>
    </xf>
  </cellStyleXfs>
  <cellXfs count="360">
    <xf numFmtId="0" fontId="0" fillId="0" borderId="0" xfId="0"/>
    <xf numFmtId="3" fontId="0" fillId="0" borderId="0" xfId="0" applyNumberFormat="1"/>
    <xf numFmtId="0" fontId="14" fillId="0" borderId="0" xfId="0" applyFont="1"/>
    <xf numFmtId="166" fontId="0" fillId="0" borderId="0" xfId="0" applyNumberFormat="1"/>
    <xf numFmtId="165" fontId="0" fillId="0" borderId="0" xfId="0" applyNumberFormat="1"/>
    <xf numFmtId="0" fontId="0" fillId="0" borderId="0" xfId="0"/>
    <xf numFmtId="166" fontId="14" fillId="0" borderId="0" xfId="0" applyNumberFormat="1" applyFont="1"/>
    <xf numFmtId="0" fontId="0" fillId="0" borderId="45" xfId="0" applyBorder="1"/>
    <xf numFmtId="0" fontId="0" fillId="0" borderId="46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2" xfId="0" applyBorder="1"/>
    <xf numFmtId="0" fontId="0" fillId="0" borderId="71" xfId="0" applyBorder="1"/>
    <xf numFmtId="0" fontId="2" fillId="4" borderId="34" xfId="3" applyFont="1" applyBorder="1" applyAlignment="1" applyProtection="1">
      <alignment horizontal="center" vertical="center"/>
      <protection locked="0"/>
    </xf>
    <xf numFmtId="0" fontId="2" fillId="4" borderId="44" xfId="3" applyFont="1" applyBorder="1" applyAlignment="1" applyProtection="1">
      <alignment horizontal="center" vertical="center"/>
      <protection locked="0"/>
    </xf>
    <xf numFmtId="0" fontId="2" fillId="4" borderId="56" xfId="3" applyFont="1" applyBorder="1" applyAlignment="1" applyProtection="1">
      <alignment horizontal="center" vertical="center"/>
      <protection locked="0"/>
    </xf>
    <xf numFmtId="0" fontId="2" fillId="4" borderId="55" xfId="3" applyFont="1" applyBorder="1" applyAlignment="1" applyProtection="1">
      <alignment horizontal="center" vertical="center"/>
      <protection locked="0"/>
    </xf>
    <xf numFmtId="0" fontId="2" fillId="4" borderId="35" xfId="3" applyFont="1" applyBorder="1" applyAlignment="1" applyProtection="1">
      <alignment horizontal="center" vertical="center"/>
      <protection locked="0"/>
    </xf>
    <xf numFmtId="0" fontId="30" fillId="0" borderId="38" xfId="0" applyFont="1" applyFill="1" applyBorder="1" applyAlignment="1" applyProtection="1">
      <alignment vertical="center"/>
      <protection locked="0"/>
    </xf>
    <xf numFmtId="0" fontId="3" fillId="0" borderId="36" xfId="0" applyFont="1" applyFill="1" applyBorder="1" applyAlignment="1" applyProtection="1">
      <alignment vertical="center"/>
      <protection locked="0"/>
    </xf>
    <xf numFmtId="0" fontId="3" fillId="0" borderId="3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28" fillId="4" borderId="29" xfId="3" applyFont="1" applyBorder="1" applyAlignment="1" applyProtection="1">
      <alignment horizontal="left" vertical="center"/>
      <protection locked="0"/>
    </xf>
    <xf numFmtId="3" fontId="7" fillId="0" borderId="3" xfId="16" applyNumberFormat="1" applyFont="1" applyFill="1" applyBorder="1" applyProtection="1">
      <protection locked="0"/>
    </xf>
    <xf numFmtId="3" fontId="7" fillId="0" borderId="3" xfId="0" applyNumberFormat="1" applyFont="1" applyFill="1" applyBorder="1" applyProtection="1">
      <protection locked="0"/>
    </xf>
    <xf numFmtId="3" fontId="7" fillId="5" borderId="18" xfId="0" applyNumberFormat="1" applyFont="1" applyFill="1" applyBorder="1" applyProtection="1">
      <protection locked="0"/>
    </xf>
    <xf numFmtId="3" fontId="5" fillId="0" borderId="3" xfId="16" applyNumberFormat="1" applyFont="1" applyFill="1" applyBorder="1" applyProtection="1">
      <protection locked="0"/>
    </xf>
    <xf numFmtId="3" fontId="5" fillId="0" borderId="3" xfId="0" applyNumberFormat="1" applyFont="1" applyFill="1" applyBorder="1" applyProtection="1">
      <protection locked="0"/>
    </xf>
    <xf numFmtId="3" fontId="5" fillId="5" borderId="18" xfId="0" applyNumberFormat="1" applyFont="1" applyFill="1" applyBorder="1" applyProtection="1">
      <protection locked="0"/>
    </xf>
    <xf numFmtId="3" fontId="5" fillId="5" borderId="5" xfId="0" applyNumberFormat="1" applyFont="1" applyFill="1" applyBorder="1" applyProtection="1">
      <protection locked="0"/>
    </xf>
    <xf numFmtId="0" fontId="28" fillId="4" borderId="12" xfId="3" applyFont="1" applyBorder="1" applyAlignment="1" applyProtection="1">
      <alignment horizontal="left" vertical="center"/>
      <protection locked="0"/>
    </xf>
    <xf numFmtId="3" fontId="7" fillId="0" borderId="0" xfId="16" applyNumberFormat="1" applyFont="1" applyFill="1" applyBorder="1" applyProtection="1">
      <protection locked="0"/>
    </xf>
    <xf numFmtId="3" fontId="7" fillId="0" borderId="0" xfId="0" applyNumberFormat="1" applyFont="1" applyFill="1" applyBorder="1" applyProtection="1">
      <protection locked="0"/>
    </xf>
    <xf numFmtId="3" fontId="7" fillId="5" borderId="19" xfId="0" applyNumberFormat="1" applyFont="1" applyFill="1" applyBorder="1" applyProtection="1">
      <protection locked="0"/>
    </xf>
    <xf numFmtId="3" fontId="5" fillId="0" borderId="0" xfId="16" applyNumberFormat="1" applyFont="1" applyFill="1" applyBorder="1" applyProtection="1">
      <protection locked="0"/>
    </xf>
    <xf numFmtId="3" fontId="5" fillId="0" borderId="0" xfId="0" applyNumberFormat="1" applyFont="1" applyFill="1" applyBorder="1" applyProtection="1">
      <protection locked="0"/>
    </xf>
    <xf numFmtId="3" fontId="5" fillId="5" borderId="19" xfId="0" applyNumberFormat="1" applyFont="1" applyFill="1" applyBorder="1" applyProtection="1">
      <protection locked="0"/>
    </xf>
    <xf numFmtId="3" fontId="5" fillId="5" borderId="6" xfId="0" applyNumberFormat="1" applyFont="1" applyFill="1" applyBorder="1" applyProtection="1">
      <protection locked="0"/>
    </xf>
    <xf numFmtId="0" fontId="28" fillId="4" borderId="30" xfId="3" applyFont="1" applyBorder="1" applyAlignment="1" applyProtection="1">
      <alignment horizontal="left" vertical="center"/>
      <protection locked="0"/>
    </xf>
    <xf numFmtId="3" fontId="7" fillId="0" borderId="2" xfId="16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locked="0"/>
    </xf>
    <xf numFmtId="3" fontId="5" fillId="0" borderId="2" xfId="16" applyNumberFormat="1" applyFont="1" applyFill="1" applyBorder="1" applyProtection="1">
      <protection locked="0"/>
    </xf>
    <xf numFmtId="3" fontId="5" fillId="0" borderId="2" xfId="0" applyNumberFormat="1" applyFont="1" applyFill="1" applyBorder="1" applyProtection="1">
      <protection locked="0"/>
    </xf>
    <xf numFmtId="0" fontId="31" fillId="4" borderId="13" xfId="3" applyFont="1" applyBorder="1" applyAlignment="1" applyProtection="1">
      <alignment horizontal="left" vertical="center"/>
      <protection locked="0"/>
    </xf>
    <xf numFmtId="3" fontId="8" fillId="0" borderId="13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5" borderId="16" xfId="0" applyNumberFormat="1" applyFont="1" applyFill="1" applyBorder="1" applyProtection="1">
      <protection locked="0"/>
    </xf>
    <xf numFmtId="3" fontId="6" fillId="0" borderId="13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5" borderId="16" xfId="0" applyNumberFormat="1" applyFont="1" applyFill="1" applyBorder="1" applyProtection="1">
      <protection locked="0"/>
    </xf>
    <xf numFmtId="3" fontId="6" fillId="5" borderId="17" xfId="0" applyNumberFormat="1" applyFont="1" applyFill="1" applyBorder="1" applyProtection="1">
      <protection locked="0"/>
    </xf>
    <xf numFmtId="0" fontId="30" fillId="0" borderId="21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3" fontId="8" fillId="0" borderId="16" xfId="0" applyNumberFormat="1" applyFont="1" applyFill="1" applyBorder="1" applyProtection="1">
      <protection locked="0"/>
    </xf>
    <xf numFmtId="0" fontId="30" fillId="0" borderId="21" xfId="0" applyFont="1" applyFill="1" applyBorder="1" applyAlignment="1" applyProtection="1">
      <protection locked="0"/>
    </xf>
    <xf numFmtId="0" fontId="3" fillId="0" borderId="14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1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28" fillId="4" borderId="13" xfId="3" applyFont="1" applyBorder="1" applyAlignment="1" applyProtection="1">
      <alignment horizontal="left" vertical="center"/>
      <protection locked="0"/>
    </xf>
    <xf numFmtId="3" fontId="7" fillId="0" borderId="4" xfId="0" applyNumberFormat="1" applyFont="1" applyFill="1" applyBorder="1" applyProtection="1">
      <protection locked="0"/>
    </xf>
    <xf numFmtId="3" fontId="5" fillId="6" borderId="4" xfId="0" applyNumberFormat="1" applyFont="1" applyFill="1" applyBorder="1" applyProtection="1">
      <protection locked="0"/>
    </xf>
    <xf numFmtId="3" fontId="7" fillId="5" borderId="16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5" borderId="16" xfId="0" applyNumberFormat="1" applyFont="1" applyFill="1" applyBorder="1" applyProtection="1">
      <protection locked="0"/>
    </xf>
    <xf numFmtId="3" fontId="5" fillId="5" borderId="17" xfId="0" applyNumberFormat="1" applyFont="1" applyFill="1" applyBorder="1" applyProtection="1">
      <protection locked="0"/>
    </xf>
    <xf numFmtId="0" fontId="2" fillId="4" borderId="13" xfId="3" applyFont="1" applyBorder="1" applyAlignment="1" applyProtection="1">
      <alignment horizontal="left" vertical="center" wrapText="1"/>
      <protection locked="0"/>
    </xf>
    <xf numFmtId="3" fontId="8" fillId="0" borderId="13" xfId="0" applyNumberFormat="1" applyFont="1" applyFill="1" applyBorder="1" applyAlignment="1" applyProtection="1">
      <alignment vertical="center" wrapText="1"/>
      <protection locked="0"/>
    </xf>
    <xf numFmtId="3" fontId="8" fillId="0" borderId="4" xfId="0" applyNumberFormat="1" applyFont="1" applyFill="1" applyBorder="1" applyAlignment="1" applyProtection="1">
      <alignment vertical="center" wrapText="1"/>
      <protection locked="0"/>
    </xf>
    <xf numFmtId="3" fontId="8" fillId="5" borderId="16" xfId="0" applyNumberFormat="1" applyFont="1" applyFill="1" applyBorder="1" applyAlignment="1" applyProtection="1">
      <alignment vertical="center" wrapText="1"/>
      <protection locked="0"/>
    </xf>
    <xf numFmtId="3" fontId="6" fillId="0" borderId="13" xfId="0" applyNumberFormat="1" applyFont="1" applyFill="1" applyBorder="1" applyAlignment="1" applyProtection="1">
      <alignment vertical="center" wrapText="1"/>
      <protection locked="0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5" borderId="16" xfId="0" applyNumberFormat="1" applyFont="1" applyFill="1" applyBorder="1" applyAlignment="1" applyProtection="1">
      <alignment vertical="center" wrapText="1"/>
      <protection locked="0"/>
    </xf>
    <xf numFmtId="3" fontId="6" fillId="5" borderId="17" xfId="0" applyNumberFormat="1" applyFont="1" applyFill="1" applyBorder="1" applyAlignment="1" applyProtection="1">
      <alignment vertical="center" wrapText="1"/>
      <protection locked="0"/>
    </xf>
    <xf numFmtId="3" fontId="8" fillId="0" borderId="30" xfId="0" applyNumberFormat="1" applyFont="1" applyFill="1" applyBorder="1" applyAlignment="1" applyProtection="1">
      <alignment vertical="center" wrapText="1"/>
      <protection locked="0"/>
    </xf>
    <xf numFmtId="3" fontId="8" fillId="0" borderId="2" xfId="0" applyNumberFormat="1" applyFont="1" applyFill="1" applyBorder="1" applyAlignment="1" applyProtection="1">
      <alignment vertical="center" wrapText="1"/>
      <protection locked="0"/>
    </xf>
    <xf numFmtId="3" fontId="8" fillId="5" borderId="20" xfId="0" applyNumberFormat="1" applyFont="1" applyFill="1" applyBorder="1" applyAlignment="1" applyProtection="1">
      <alignment vertical="center" wrapText="1"/>
      <protection locked="0"/>
    </xf>
    <xf numFmtId="3" fontId="6" fillId="0" borderId="30" xfId="0" applyNumberFormat="1" applyFont="1" applyFill="1" applyBorder="1" applyAlignment="1" applyProtection="1">
      <alignment vertical="center" wrapText="1"/>
      <protection locked="0"/>
    </xf>
    <xf numFmtId="3" fontId="6" fillId="0" borderId="2" xfId="0" applyNumberFormat="1" applyFont="1" applyFill="1" applyBorder="1" applyAlignment="1" applyProtection="1">
      <alignment vertical="center" wrapText="1"/>
      <protection locked="0"/>
    </xf>
    <xf numFmtId="3" fontId="6" fillId="5" borderId="20" xfId="0" applyNumberFormat="1" applyFont="1" applyFill="1" applyBorder="1" applyAlignment="1" applyProtection="1">
      <alignment vertical="center" wrapText="1"/>
      <protection locked="0"/>
    </xf>
    <xf numFmtId="3" fontId="6" fillId="5" borderId="9" xfId="0" applyNumberFormat="1" applyFont="1" applyFill="1" applyBorder="1" applyAlignment="1" applyProtection="1">
      <alignment vertical="center" wrapText="1"/>
      <protection locked="0"/>
    </xf>
    <xf numFmtId="0" fontId="2" fillId="0" borderId="31" xfId="3" applyFont="1" applyFill="1" applyBorder="1" applyAlignment="1" applyProtection="1">
      <protection locked="0"/>
    </xf>
    <xf numFmtId="0" fontId="2" fillId="0" borderId="32" xfId="3" applyFont="1" applyFill="1" applyBorder="1" applyAlignment="1" applyProtection="1">
      <protection locked="0"/>
    </xf>
    <xf numFmtId="0" fontId="2" fillId="0" borderId="52" xfId="3" applyFont="1" applyFill="1" applyBorder="1" applyAlignment="1" applyProtection="1">
      <protection locked="0"/>
    </xf>
    <xf numFmtId="0" fontId="2" fillId="0" borderId="15" xfId="3" applyFont="1" applyFill="1" applyBorder="1" applyAlignment="1" applyProtection="1">
      <protection locked="0"/>
    </xf>
    <xf numFmtId="0" fontId="2" fillId="0" borderId="33" xfId="3" applyFont="1" applyFill="1" applyBorder="1" applyAlignment="1" applyProtection="1">
      <protection locked="0"/>
    </xf>
    <xf numFmtId="0" fontId="2" fillId="4" borderId="39" xfId="3" applyFont="1" applyBorder="1" applyAlignment="1" applyProtection="1">
      <alignment horizontal="right"/>
      <protection locked="0"/>
    </xf>
    <xf numFmtId="3" fontId="15" fillId="4" borderId="3" xfId="3" applyNumberFormat="1" applyFont="1" applyBorder="1" applyProtection="1">
      <protection locked="0"/>
    </xf>
    <xf numFmtId="3" fontId="15" fillId="4" borderId="40" xfId="3" applyNumberFormat="1" applyFont="1" applyBorder="1" applyProtection="1">
      <protection locked="0"/>
    </xf>
    <xf numFmtId="3" fontId="2" fillId="4" borderId="53" xfId="3" applyNumberFormat="1" applyFont="1" applyBorder="1" applyProtection="1">
      <protection locked="0"/>
    </xf>
    <xf numFmtId="3" fontId="2" fillId="4" borderId="3" xfId="3" applyNumberFormat="1" applyFont="1" applyBorder="1" applyProtection="1">
      <protection locked="0"/>
    </xf>
    <xf numFmtId="3" fontId="2" fillId="4" borderId="40" xfId="3" applyNumberFormat="1" applyFont="1" applyBorder="1" applyProtection="1">
      <protection locked="0"/>
    </xf>
    <xf numFmtId="3" fontId="2" fillId="4" borderId="5" xfId="3" applyNumberFormat="1" applyFont="1" applyBorder="1" applyProtection="1">
      <protection locked="0"/>
    </xf>
    <xf numFmtId="0" fontId="2" fillId="4" borderId="41" xfId="3" applyFont="1" applyBorder="1" applyAlignment="1" applyProtection="1">
      <alignment horizontal="right"/>
      <protection locked="0"/>
    </xf>
    <xf numFmtId="3" fontId="15" fillId="4" borderId="7" xfId="3" applyNumberFormat="1" applyFont="1" applyBorder="1" applyProtection="1">
      <protection locked="0"/>
    </xf>
    <xf numFmtId="3" fontId="15" fillId="4" borderId="42" xfId="3" applyNumberFormat="1" applyFont="1" applyBorder="1" applyProtection="1">
      <protection locked="0"/>
    </xf>
    <xf numFmtId="3" fontId="2" fillId="4" borderId="54" xfId="3" applyNumberFormat="1" applyFont="1" applyBorder="1" applyProtection="1">
      <protection locked="0"/>
    </xf>
    <xf numFmtId="3" fontId="2" fillId="4" borderId="7" xfId="3" applyNumberFormat="1" applyFont="1" applyBorder="1" applyProtection="1">
      <protection locked="0"/>
    </xf>
    <xf numFmtId="3" fontId="2" fillId="4" borderId="42" xfId="3" applyNumberFormat="1" applyFont="1" applyBorder="1" applyProtection="1">
      <protection locked="0"/>
    </xf>
    <xf numFmtId="3" fontId="15" fillId="4" borderId="54" xfId="3" applyNumberFormat="1" applyFont="1" applyBorder="1" applyProtection="1">
      <protection locked="0"/>
    </xf>
    <xf numFmtId="3" fontId="2" fillId="4" borderId="11" xfId="3" applyNumberFormat="1" applyFont="1" applyBorder="1" applyProtection="1">
      <protection locked="0"/>
    </xf>
    <xf numFmtId="0" fontId="2" fillId="4" borderId="49" xfId="3" applyFont="1" applyBorder="1" applyAlignment="1" applyProtection="1">
      <alignment horizontal="center" vertical="center"/>
      <protection locked="0"/>
    </xf>
    <xf numFmtId="0" fontId="2" fillId="4" borderId="60" xfId="3" applyFont="1" applyBorder="1" applyAlignment="1" applyProtection="1">
      <alignment horizontal="center" vertical="center"/>
      <protection locked="0"/>
    </xf>
    <xf numFmtId="0" fontId="2" fillId="4" borderId="50" xfId="3" applyFont="1" applyBorder="1" applyAlignment="1" applyProtection="1">
      <alignment horizontal="center" vertical="center"/>
      <protection locked="0"/>
    </xf>
    <xf numFmtId="0" fontId="30" fillId="0" borderId="10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protection locked="0"/>
    </xf>
    <xf numFmtId="0" fontId="3" fillId="0" borderId="59" xfId="0" applyFont="1" applyFill="1" applyBorder="1" applyAlignment="1" applyProtection="1">
      <protection locked="0"/>
    </xf>
    <xf numFmtId="0" fontId="28" fillId="4" borderId="18" xfId="3" applyFont="1" applyBorder="1" applyAlignment="1" applyProtection="1">
      <alignment horizontal="left" vertical="center"/>
      <protection locked="0"/>
    </xf>
    <xf numFmtId="3" fontId="7" fillId="0" borderId="29" xfId="0" applyNumberFormat="1" applyFont="1" applyFill="1" applyBorder="1" applyProtection="1">
      <protection locked="0"/>
    </xf>
    <xf numFmtId="3" fontId="5" fillId="5" borderId="29" xfId="0" applyNumberFormat="1" applyFont="1" applyFill="1" applyBorder="1" applyProtection="1">
      <protection locked="0"/>
    </xf>
    <xf numFmtId="0" fontId="28" fillId="4" borderId="19" xfId="3" applyFont="1" applyBorder="1" applyAlignment="1" applyProtection="1">
      <alignment horizontal="left" vertical="center"/>
      <protection locked="0"/>
    </xf>
    <xf numFmtId="3" fontId="7" fillId="0" borderId="12" xfId="0" applyNumberFormat="1" applyFont="1" applyFill="1" applyBorder="1" applyProtection="1">
      <protection locked="0"/>
    </xf>
    <xf numFmtId="3" fontId="5" fillId="5" borderId="12" xfId="0" applyNumberFormat="1" applyFont="1" applyFill="1" applyBorder="1" applyProtection="1">
      <protection locked="0"/>
    </xf>
    <xf numFmtId="0" fontId="28" fillId="4" borderId="20" xfId="3" applyFont="1" applyBorder="1" applyAlignment="1" applyProtection="1">
      <alignment horizontal="left" vertical="center"/>
      <protection locked="0"/>
    </xf>
    <xf numFmtId="3" fontId="7" fillId="0" borderId="30" xfId="0" applyNumberFormat="1" applyFont="1" applyFill="1" applyBorder="1" applyProtection="1">
      <protection locked="0"/>
    </xf>
    <xf numFmtId="3" fontId="5" fillId="5" borderId="20" xfId="0" applyNumberFormat="1" applyFont="1" applyFill="1" applyBorder="1" applyProtection="1">
      <protection locked="0"/>
    </xf>
    <xf numFmtId="3" fontId="5" fillId="5" borderId="30" xfId="0" applyNumberFormat="1" applyFont="1" applyFill="1" applyBorder="1" applyProtection="1">
      <protection locked="0"/>
    </xf>
    <xf numFmtId="3" fontId="7" fillId="5" borderId="20" xfId="0" applyNumberFormat="1" applyFont="1" applyFill="1" applyBorder="1" applyProtection="1">
      <protection locked="0"/>
    </xf>
    <xf numFmtId="0" fontId="29" fillId="4" borderId="16" xfId="3" applyFont="1" applyBorder="1" applyAlignment="1" applyProtection="1">
      <alignment horizontal="left" vertical="center"/>
      <protection locked="0"/>
    </xf>
    <xf numFmtId="3" fontId="6" fillId="5" borderId="13" xfId="0" applyNumberFormat="1" applyFont="1" applyFill="1" applyBorder="1" applyProtection="1">
      <protection locked="0"/>
    </xf>
    <xf numFmtId="0" fontId="3" fillId="0" borderId="57" xfId="0" applyFont="1" applyFill="1" applyBorder="1" applyAlignment="1" applyProtection="1">
      <protection locked="0"/>
    </xf>
    <xf numFmtId="0" fontId="28" fillId="4" borderId="25" xfId="3" applyFont="1" applyBorder="1" applyAlignment="1" applyProtection="1">
      <alignment horizontal="left" vertical="center"/>
      <protection locked="0"/>
    </xf>
    <xf numFmtId="3" fontId="7" fillId="0" borderId="61" xfId="0" applyNumberFormat="1" applyFont="1" applyFill="1" applyBorder="1" applyProtection="1">
      <protection locked="0"/>
    </xf>
    <xf numFmtId="3" fontId="7" fillId="0" borderId="62" xfId="0" applyNumberFormat="1" applyFont="1" applyFill="1" applyBorder="1" applyProtection="1">
      <protection locked="0"/>
    </xf>
    <xf numFmtId="3" fontId="7" fillId="0" borderId="63" xfId="0" applyNumberFormat="1" applyFont="1" applyFill="1" applyBorder="1" applyProtection="1">
      <protection locked="0"/>
    </xf>
    <xf numFmtId="3" fontId="5" fillId="0" borderId="61" xfId="0" applyNumberFormat="1" applyFont="1" applyFill="1" applyBorder="1" applyProtection="1">
      <protection locked="0"/>
    </xf>
    <xf numFmtId="3" fontId="5" fillId="0" borderId="62" xfId="0" applyNumberFormat="1" applyFont="1" applyFill="1" applyBorder="1" applyProtection="1">
      <protection locked="0"/>
    </xf>
    <xf numFmtId="3" fontId="5" fillId="0" borderId="63" xfId="0" applyNumberFormat="1" applyFont="1" applyFill="1" applyBorder="1" applyProtection="1">
      <protection locked="0"/>
    </xf>
    <xf numFmtId="0" fontId="3" fillId="0" borderId="52" xfId="0" applyFont="1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52" xfId="0" applyFill="1" applyBorder="1" applyAlignment="1" applyProtection="1">
      <protection locked="0"/>
    </xf>
    <xf numFmtId="3" fontId="7" fillId="0" borderId="10" xfId="0" applyNumberFormat="1" applyFont="1" applyFill="1" applyBorder="1" applyProtection="1">
      <protection locked="0"/>
    </xf>
    <xf numFmtId="3" fontId="7" fillId="0" borderId="1" xfId="0" applyNumberFormat="1" applyFont="1" applyFill="1" applyBorder="1" applyProtection="1">
      <protection locked="0"/>
    </xf>
    <xf numFmtId="3" fontId="7" fillId="5" borderId="25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5" fillId="0" borderId="1" xfId="0" applyNumberFormat="1" applyFont="1" applyFill="1" applyBorder="1" applyProtection="1">
      <protection locked="0"/>
    </xf>
    <xf numFmtId="3" fontId="5" fillId="5" borderId="10" xfId="0" applyNumberFormat="1" applyFont="1" applyFill="1" applyBorder="1" applyProtection="1">
      <protection locked="0"/>
    </xf>
    <xf numFmtId="3" fontId="5" fillId="5" borderId="25" xfId="0" applyNumberFormat="1" applyFont="1" applyFill="1" applyBorder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0" fillId="0" borderId="58" xfId="0" applyFill="1" applyBorder="1" applyAlignment="1" applyProtection="1">
      <protection locked="0"/>
    </xf>
    <xf numFmtId="0" fontId="2" fillId="4" borderId="16" xfId="3" applyFont="1" applyBorder="1" applyAlignment="1" applyProtection="1">
      <alignment horizontal="left" vertical="center" wrapText="1"/>
      <protection locked="0"/>
    </xf>
    <xf numFmtId="3" fontId="8" fillId="0" borderId="4" xfId="0" applyNumberFormat="1" applyFont="1" applyFill="1" applyBorder="1" applyAlignment="1" applyProtection="1">
      <alignment wrapText="1"/>
      <protection locked="0"/>
    </xf>
    <xf numFmtId="3" fontId="8" fillId="5" borderId="16" xfId="0" applyNumberFormat="1" applyFont="1" applyFill="1" applyBorder="1" applyAlignment="1" applyProtection="1">
      <alignment wrapText="1"/>
      <protection locked="0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5" borderId="13" xfId="0" applyNumberFormat="1" applyFont="1" applyFill="1" applyBorder="1" applyAlignment="1" applyProtection="1">
      <alignment wrapText="1"/>
      <protection locked="0"/>
    </xf>
    <xf numFmtId="3" fontId="6" fillId="5" borderId="16" xfId="0" applyNumberFormat="1" applyFont="1" applyFill="1" applyBorder="1" applyAlignment="1" applyProtection="1">
      <alignment wrapText="1"/>
      <protection locked="0"/>
    </xf>
    <xf numFmtId="0" fontId="2" fillId="4" borderId="26" xfId="3" applyFont="1" applyBorder="1" applyAlignment="1" applyProtection="1">
      <alignment horizontal="left" vertical="center" wrapText="1"/>
      <protection locked="0"/>
    </xf>
    <xf numFmtId="3" fontId="8" fillId="0" borderId="7" xfId="0" applyNumberFormat="1" applyFont="1" applyFill="1" applyBorder="1" applyAlignment="1" applyProtection="1">
      <alignment wrapText="1"/>
      <protection locked="0"/>
    </xf>
    <xf numFmtId="3" fontId="8" fillId="5" borderId="26" xfId="0" applyNumberFormat="1" applyFont="1" applyFill="1" applyBorder="1" applyAlignment="1" applyProtection="1">
      <alignment wrapText="1"/>
      <protection locked="0"/>
    </xf>
    <xf numFmtId="3" fontId="6" fillId="0" borderId="7" xfId="0" applyNumberFormat="1" applyFont="1" applyFill="1" applyBorder="1" applyAlignment="1" applyProtection="1">
      <alignment wrapText="1"/>
      <protection locked="0"/>
    </xf>
    <xf numFmtId="3" fontId="6" fillId="5" borderId="28" xfId="0" applyNumberFormat="1" applyFont="1" applyFill="1" applyBorder="1" applyAlignment="1" applyProtection="1">
      <alignment wrapText="1"/>
      <protection locked="0"/>
    </xf>
    <xf numFmtId="3" fontId="6" fillId="5" borderId="27" xfId="0" applyNumberFormat="1" applyFont="1" applyFill="1" applyBorder="1" applyAlignment="1" applyProtection="1">
      <alignment wrapText="1"/>
      <protection locked="0"/>
    </xf>
    <xf numFmtId="3" fontId="8" fillId="5" borderId="27" xfId="0" applyNumberFormat="1" applyFont="1" applyFill="1" applyBorder="1" applyAlignment="1" applyProtection="1">
      <alignment wrapText="1"/>
      <protection locked="0"/>
    </xf>
    <xf numFmtId="3" fontId="6" fillId="5" borderId="26" xfId="0" applyNumberFormat="1" applyFont="1" applyFill="1" applyBorder="1" applyAlignment="1" applyProtection="1">
      <alignment wrapText="1"/>
      <protection locked="0"/>
    </xf>
    <xf numFmtId="0" fontId="26" fillId="4" borderId="12" xfId="3" applyFont="1" applyBorder="1" applyAlignment="1" applyProtection="1">
      <alignment vertical="center" wrapText="1"/>
      <protection locked="0"/>
    </xf>
    <xf numFmtId="0" fontId="9" fillId="4" borderId="35" xfId="3" applyFont="1" applyBorder="1" applyAlignment="1" applyProtection="1">
      <alignment horizontal="center" vertical="center" wrapText="1"/>
      <protection locked="0"/>
    </xf>
    <xf numFmtId="0" fontId="9" fillId="4" borderId="42" xfId="3" applyFont="1" applyBorder="1" applyAlignment="1" applyProtection="1">
      <alignment horizontal="center" vertical="center" wrapText="1"/>
      <protection locked="0"/>
    </xf>
    <xf numFmtId="0" fontId="9" fillId="4" borderId="54" xfId="3" applyFont="1" applyBorder="1" applyAlignment="1" applyProtection="1">
      <alignment horizontal="center" vertical="center" wrapText="1"/>
      <protection locked="0"/>
    </xf>
    <xf numFmtId="0" fontId="9" fillId="4" borderId="49" xfId="3" applyFont="1" applyBorder="1" applyAlignment="1" applyProtection="1">
      <alignment horizontal="center" vertical="center" wrapText="1"/>
      <protection locked="0"/>
    </xf>
    <xf numFmtId="0" fontId="9" fillId="4" borderId="65" xfId="3" applyFont="1" applyBorder="1" applyAlignment="1" applyProtection="1">
      <alignment horizontal="center" vertical="center" wrapText="1"/>
      <protection locked="0"/>
    </xf>
    <xf numFmtId="0" fontId="9" fillId="4" borderId="64" xfId="3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4" fontId="7" fillId="0" borderId="3" xfId="0" applyNumberFormat="1" applyFont="1" applyBorder="1" applyAlignment="1" applyProtection="1">
      <alignment horizontal="center"/>
      <protection locked="0"/>
    </xf>
    <xf numFmtId="4" fontId="7" fillId="0" borderId="5" xfId="0" applyNumberFormat="1" applyFont="1" applyBorder="1" applyAlignment="1" applyProtection="1">
      <alignment horizontal="center"/>
      <protection locked="0"/>
    </xf>
    <xf numFmtId="4" fontId="5" fillId="0" borderId="3" xfId="0" applyNumberFormat="1" applyFont="1" applyBorder="1" applyAlignment="1" applyProtection="1">
      <alignment horizontal="center"/>
      <protection locked="0"/>
    </xf>
    <xf numFmtId="4" fontId="5" fillId="0" borderId="5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Border="1" applyAlignment="1" applyProtection="1">
      <alignment horizontal="center"/>
      <protection locked="0"/>
    </xf>
    <xf numFmtId="4" fontId="7" fillId="0" borderId="6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4" fontId="5" fillId="0" borderId="6" xfId="0" applyNumberFormat="1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4" fontId="7" fillId="0" borderId="9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  <protection locked="0"/>
    </xf>
    <xf numFmtId="4" fontId="5" fillId="0" borderId="9" xfId="0" applyNumberFormat="1" applyFont="1" applyBorder="1" applyAlignment="1" applyProtection="1">
      <alignment horizontal="center"/>
      <protection locked="0"/>
    </xf>
    <xf numFmtId="4" fontId="0" fillId="5" borderId="4" xfId="0" applyNumberFormat="1" applyFont="1" applyFill="1" applyBorder="1" applyAlignment="1" applyProtection="1">
      <alignment horizontal="center" vertical="center"/>
      <protection locked="0"/>
    </xf>
    <xf numFmtId="4" fontId="0" fillId="5" borderId="17" xfId="0" applyNumberFormat="1" applyFont="1" applyFill="1" applyBorder="1" applyAlignment="1" applyProtection="1">
      <alignment horizontal="center" vertical="center"/>
      <protection locked="0"/>
    </xf>
    <xf numFmtId="4" fontId="34" fillId="5" borderId="13" xfId="0" applyNumberFormat="1" applyFont="1" applyFill="1" applyBorder="1" applyAlignment="1" applyProtection="1">
      <alignment horizontal="center" vertical="center"/>
      <protection locked="0"/>
    </xf>
    <xf numFmtId="4" fontId="34" fillId="5" borderId="17" xfId="0" applyNumberFormat="1" applyFont="1" applyFill="1" applyBorder="1" applyAlignment="1" applyProtection="1">
      <alignment horizontal="center" vertical="center"/>
      <protection locked="0"/>
    </xf>
    <xf numFmtId="4" fontId="3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4" fontId="7" fillId="0" borderId="3" xfId="0" applyNumberFormat="1" applyFont="1" applyBorder="1" applyAlignment="1" applyProtection="1">
      <alignment horizontal="center"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4" fontId="5" fillId="0" borderId="3" xfId="0" applyNumberFormat="1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4" fontId="5" fillId="0" borderId="6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0" fontId="29" fillId="4" borderId="13" xfId="3" applyFont="1" applyBorder="1" applyAlignment="1" applyProtection="1">
      <alignment horizontal="left" vertical="center"/>
      <protection locked="0"/>
    </xf>
    <xf numFmtId="4" fontId="7" fillId="5" borderId="4" xfId="0" applyNumberFormat="1" applyFont="1" applyFill="1" applyBorder="1" applyAlignment="1" applyProtection="1">
      <alignment horizontal="center" vertical="center"/>
      <protection locked="0"/>
    </xf>
    <xf numFmtId="4" fontId="7" fillId="5" borderId="17" xfId="0" applyNumberFormat="1" applyFont="1" applyFill="1" applyBorder="1" applyAlignment="1" applyProtection="1">
      <alignment horizontal="center" vertical="center"/>
      <protection locked="0"/>
    </xf>
    <xf numFmtId="4" fontId="5" fillId="5" borderId="4" xfId="0" applyNumberFormat="1" applyFont="1" applyFill="1" applyBorder="1" applyAlignment="1" applyProtection="1">
      <alignment horizontal="center" vertical="center"/>
      <protection locked="0"/>
    </xf>
    <xf numFmtId="4" fontId="6" fillId="5" borderId="13" xfId="0" applyNumberFormat="1" applyFont="1" applyFill="1" applyBorder="1" applyAlignment="1" applyProtection="1">
      <alignment horizontal="center" vertical="center"/>
      <protection locked="0"/>
    </xf>
    <xf numFmtId="4" fontId="6" fillId="5" borderId="17" xfId="0" applyNumberFormat="1" applyFont="1" applyFill="1" applyBorder="1" applyAlignment="1" applyProtection="1">
      <alignment horizontal="center" vertical="center"/>
      <protection locked="0"/>
    </xf>
    <xf numFmtId="4" fontId="6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2" xfId="0" applyBorder="1" applyProtection="1">
      <protection locked="0"/>
    </xf>
    <xf numFmtId="4" fontId="7" fillId="0" borderId="1" xfId="0" applyNumberFormat="1" applyFont="1" applyBorder="1" applyAlignment="1" applyProtection="1">
      <alignment horizontal="center"/>
      <protection locked="0"/>
    </xf>
    <xf numFmtId="4" fontId="7" fillId="0" borderId="8" xfId="0" applyNumberFormat="1" applyFont="1" applyBorder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4" fontId="5" fillId="0" borderId="8" xfId="0" applyNumberFormat="1" applyFont="1" applyBorder="1" applyAlignment="1" applyProtection="1">
      <alignment horizontal="center"/>
      <protection locked="0"/>
    </xf>
    <xf numFmtId="4" fontId="0" fillId="5" borderId="4" xfId="0" applyNumberFormat="1" applyFont="1" applyFill="1" applyBorder="1" applyAlignment="1" applyProtection="1">
      <alignment horizontal="center"/>
      <protection locked="0"/>
    </xf>
    <xf numFmtId="4" fontId="0" fillId="5" borderId="17" xfId="0" applyNumberFormat="1" applyFont="1" applyFill="1" applyBorder="1" applyAlignment="1" applyProtection="1">
      <alignment horizontal="center"/>
      <protection locked="0"/>
    </xf>
    <xf numFmtId="4" fontId="34" fillId="5" borderId="4" xfId="0" applyNumberFormat="1" applyFont="1" applyFill="1" applyBorder="1" applyAlignment="1" applyProtection="1">
      <alignment horizontal="center"/>
      <protection locked="0"/>
    </xf>
    <xf numFmtId="4" fontId="34" fillId="5" borderId="17" xfId="0" applyNumberFormat="1" applyFont="1" applyFill="1" applyBorder="1" applyAlignment="1" applyProtection="1">
      <alignment horizontal="center"/>
      <protection locked="0"/>
    </xf>
    <xf numFmtId="4" fontId="8" fillId="5" borderId="4" xfId="0" applyNumberFormat="1" applyFont="1" applyFill="1" applyBorder="1" applyAlignment="1" applyProtection="1">
      <alignment horizontal="center"/>
      <protection locked="0"/>
    </xf>
    <xf numFmtId="4" fontId="8" fillId="5" borderId="17" xfId="0" applyNumberFormat="1" applyFont="1" applyFill="1" applyBorder="1" applyAlignment="1" applyProtection="1">
      <alignment horizontal="center"/>
      <protection locked="0"/>
    </xf>
    <xf numFmtId="4" fontId="6" fillId="5" borderId="4" xfId="0" applyNumberFormat="1" applyFont="1" applyFill="1" applyBorder="1" applyAlignment="1" applyProtection="1">
      <alignment horizontal="center"/>
      <protection locked="0"/>
    </xf>
    <xf numFmtId="4" fontId="6" fillId="5" borderId="17" xfId="0" applyNumberFormat="1" applyFont="1" applyFill="1" applyBorder="1" applyAlignment="1" applyProtection="1">
      <alignment horizontal="center"/>
      <protection locked="0"/>
    </xf>
    <xf numFmtId="0" fontId="29" fillId="4" borderId="26" xfId="3" applyFont="1" applyBorder="1" applyAlignment="1" applyProtection="1">
      <alignment horizontal="left" vertical="center"/>
      <protection locked="0"/>
    </xf>
    <xf numFmtId="4" fontId="0" fillId="0" borderId="14" xfId="0" applyNumberFormat="1" applyFont="1" applyFill="1" applyBorder="1" applyAlignment="1" applyProtection="1">
      <alignment horizontal="center"/>
      <protection locked="0"/>
    </xf>
    <xf numFmtId="4" fontId="0" fillId="0" borderId="15" xfId="0" applyNumberFormat="1" applyFont="1" applyFill="1" applyBorder="1" applyAlignment="1" applyProtection="1">
      <alignment horizontal="center"/>
      <protection locked="0"/>
    </xf>
    <xf numFmtId="4" fontId="0" fillId="6" borderId="15" xfId="0" applyNumberFormat="1" applyFont="1" applyFill="1" applyBorder="1" applyAlignment="1" applyProtection="1">
      <alignment horizontal="center"/>
      <protection locked="0"/>
    </xf>
    <xf numFmtId="0" fontId="2" fillId="4" borderId="49" xfId="3" applyFont="1" applyBorder="1" applyAlignment="1" applyProtection="1">
      <alignment horizontal="center" vertical="center"/>
      <protection locked="0"/>
    </xf>
    <xf numFmtId="0" fontId="2" fillId="4" borderId="50" xfId="3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justify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Border="1" applyAlignment="1" applyProtection="1">
      <alignment horizontal="center" vertical="center" wrapText="1"/>
      <protection locked="0"/>
    </xf>
    <xf numFmtId="165" fontId="7" fillId="0" borderId="6" xfId="0" applyNumberFormat="1" applyFont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Border="1" applyAlignment="1" applyProtection="1">
      <alignment horizontal="center" wrapText="1"/>
      <protection locked="0"/>
    </xf>
    <xf numFmtId="165" fontId="7" fillId="0" borderId="6" xfId="0" applyNumberFormat="1" applyFont="1" applyBorder="1" applyAlignment="1" applyProtection="1">
      <alignment horizontal="center" wrapText="1"/>
      <protection locked="0"/>
    </xf>
    <xf numFmtId="0" fontId="2" fillId="4" borderId="47" xfId="3" applyFont="1" applyBorder="1" applyAlignment="1" applyProtection="1">
      <alignment horizontal="left" vertical="center" wrapText="1"/>
      <protection locked="0"/>
    </xf>
    <xf numFmtId="165" fontId="8" fillId="5" borderId="1" xfId="0" applyNumberFormat="1" applyFont="1" applyFill="1" applyBorder="1" applyAlignment="1" applyProtection="1">
      <alignment horizontal="center" wrapText="1"/>
      <protection locked="0"/>
    </xf>
    <xf numFmtId="165" fontId="8" fillId="5" borderId="8" xfId="0" applyNumberFormat="1" applyFont="1" applyFill="1" applyBorder="1" applyAlignment="1" applyProtection="1">
      <alignment horizontal="center" wrapText="1"/>
      <protection locked="0"/>
    </xf>
    <xf numFmtId="0" fontId="35" fillId="4" borderId="27" xfId="3" applyFont="1" applyBorder="1" applyProtection="1">
      <protection locked="0"/>
    </xf>
    <xf numFmtId="165" fontId="5" fillId="0" borderId="7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65" fontId="5" fillId="6" borderId="7" xfId="0" applyNumberFormat="1" applyFont="1" applyFill="1" applyBorder="1" applyAlignment="1" applyProtection="1">
      <alignment horizontal="center" wrapText="1"/>
      <protection locked="0"/>
    </xf>
    <xf numFmtId="0" fontId="2" fillId="4" borderId="36" xfId="3" applyFont="1" applyBorder="1" applyAlignment="1" applyProtection="1">
      <alignment horizontal="center" vertical="center"/>
      <protection locked="0"/>
    </xf>
    <xf numFmtId="0" fontId="2" fillId="4" borderId="70" xfId="3" applyFont="1" applyBorder="1" applyAlignment="1" applyProtection="1">
      <alignment horizontal="center" vertical="center"/>
      <protection locked="0"/>
    </xf>
    <xf numFmtId="3" fontId="7" fillId="0" borderId="5" xfId="0" applyNumberFormat="1" applyFont="1" applyBorder="1" applyAlignment="1" applyProtection="1">
      <alignment vertical="center"/>
      <protection locked="0"/>
    </xf>
    <xf numFmtId="3" fontId="5" fillId="0" borderId="19" xfId="0" applyNumberFormat="1" applyFont="1" applyBorder="1" applyAlignment="1" applyProtection="1">
      <alignment vertical="center"/>
      <protection locked="0"/>
    </xf>
    <xf numFmtId="3" fontId="5" fillId="0" borderId="66" xfId="0" applyNumberFormat="1" applyFont="1" applyBorder="1" applyAlignment="1" applyProtection="1">
      <alignment vertical="center"/>
      <protection locked="0"/>
    </xf>
    <xf numFmtId="3" fontId="5" fillId="0" borderId="73" xfId="0" applyNumberFormat="1" applyFont="1" applyBorder="1" applyAlignment="1" applyProtection="1">
      <alignment vertical="center"/>
      <protection locked="0"/>
    </xf>
    <xf numFmtId="3" fontId="5" fillId="0" borderId="6" xfId="0" applyNumberFormat="1" applyFont="1" applyBorder="1" applyAlignment="1" applyProtection="1">
      <alignment vertical="center"/>
      <protection locked="0"/>
    </xf>
    <xf numFmtId="0" fontId="35" fillId="4" borderId="19" xfId="3" applyFont="1" applyBorder="1" applyAlignment="1" applyProtection="1">
      <alignment vertical="center"/>
      <protection locked="0"/>
    </xf>
    <xf numFmtId="3" fontId="7" fillId="0" borderId="6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 applyAlignment="1" applyProtection="1">
      <alignment vertical="center"/>
      <protection locked="0"/>
    </xf>
    <xf numFmtId="3" fontId="5" fillId="0" borderId="27" xfId="0" applyNumberFormat="1" applyFont="1" applyBorder="1" applyAlignment="1" applyProtection="1">
      <alignment vertical="center"/>
      <protection locked="0"/>
    </xf>
    <xf numFmtId="3" fontId="5" fillId="0" borderId="67" xfId="0" applyNumberFormat="1" applyFont="1" applyBorder="1" applyAlignment="1" applyProtection="1">
      <alignment vertical="center"/>
      <protection locked="0"/>
    </xf>
    <xf numFmtId="3" fontId="5" fillId="0" borderId="74" xfId="0" applyNumberFormat="1" applyFont="1" applyBorder="1" applyAlignment="1" applyProtection="1">
      <alignment vertical="center"/>
      <protection locked="0"/>
    </xf>
    <xf numFmtId="0" fontId="2" fillId="4" borderId="43" xfId="3" applyFont="1" applyBorder="1" applyAlignment="1" applyProtection="1">
      <alignment vertical="center"/>
      <protection locked="0"/>
    </xf>
    <xf numFmtId="3" fontId="11" fillId="5" borderId="8" xfId="0" applyNumberFormat="1" applyFont="1" applyFill="1" applyBorder="1" applyAlignment="1" applyProtection="1">
      <alignment vertical="center"/>
      <protection locked="0"/>
    </xf>
    <xf numFmtId="3" fontId="11" fillId="5" borderId="25" xfId="0" applyNumberFormat="1" applyFont="1" applyFill="1" applyBorder="1" applyAlignment="1" applyProtection="1">
      <alignment vertical="center"/>
      <protection locked="0"/>
    </xf>
    <xf numFmtId="3" fontId="11" fillId="5" borderId="68" xfId="0" applyNumberFormat="1" applyFont="1" applyFill="1" applyBorder="1" applyAlignment="1" applyProtection="1">
      <alignment vertical="center"/>
      <protection locked="0"/>
    </xf>
    <xf numFmtId="3" fontId="11" fillId="5" borderId="75" xfId="0" applyNumberFormat="1" applyFont="1" applyFill="1" applyBorder="1" applyAlignment="1" applyProtection="1">
      <alignment vertical="center"/>
      <protection locked="0"/>
    </xf>
    <xf numFmtId="3" fontId="11" fillId="5" borderId="1" xfId="0" applyNumberFormat="1" applyFont="1" applyFill="1" applyBorder="1" applyAlignment="1" applyProtection="1">
      <alignment vertical="center"/>
      <protection locked="0"/>
    </xf>
    <xf numFmtId="3" fontId="11" fillId="5" borderId="10" xfId="0" applyNumberFormat="1" applyFont="1" applyFill="1" applyBorder="1" applyAlignment="1" applyProtection="1">
      <alignment vertical="center"/>
      <protection locked="0"/>
    </xf>
    <xf numFmtId="166" fontId="0" fillId="0" borderId="6" xfId="0" applyNumberFormat="1" applyFont="1" applyBorder="1" applyAlignment="1" applyProtection="1">
      <alignment vertical="center"/>
      <protection locked="0"/>
    </xf>
    <xf numFmtId="166" fontId="0" fillId="0" borderId="19" xfId="0" applyNumberFormat="1" applyFont="1" applyBorder="1" applyAlignment="1" applyProtection="1">
      <alignment vertical="center"/>
      <protection locked="0"/>
    </xf>
    <xf numFmtId="166" fontId="0" fillId="0" borderId="69" xfId="0" applyNumberFormat="1" applyFont="1" applyBorder="1" applyAlignment="1" applyProtection="1">
      <alignment vertical="center"/>
      <protection locked="0"/>
    </xf>
    <xf numFmtId="166" fontId="0" fillId="0" borderId="0" xfId="0" applyNumberFormat="1" applyFont="1" applyBorder="1" applyAlignment="1" applyProtection="1">
      <alignment vertical="center"/>
      <protection locked="0"/>
    </xf>
    <xf numFmtId="166" fontId="0" fillId="0" borderId="18" xfId="0" applyNumberFormat="1" applyFont="1" applyBorder="1" applyAlignment="1" applyProtection="1">
      <alignment vertical="center"/>
      <protection locked="0"/>
    </xf>
    <xf numFmtId="166" fontId="0" fillId="0" borderId="66" xfId="0" applyNumberFormat="1" applyFont="1" applyBorder="1" applyAlignment="1" applyProtection="1">
      <alignment vertical="center"/>
      <protection locked="0"/>
    </xf>
    <xf numFmtId="166" fontId="0" fillId="0" borderId="73" xfId="0" applyNumberFormat="1" applyFont="1" applyBorder="1" applyAlignment="1" applyProtection="1">
      <alignment vertical="center"/>
      <protection locked="0"/>
    </xf>
    <xf numFmtId="166" fontId="5" fillId="0" borderId="6" xfId="0" applyNumberFormat="1" applyFont="1" applyBorder="1" applyAlignment="1" applyProtection="1">
      <alignment horizontal="right" vertical="center"/>
      <protection locked="0"/>
    </xf>
    <xf numFmtId="166" fontId="5" fillId="0" borderId="19" xfId="0" applyNumberFormat="1" applyFont="1" applyBorder="1" applyAlignment="1" applyProtection="1">
      <alignment horizontal="right" vertical="center"/>
      <protection locked="0"/>
    </xf>
    <xf numFmtId="166" fontId="5" fillId="0" borderId="66" xfId="0" applyNumberFormat="1" applyFont="1" applyBorder="1" applyAlignment="1" applyProtection="1">
      <alignment horizontal="right" vertical="center"/>
      <protection locked="0"/>
    </xf>
    <xf numFmtId="166" fontId="5" fillId="0" borderId="0" xfId="0" applyNumberFormat="1" applyFont="1" applyBorder="1" applyAlignment="1" applyProtection="1">
      <alignment horizontal="right" vertical="center"/>
      <protection locked="0"/>
    </xf>
    <xf numFmtId="166" fontId="5" fillId="0" borderId="73" xfId="0" applyNumberFormat="1" applyFont="1" applyBorder="1" applyAlignment="1" applyProtection="1">
      <alignment horizontal="right" vertical="center"/>
      <protection locked="0"/>
    </xf>
    <xf numFmtId="166" fontId="7" fillId="0" borderId="6" xfId="0" applyNumberFormat="1" applyFont="1" applyBorder="1" applyAlignment="1" applyProtection="1">
      <alignment vertical="center"/>
      <protection locked="0"/>
    </xf>
    <xf numFmtId="166" fontId="5" fillId="0" borderId="27" xfId="0" applyNumberFormat="1" applyFont="1" applyBorder="1" applyAlignment="1" applyProtection="1">
      <alignment vertical="center"/>
      <protection locked="0"/>
    </xf>
    <xf numFmtId="166" fontId="5" fillId="0" borderId="67" xfId="0" applyNumberFormat="1" applyFont="1" applyBorder="1" applyAlignment="1" applyProtection="1">
      <alignment vertical="center"/>
      <protection locked="0"/>
    </xf>
    <xf numFmtId="166" fontId="5" fillId="0" borderId="76" xfId="0" applyNumberFormat="1" applyFont="1" applyBorder="1" applyAlignment="1" applyProtection="1">
      <alignment vertical="center"/>
      <protection locked="0"/>
    </xf>
    <xf numFmtId="166" fontId="5" fillId="0" borderId="74" xfId="0" applyNumberFormat="1" applyFont="1" applyBorder="1" applyAlignment="1" applyProtection="1">
      <alignment vertical="center"/>
      <protection locked="0"/>
    </xf>
    <xf numFmtId="166" fontId="11" fillId="5" borderId="8" xfId="0" applyNumberFormat="1" applyFont="1" applyFill="1" applyBorder="1" applyAlignment="1" applyProtection="1">
      <alignment vertical="center"/>
      <protection locked="0"/>
    </xf>
    <xf numFmtId="166" fontId="11" fillId="5" borderId="74" xfId="0" applyNumberFormat="1" applyFont="1" applyFill="1" applyBorder="1" applyAlignment="1" applyProtection="1">
      <alignment vertical="center"/>
      <protection locked="0"/>
    </xf>
    <xf numFmtId="166" fontId="11" fillId="5" borderId="27" xfId="0" applyNumberFormat="1" applyFont="1" applyFill="1" applyBorder="1" applyAlignment="1" applyProtection="1">
      <alignment vertical="center"/>
      <protection locked="0"/>
    </xf>
    <xf numFmtId="166" fontId="11" fillId="5" borderId="25" xfId="0" applyNumberFormat="1" applyFont="1" applyFill="1" applyBorder="1" applyAlignment="1" applyProtection="1">
      <alignment vertical="center"/>
      <protection locked="0"/>
    </xf>
    <xf numFmtId="0" fontId="2" fillId="4" borderId="77" xfId="3" applyFont="1" applyBorder="1" applyAlignment="1" applyProtection="1">
      <alignment horizontal="center" vertical="center"/>
      <protection locked="0"/>
    </xf>
    <xf numFmtId="0" fontId="2" fillId="4" borderId="78" xfId="3" applyFont="1" applyBorder="1" applyAlignment="1" applyProtection="1">
      <alignment horizontal="center" vertical="center"/>
      <protection locked="0"/>
    </xf>
    <xf numFmtId="0" fontId="2" fillId="4" borderId="71" xfId="3" applyFont="1" applyBorder="1" applyAlignment="1" applyProtection="1">
      <alignment horizontal="center" vertical="center"/>
      <protection locked="0"/>
    </xf>
    <xf numFmtId="0" fontId="2" fillId="4" borderId="79" xfId="3" applyFont="1" applyBorder="1" applyAlignment="1" applyProtection="1">
      <alignment horizontal="center" vertical="center"/>
      <protection locked="0"/>
    </xf>
    <xf numFmtId="0" fontId="35" fillId="4" borderId="19" xfId="3" applyFont="1" applyBorder="1" applyAlignment="1" applyProtection="1">
      <alignment horizontal="left" vertical="center"/>
      <protection locked="0"/>
    </xf>
    <xf numFmtId="3" fontId="7" fillId="0" borderId="18" xfId="0" applyNumberFormat="1" applyFont="1" applyBorder="1" applyAlignment="1" applyProtection="1">
      <alignment vertical="center"/>
      <protection locked="0"/>
    </xf>
    <xf numFmtId="3" fontId="5" fillId="0" borderId="5" xfId="0" applyNumberFormat="1" applyFont="1" applyBorder="1" applyAlignment="1" applyProtection="1">
      <alignment vertical="center"/>
      <protection locked="0"/>
    </xf>
    <xf numFmtId="3" fontId="5" fillId="0" borderId="18" xfId="0" applyNumberFormat="1" applyFont="1" applyBorder="1" applyAlignment="1" applyProtection="1">
      <alignment vertical="center"/>
      <protection locked="0"/>
    </xf>
    <xf numFmtId="3" fontId="7" fillId="0" borderId="19" xfId="0" applyNumberFormat="1" applyFont="1" applyBorder="1" applyAlignment="1" applyProtection="1">
      <alignment vertical="center"/>
      <protection locked="0"/>
    </xf>
    <xf numFmtId="0" fontId="2" fillId="4" borderId="43" xfId="3" applyFont="1" applyBorder="1" applyAlignment="1" applyProtection="1">
      <alignment horizontal="left" vertical="center"/>
      <protection locked="0"/>
    </xf>
    <xf numFmtId="166" fontId="7" fillId="0" borderId="18" xfId="0" applyNumberFormat="1" applyFont="1" applyBorder="1" applyAlignment="1" applyProtection="1">
      <alignment vertical="center"/>
      <protection locked="0"/>
    </xf>
    <xf numFmtId="166" fontId="5" fillId="0" borderId="5" xfId="0" applyNumberFormat="1" applyFont="1" applyBorder="1" applyAlignment="1" applyProtection="1">
      <alignment vertical="center"/>
      <protection locked="0"/>
    </xf>
    <xf numFmtId="166" fontId="7" fillId="0" borderId="5" xfId="0" applyNumberFormat="1" applyFont="1" applyBorder="1" applyAlignment="1" applyProtection="1">
      <alignment vertical="center"/>
      <protection locked="0"/>
    </xf>
    <xf numFmtId="166" fontId="5" fillId="0" borderId="18" xfId="0" applyNumberFormat="1" applyFont="1" applyBorder="1" applyAlignment="1" applyProtection="1">
      <alignment vertical="center"/>
      <protection locked="0"/>
    </xf>
    <xf numFmtId="166" fontId="7" fillId="0" borderId="19" xfId="0" applyNumberFormat="1" applyFont="1" applyBorder="1" applyAlignment="1" applyProtection="1">
      <alignment vertical="center"/>
      <protection locked="0"/>
    </xf>
    <xf numFmtId="166" fontId="5" fillId="0" borderId="6" xfId="0" applyNumberFormat="1" applyFont="1" applyBorder="1" applyAlignment="1" applyProtection="1">
      <alignment vertical="center"/>
      <protection locked="0"/>
    </xf>
    <xf numFmtId="166" fontId="5" fillId="0" borderId="6" xfId="0" applyNumberFormat="1" applyFont="1" applyFill="1" applyBorder="1" applyAlignment="1" applyProtection="1">
      <alignment vertical="center"/>
      <protection locked="0"/>
    </xf>
    <xf numFmtId="4" fontId="7" fillId="0" borderId="6" xfId="0" applyNumberFormat="1" applyFont="1" applyBorder="1" applyAlignment="1" applyProtection="1">
      <alignment vertical="center"/>
      <protection locked="0"/>
    </xf>
    <xf numFmtId="4" fontId="7" fillId="0" borderId="19" xfId="0" applyNumberFormat="1" applyFont="1" applyBorder="1" applyAlignment="1" applyProtection="1">
      <alignment vertical="center"/>
      <protection locked="0"/>
    </xf>
    <xf numFmtId="166" fontId="5" fillId="0" borderId="19" xfId="0" applyNumberFormat="1" applyFont="1" applyBorder="1" applyAlignment="1" applyProtection="1">
      <alignment vertical="center"/>
      <protection locked="0"/>
    </xf>
    <xf numFmtId="0" fontId="0" fillId="0" borderId="56" xfId="0" applyBorder="1"/>
    <xf numFmtId="166" fontId="11" fillId="5" borderId="67" xfId="0" applyNumberFormat="1" applyFont="1" applyFill="1" applyBorder="1" applyAlignment="1" applyProtection="1">
      <alignment vertical="center"/>
      <protection locked="0"/>
    </xf>
    <xf numFmtId="166" fontId="11" fillId="5" borderId="7" xfId="0" applyNumberFormat="1" applyFont="1" applyFill="1" applyBorder="1" applyAlignment="1" applyProtection="1">
      <alignment vertical="center"/>
      <protection locked="0"/>
    </xf>
    <xf numFmtId="0" fontId="33" fillId="4" borderId="80" xfId="3" applyBorder="1" applyAlignment="1" applyProtection="1">
      <alignment horizontal="center"/>
      <protection locked="0"/>
    </xf>
    <xf numFmtId="0" fontId="33" fillId="4" borderId="72" xfId="3" applyBorder="1" applyAlignment="1" applyProtection="1">
      <alignment horizontal="center"/>
      <protection locked="0"/>
    </xf>
    <xf numFmtId="0" fontId="1" fillId="4" borderId="81" xfId="3" applyFont="1" applyBorder="1" applyAlignment="1" applyProtection="1">
      <alignment horizontal="center" vertical="center"/>
      <protection locked="0"/>
    </xf>
    <xf numFmtId="0" fontId="1" fillId="4" borderId="48" xfId="3" applyFont="1" applyBorder="1" applyAlignment="1" applyProtection="1">
      <alignment horizontal="center" vertical="center"/>
      <protection locked="0"/>
    </xf>
    <xf numFmtId="0" fontId="1" fillId="4" borderId="12" xfId="3" applyFont="1" applyBorder="1" applyAlignment="1" applyProtection="1">
      <alignment horizontal="center" vertical="center"/>
      <protection locked="0"/>
    </xf>
    <xf numFmtId="0" fontId="1" fillId="4" borderId="0" xfId="3" applyFont="1" applyBorder="1" applyAlignment="1" applyProtection="1">
      <alignment horizontal="center" vertical="center"/>
      <protection locked="0"/>
    </xf>
    <xf numFmtId="0" fontId="1" fillId="4" borderId="82" xfId="3" applyFont="1" applyBorder="1" applyAlignment="1" applyProtection="1">
      <alignment horizontal="center" vertical="center"/>
      <protection locked="0"/>
    </xf>
    <xf numFmtId="0" fontId="1" fillId="4" borderId="83" xfId="3" applyFont="1" applyBorder="1" applyAlignment="1" applyProtection="1">
      <alignment horizontal="center"/>
      <protection locked="0"/>
    </xf>
    <xf numFmtId="0" fontId="1" fillId="4" borderId="41" xfId="3" applyFont="1" applyBorder="1" applyAlignment="1" applyProtection="1">
      <alignment horizontal="center"/>
      <protection locked="0"/>
    </xf>
    <xf numFmtId="0" fontId="0" fillId="0" borderId="0" xfId="0" applyNumberFormat="1" applyAlignment="1">
      <alignment horizontal="left" wrapText="1"/>
    </xf>
    <xf numFmtId="0" fontId="1" fillId="4" borderId="45" xfId="3" applyFont="1" applyBorder="1" applyAlignment="1" applyProtection="1">
      <alignment horizontal="center" vertical="center"/>
      <protection locked="0"/>
    </xf>
    <xf numFmtId="0" fontId="1" fillId="4" borderId="84" xfId="3" applyFont="1" applyBorder="1" applyAlignment="1" applyProtection="1">
      <alignment horizontal="center" vertical="center"/>
      <protection locked="0"/>
    </xf>
    <xf numFmtId="0" fontId="26" fillId="4" borderId="81" xfId="3" applyFont="1" applyBorder="1" applyAlignment="1" applyProtection="1">
      <alignment horizontal="center"/>
      <protection locked="0"/>
    </xf>
    <xf numFmtId="0" fontId="26" fillId="4" borderId="82" xfId="3" applyFont="1" applyBorder="1" applyAlignment="1" applyProtection="1">
      <alignment horizontal="center"/>
      <protection locked="0"/>
    </xf>
    <xf numFmtId="0" fontId="26" fillId="4" borderId="34" xfId="3" applyFont="1" applyBorder="1" applyAlignment="1" applyProtection="1">
      <alignment horizontal="center"/>
      <protection locked="0"/>
    </xf>
    <xf numFmtId="0" fontId="10" fillId="3" borderId="21" xfId="3" applyFont="1" applyFill="1" applyBorder="1" applyAlignment="1" applyProtection="1">
      <alignment horizontal="left" vertical="center"/>
      <protection locked="0"/>
    </xf>
    <xf numFmtId="0" fontId="10" fillId="3" borderId="14" xfId="3" applyFont="1" applyFill="1" applyBorder="1" applyAlignment="1" applyProtection="1">
      <alignment horizontal="left" vertical="center"/>
      <protection locked="0"/>
    </xf>
    <xf numFmtId="0" fontId="10" fillId="3" borderId="85" xfId="3" applyFont="1" applyFill="1" applyBorder="1" applyAlignment="1" applyProtection="1">
      <alignment horizontal="left" vertical="center"/>
      <protection locked="0"/>
    </xf>
    <xf numFmtId="0" fontId="10" fillId="3" borderId="10" xfId="3" applyFont="1" applyFill="1" applyBorder="1" applyAlignment="1" applyProtection="1">
      <alignment horizontal="left" vertical="center"/>
      <protection locked="0"/>
    </xf>
    <xf numFmtId="0" fontId="10" fillId="3" borderId="1" xfId="3" applyFont="1" applyFill="1" applyBorder="1" applyAlignment="1" applyProtection="1">
      <alignment horizontal="left" vertical="center"/>
      <protection locked="0"/>
    </xf>
    <xf numFmtId="0" fontId="10" fillId="3" borderId="86" xfId="3" applyFont="1" applyFill="1" applyBorder="1" applyAlignment="1" applyProtection="1">
      <alignment horizontal="left" vertical="center"/>
      <protection locked="0"/>
    </xf>
    <xf numFmtId="0" fontId="26" fillId="4" borderId="87" xfId="3" applyFont="1" applyBorder="1" applyAlignment="1" applyProtection="1">
      <alignment horizontal="center"/>
      <protection locked="0"/>
    </xf>
    <xf numFmtId="0" fontId="26" fillId="4" borderId="48" xfId="3" applyFont="1" applyBorder="1" applyAlignment="1" applyProtection="1">
      <alignment horizontal="center"/>
      <protection locked="0"/>
    </xf>
    <xf numFmtId="0" fontId="26" fillId="4" borderId="84" xfId="3" applyFont="1" applyBorder="1" applyAlignment="1" applyProtection="1">
      <alignment horizontal="center"/>
      <protection locked="0"/>
    </xf>
    <xf numFmtId="0" fontId="1" fillId="4" borderId="29" xfId="3" applyFont="1" applyBorder="1" applyAlignment="1" applyProtection="1">
      <alignment horizontal="center" vertical="center"/>
      <protection locked="0"/>
    </xf>
    <xf numFmtId="0" fontId="1" fillId="4" borderId="3" xfId="3" applyFont="1" applyBorder="1" applyAlignment="1" applyProtection="1">
      <alignment horizontal="center" vertical="center"/>
      <protection locked="0"/>
    </xf>
    <xf numFmtId="0" fontId="1" fillId="4" borderId="5" xfId="3" applyFont="1" applyBorder="1" applyAlignment="1" applyProtection="1">
      <alignment horizontal="center" vertical="center"/>
      <protection locked="0"/>
    </xf>
    <xf numFmtId="0" fontId="1" fillId="4" borderId="61" xfId="3" applyFont="1" applyBorder="1" applyAlignment="1" applyProtection="1">
      <alignment horizontal="center" vertical="center"/>
      <protection locked="0"/>
    </xf>
    <xf numFmtId="0" fontId="1" fillId="4" borderId="62" xfId="3" applyFont="1" applyBorder="1" applyAlignment="1" applyProtection="1">
      <alignment horizontal="center" vertical="center"/>
      <protection locked="0"/>
    </xf>
    <xf numFmtId="0" fontId="1" fillId="4" borderId="63" xfId="3" applyFont="1" applyBorder="1" applyAlignment="1" applyProtection="1">
      <alignment horizontal="center" vertical="center"/>
      <protection locked="0"/>
    </xf>
    <xf numFmtId="0" fontId="2" fillId="4" borderId="49" xfId="3" applyFont="1" applyBorder="1" applyAlignment="1" applyProtection="1">
      <alignment horizontal="center" vertical="center"/>
      <protection locked="0"/>
    </xf>
    <xf numFmtId="0" fontId="2" fillId="4" borderId="81" xfId="3" applyFont="1" applyBorder="1" applyAlignment="1" applyProtection="1">
      <alignment horizontal="center" wrapText="1"/>
      <protection locked="0"/>
    </xf>
    <xf numFmtId="0" fontId="2" fillId="4" borderId="48" xfId="3" applyFont="1" applyBorder="1" applyAlignment="1" applyProtection="1">
      <alignment horizontal="center" wrapText="1"/>
      <protection locked="0"/>
    </xf>
    <xf numFmtId="0" fontId="2" fillId="4" borderId="82" xfId="3" applyFont="1" applyBorder="1" applyAlignment="1" applyProtection="1">
      <alignment horizontal="center" wrapText="1"/>
      <protection locked="0"/>
    </xf>
    <xf numFmtId="0" fontId="2" fillId="4" borderId="50" xfId="3" applyFont="1" applyBorder="1" applyAlignment="1" applyProtection="1">
      <alignment horizontal="center" vertical="center"/>
      <protection locked="0"/>
    </xf>
    <xf numFmtId="0" fontId="2" fillId="4" borderId="84" xfId="3" applyFont="1" applyBorder="1" applyAlignment="1" applyProtection="1">
      <alignment horizontal="center" wrapText="1"/>
      <protection locked="0"/>
    </xf>
    <xf numFmtId="0" fontId="2" fillId="4" borderId="70" xfId="3" applyFont="1" applyBorder="1" applyAlignment="1" applyProtection="1">
      <alignment horizontal="center" vertical="center"/>
      <protection locked="0"/>
    </xf>
    <xf numFmtId="0" fontId="2" fillId="4" borderId="60" xfId="3" applyFont="1" applyBorder="1" applyAlignment="1" applyProtection="1">
      <alignment horizontal="center" vertical="center"/>
      <protection locked="0"/>
    </xf>
    <xf numFmtId="0" fontId="26" fillId="4" borderId="88" xfId="3" applyFont="1" applyBorder="1" applyAlignment="1" applyProtection="1">
      <alignment horizontal="center" wrapText="1"/>
      <protection locked="0"/>
    </xf>
    <xf numFmtId="0" fontId="26" fillId="4" borderId="89" xfId="3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26" fillId="4" borderId="80" xfId="3" applyFont="1" applyBorder="1" applyAlignment="1" applyProtection="1">
      <alignment horizontal="center" vertical="center" wrapText="1"/>
      <protection locked="0"/>
    </xf>
    <xf numFmtId="0" fontId="26" fillId="4" borderId="41" xfId="3" applyFont="1" applyBorder="1" applyAlignment="1" applyProtection="1">
      <alignment horizontal="center" vertical="center" wrapText="1"/>
      <protection locked="0"/>
    </xf>
    <xf numFmtId="0" fontId="2" fillId="4" borderId="81" xfId="3" applyFont="1" applyBorder="1" applyAlignment="1" applyProtection="1">
      <alignment horizontal="center" vertical="center" wrapText="1"/>
      <protection locked="0"/>
    </xf>
    <xf numFmtId="0" fontId="2" fillId="4" borderId="48" xfId="3" applyFont="1" applyBorder="1" applyAlignment="1" applyProtection="1">
      <alignment horizontal="center" vertical="center" wrapText="1"/>
      <protection locked="0"/>
    </xf>
    <xf numFmtId="0" fontId="2" fillId="4" borderId="82" xfId="3" applyFont="1" applyBorder="1" applyAlignment="1" applyProtection="1">
      <alignment horizontal="center" vertical="center" wrapText="1"/>
      <protection locked="0"/>
    </xf>
    <xf numFmtId="0" fontId="2" fillId="4" borderId="84" xfId="3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26" fillId="4" borderId="83" xfId="3" applyFont="1" applyBorder="1" applyAlignment="1" applyProtection="1">
      <alignment horizontal="center" vertical="center" wrapText="1"/>
      <protection locked="0"/>
    </xf>
  </cellXfs>
  <cellStyles count="23">
    <cellStyle name="Comma_Distribution model DTEK v.01" xfId="1"/>
    <cellStyle name="Normal_Sheet1 (2)" xfId="2"/>
    <cellStyle name="Акцент1" xfId="3" builtinId="29"/>
    <cellStyle name="Обычный" xfId="0" builtinId="0"/>
    <cellStyle name="Обычный 10" xfId="4"/>
    <cellStyle name="Обычный 2" xfId="5"/>
    <cellStyle name="Обычный 2 2" xfId="6"/>
    <cellStyle name="Обычный 3" xfId="7"/>
    <cellStyle name="Обычный 3 2" xfId="8"/>
    <cellStyle name="Обычный 4" xfId="9"/>
    <cellStyle name="Обычный 4 2" xfId="10"/>
    <cellStyle name="Обычный 5" xfId="11"/>
    <cellStyle name="Обычный 6" xfId="12"/>
    <cellStyle name="Обычный 7" xfId="13"/>
    <cellStyle name="Обычный 8" xfId="14"/>
    <cellStyle name="Обычный 9" xfId="15"/>
    <cellStyle name="Обычный_Лист1" xfId="16"/>
    <cellStyle name="Стиль 1" xfId="17"/>
    <cellStyle name="Финансовый 2" xfId="18"/>
    <cellStyle name="Финансовый 2 2" xfId="19"/>
    <cellStyle name="Финансовый 3" xfId="20"/>
    <cellStyle name="Финансовый 4" xfId="21"/>
    <cellStyle name="Формула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showGridLine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C37" sqref="A1:AC37"/>
    </sheetView>
  </sheetViews>
  <sheetFormatPr defaultRowHeight="15" x14ac:dyDescent="0.25"/>
  <cols>
    <col min="1" max="1" width="40" customWidth="1"/>
    <col min="2" max="5" width="11.7109375" customWidth="1"/>
    <col min="6" max="15" width="11.7109375" style="5" customWidth="1"/>
    <col min="16" max="19" width="11.7109375" customWidth="1"/>
    <col min="20" max="29" width="11.7109375" style="5" customWidth="1"/>
  </cols>
  <sheetData>
    <row r="1" spans="1:35" ht="21" x14ac:dyDescent="0.25">
      <c r="A1" s="308" t="s">
        <v>78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7"/>
    </row>
    <row r="2" spans="1:35" ht="21" x14ac:dyDescent="0.25">
      <c r="A2" s="304"/>
      <c r="B2" s="306">
        <v>2015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10"/>
      <c r="P2" s="306">
        <v>2016</v>
      </c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7"/>
    </row>
    <row r="3" spans="1:35" ht="15.75" x14ac:dyDescent="0.25">
      <c r="A3" s="305"/>
      <c r="B3" s="13" t="s">
        <v>14</v>
      </c>
      <c r="C3" s="13" t="s">
        <v>15</v>
      </c>
      <c r="D3" s="13" t="s">
        <v>16</v>
      </c>
      <c r="E3" s="13" t="s">
        <v>57</v>
      </c>
      <c r="F3" s="13" t="s">
        <v>64</v>
      </c>
      <c r="G3" s="14" t="s">
        <v>65</v>
      </c>
      <c r="H3" s="14" t="s">
        <v>66</v>
      </c>
      <c r="I3" s="14" t="s">
        <v>67</v>
      </c>
      <c r="J3" s="14" t="s">
        <v>68</v>
      </c>
      <c r="K3" s="14" t="s">
        <v>79</v>
      </c>
      <c r="L3" s="14" t="s">
        <v>80</v>
      </c>
      <c r="M3" s="14" t="s">
        <v>81</v>
      </c>
      <c r="N3" s="14" t="s">
        <v>82</v>
      </c>
      <c r="O3" s="13" t="s">
        <v>83</v>
      </c>
      <c r="P3" s="15" t="s">
        <v>14</v>
      </c>
      <c r="Q3" s="14" t="s">
        <v>15</v>
      </c>
      <c r="R3" s="14" t="s">
        <v>16</v>
      </c>
      <c r="S3" s="16" t="s">
        <v>57</v>
      </c>
      <c r="T3" s="17" t="s">
        <v>64</v>
      </c>
      <c r="U3" s="14" t="s">
        <v>65</v>
      </c>
      <c r="V3" s="14" t="s">
        <v>66</v>
      </c>
      <c r="W3" s="14" t="s">
        <v>67</v>
      </c>
      <c r="X3" s="16" t="s">
        <v>68</v>
      </c>
      <c r="Y3" s="14" t="s">
        <v>79</v>
      </c>
      <c r="Z3" s="14" t="s">
        <v>80</v>
      </c>
      <c r="AA3" s="14" t="s">
        <v>81</v>
      </c>
      <c r="AB3" s="14" t="s">
        <v>82</v>
      </c>
      <c r="AC3" s="13" t="s">
        <v>83</v>
      </c>
      <c r="AD3" s="7"/>
    </row>
    <row r="4" spans="1:35" ht="18.75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  <c r="P4" s="19"/>
      <c r="Q4" s="19"/>
      <c r="R4" s="19"/>
      <c r="S4" s="19"/>
      <c r="T4" s="21"/>
      <c r="U4" s="19"/>
      <c r="V4" s="19"/>
      <c r="W4" s="19"/>
      <c r="X4" s="19"/>
      <c r="Y4" s="19"/>
      <c r="Z4" s="19"/>
      <c r="AA4" s="19"/>
      <c r="AB4" s="19"/>
      <c r="AC4" s="20"/>
      <c r="AE4" s="5"/>
      <c r="AF4" s="5"/>
      <c r="AG4" s="5"/>
      <c r="AH4" s="5"/>
      <c r="AI4" s="5"/>
    </row>
    <row r="5" spans="1:35" ht="15.75" x14ac:dyDescent="0.25">
      <c r="A5" s="22" t="s">
        <v>1</v>
      </c>
      <c r="B5" s="23">
        <v>23404.429</v>
      </c>
      <c r="C5" s="23">
        <v>16412.548999999999</v>
      </c>
      <c r="D5" s="24">
        <v>18516.978999999999</v>
      </c>
      <c r="E5" s="25">
        <f t="shared" ref="E5:E17" si="0">SUM(B5:D5)</f>
        <v>58333.957000000002</v>
      </c>
      <c r="F5" s="26">
        <v>16953.626</v>
      </c>
      <c r="G5" s="26">
        <v>17831.805</v>
      </c>
      <c r="H5" s="27">
        <v>0</v>
      </c>
      <c r="I5" s="28">
        <f>SUM(F5:H5)</f>
        <v>34785.430999999997</v>
      </c>
      <c r="J5" s="28">
        <f>E5+I5</f>
        <v>93119.388000000006</v>
      </c>
      <c r="K5" s="26">
        <v>0</v>
      </c>
      <c r="L5" s="26">
        <v>0</v>
      </c>
      <c r="M5" s="27">
        <v>0</v>
      </c>
      <c r="N5" s="28">
        <f>SUM(K5:M5)</f>
        <v>0</v>
      </c>
      <c r="O5" s="28">
        <f>J5+N5</f>
        <v>93119.388000000006</v>
      </c>
      <c r="P5" s="23">
        <v>18391.636999999999</v>
      </c>
      <c r="Q5" s="23">
        <v>17233.466</v>
      </c>
      <c r="R5" s="24">
        <v>18271.946</v>
      </c>
      <c r="S5" s="25">
        <f>SUM(P5:R5)</f>
        <v>53897.048999999999</v>
      </c>
      <c r="T5" s="26">
        <v>22737.190999999999</v>
      </c>
      <c r="U5" s="26">
        <v>5056.4560000000001</v>
      </c>
      <c r="V5" s="27">
        <v>0</v>
      </c>
      <c r="W5" s="28">
        <f>SUM(T5:V5)</f>
        <v>27793.646999999997</v>
      </c>
      <c r="X5" s="29">
        <f>S5+W5</f>
        <v>81690.695999999996</v>
      </c>
      <c r="Y5" s="27">
        <v>519.33000000000004</v>
      </c>
      <c r="Z5" s="27">
        <v>0</v>
      </c>
      <c r="AA5" s="27">
        <v>0</v>
      </c>
      <c r="AB5" s="28">
        <f>SUM(Y5:AA5)</f>
        <v>519.33000000000004</v>
      </c>
      <c r="AC5" s="29">
        <f>X5+AB5</f>
        <v>82210.025999999998</v>
      </c>
      <c r="AE5" s="5"/>
      <c r="AF5" s="5"/>
      <c r="AG5" s="5"/>
      <c r="AH5" s="5"/>
      <c r="AI5" s="5"/>
    </row>
    <row r="6" spans="1:35" ht="15.75" x14ac:dyDescent="0.25">
      <c r="A6" s="30" t="s">
        <v>69</v>
      </c>
      <c r="B6" s="31">
        <v>288883.58600000001</v>
      </c>
      <c r="C6" s="32">
        <v>256622.15400000001</v>
      </c>
      <c r="D6" s="32">
        <v>272879.45699999999</v>
      </c>
      <c r="E6" s="33">
        <f t="shared" si="0"/>
        <v>818385.19699999993</v>
      </c>
      <c r="F6" s="34">
        <v>276021.995</v>
      </c>
      <c r="G6" s="35">
        <v>84674.584000000003</v>
      </c>
      <c r="H6" s="35">
        <v>91.98</v>
      </c>
      <c r="I6" s="36">
        <f>SUM(F6:H6)</f>
        <v>360788.55900000001</v>
      </c>
      <c r="J6" s="36">
        <f t="shared" ref="J6:J16" si="1">E6+I6</f>
        <v>1179173.7560000001</v>
      </c>
      <c r="K6" s="34">
        <v>137065.478</v>
      </c>
      <c r="L6" s="35">
        <v>55290.406999999999</v>
      </c>
      <c r="M6" s="35">
        <v>157491.495</v>
      </c>
      <c r="N6" s="36">
        <f>SUM(K6:M6)</f>
        <v>349847.38</v>
      </c>
      <c r="O6" s="36">
        <f t="shared" ref="O6:O17" si="2">J6+N6</f>
        <v>1529021.1359999999</v>
      </c>
      <c r="P6" s="31">
        <v>354163.93099999998</v>
      </c>
      <c r="Q6" s="32">
        <v>255883.76199999999</v>
      </c>
      <c r="R6" s="32">
        <v>281859.45799999998</v>
      </c>
      <c r="S6" s="33">
        <f>SUM(P6:R6)</f>
        <v>891907.15099999995</v>
      </c>
      <c r="T6" s="34">
        <v>292211.43900000001</v>
      </c>
      <c r="U6" s="35">
        <v>225798.603</v>
      </c>
      <c r="V6" s="35">
        <v>241756.57199999999</v>
      </c>
      <c r="W6" s="36">
        <f t="shared" ref="W6:W17" si="3">SUM(T6:V6)</f>
        <v>759766.61400000006</v>
      </c>
      <c r="X6" s="37">
        <f t="shared" ref="X6:X16" si="4">S6+W6</f>
        <v>1651673.7650000001</v>
      </c>
      <c r="Y6" s="35">
        <v>257719.38</v>
      </c>
      <c r="Z6" s="35">
        <v>269617.08</v>
      </c>
      <c r="AA6" s="35">
        <v>287311.81</v>
      </c>
      <c r="AB6" s="36">
        <f>SUM(Y6:AA6)</f>
        <v>814648.27</v>
      </c>
      <c r="AC6" s="37">
        <f>X6+AB6</f>
        <v>2466322.0350000001</v>
      </c>
      <c r="AE6" s="5"/>
      <c r="AF6" s="5"/>
      <c r="AG6" s="5"/>
      <c r="AH6" s="5"/>
      <c r="AI6" s="5"/>
    </row>
    <row r="7" spans="1:35" ht="15.75" x14ac:dyDescent="0.25">
      <c r="A7" s="30" t="s">
        <v>70</v>
      </c>
      <c r="B7" s="31">
        <v>100262.86199999999</v>
      </c>
      <c r="C7" s="31">
        <v>88043.293000000005</v>
      </c>
      <c r="D7" s="32">
        <v>91376.517000000007</v>
      </c>
      <c r="E7" s="33">
        <f t="shared" si="0"/>
        <v>279682.67200000002</v>
      </c>
      <c r="F7" s="34">
        <v>81500.271999999997</v>
      </c>
      <c r="G7" s="34">
        <v>33873.07</v>
      </c>
      <c r="H7" s="35">
        <v>22471.824000000001</v>
      </c>
      <c r="I7" s="36">
        <f t="shared" ref="I7:I16" si="5">SUM(F7:H7)</f>
        <v>137845.166</v>
      </c>
      <c r="J7" s="36">
        <f t="shared" si="1"/>
        <v>417527.83799999999</v>
      </c>
      <c r="K7" s="34">
        <v>16714.294999999998</v>
      </c>
      <c r="L7" s="34">
        <v>16411.522000000001</v>
      </c>
      <c r="M7" s="35">
        <v>29547.395</v>
      </c>
      <c r="N7" s="36">
        <f t="shared" ref="N7:N16" si="6">SUM(K7:M7)</f>
        <v>62673.212</v>
      </c>
      <c r="O7" s="36">
        <f t="shared" si="2"/>
        <v>480201.05</v>
      </c>
      <c r="P7" s="31">
        <v>81706.789000000004</v>
      </c>
      <c r="Q7" s="31">
        <v>71445.445000000007</v>
      </c>
      <c r="R7" s="32">
        <v>81344.775999999998</v>
      </c>
      <c r="S7" s="33">
        <f t="shared" ref="S7:S16" si="7">SUM(P7:R7)</f>
        <v>234497.01</v>
      </c>
      <c r="T7" s="34">
        <v>77998.035000000003</v>
      </c>
      <c r="U7" s="34">
        <v>31479.705999999998</v>
      </c>
      <c r="V7" s="35">
        <v>18560.865000000002</v>
      </c>
      <c r="W7" s="36">
        <f t="shared" si="3"/>
        <v>128038.60600000001</v>
      </c>
      <c r="X7" s="37">
        <f t="shared" si="4"/>
        <v>362535.61600000004</v>
      </c>
      <c r="Y7" s="35">
        <v>17599.810000000001</v>
      </c>
      <c r="Z7" s="35">
        <v>19512.12</v>
      </c>
      <c r="AA7" s="35">
        <v>38137.660000000003</v>
      </c>
      <c r="AB7" s="36">
        <f t="shared" ref="AB7:AB15" si="8">SUM(Y7:AA7)</f>
        <v>75249.59</v>
      </c>
      <c r="AC7" s="37">
        <f t="shared" ref="AC7:AC15" si="9">X7+AB7</f>
        <v>437785.20600000001</v>
      </c>
      <c r="AE7" s="5"/>
      <c r="AF7" s="5"/>
      <c r="AG7" s="5"/>
      <c r="AH7" s="5"/>
      <c r="AI7" s="5"/>
    </row>
    <row r="8" spans="1:35" ht="15.75" x14ac:dyDescent="0.25">
      <c r="A8" s="30" t="s">
        <v>71</v>
      </c>
      <c r="B8" s="31">
        <v>0</v>
      </c>
      <c r="C8" s="31">
        <v>902.48900000000003</v>
      </c>
      <c r="D8" s="32">
        <v>0</v>
      </c>
      <c r="E8" s="33">
        <f t="shared" si="0"/>
        <v>902.48900000000003</v>
      </c>
      <c r="F8" s="34">
        <v>0</v>
      </c>
      <c r="G8" s="34">
        <v>0</v>
      </c>
      <c r="H8" s="35">
        <v>0</v>
      </c>
      <c r="I8" s="36">
        <f t="shared" si="5"/>
        <v>0</v>
      </c>
      <c r="J8" s="36">
        <f t="shared" si="1"/>
        <v>902.48900000000003</v>
      </c>
      <c r="K8" s="34">
        <v>1208.3800000000001</v>
      </c>
      <c r="L8" s="34">
        <v>0</v>
      </c>
      <c r="M8" s="35">
        <v>0</v>
      </c>
      <c r="N8" s="36">
        <f t="shared" si="6"/>
        <v>1208.3800000000001</v>
      </c>
      <c r="O8" s="36">
        <f t="shared" si="2"/>
        <v>2110.8690000000001</v>
      </c>
      <c r="P8" s="31">
        <v>0</v>
      </c>
      <c r="Q8" s="31">
        <v>0</v>
      </c>
      <c r="R8" s="32">
        <v>0</v>
      </c>
      <c r="S8" s="33">
        <f t="shared" si="7"/>
        <v>0</v>
      </c>
      <c r="T8" s="34">
        <v>0</v>
      </c>
      <c r="U8" s="34">
        <v>0</v>
      </c>
      <c r="V8" s="35">
        <v>0</v>
      </c>
      <c r="W8" s="36">
        <f t="shared" si="3"/>
        <v>0</v>
      </c>
      <c r="X8" s="37">
        <f t="shared" si="4"/>
        <v>0</v>
      </c>
      <c r="Y8" s="35">
        <v>0</v>
      </c>
      <c r="Z8" s="35">
        <v>0</v>
      </c>
      <c r="AA8" s="35">
        <v>0</v>
      </c>
      <c r="AB8" s="36">
        <f t="shared" si="8"/>
        <v>0</v>
      </c>
      <c r="AC8" s="37">
        <f t="shared" si="9"/>
        <v>0</v>
      </c>
      <c r="AE8" s="5"/>
      <c r="AF8" s="5"/>
      <c r="AG8" s="5"/>
      <c r="AH8" s="5"/>
      <c r="AI8" s="5"/>
    </row>
    <row r="9" spans="1:35" ht="15.75" x14ac:dyDescent="0.25">
      <c r="A9" s="30" t="s">
        <v>72</v>
      </c>
      <c r="B9" s="31">
        <v>208333.584</v>
      </c>
      <c r="C9" s="31">
        <v>182954.74600000001</v>
      </c>
      <c r="D9" s="32">
        <v>149242.196</v>
      </c>
      <c r="E9" s="33">
        <f t="shared" si="0"/>
        <v>540530.52600000007</v>
      </c>
      <c r="F9" s="34">
        <v>158640.54300000001</v>
      </c>
      <c r="G9" s="34">
        <v>196059.677</v>
      </c>
      <c r="H9" s="35">
        <v>99104.2</v>
      </c>
      <c r="I9" s="36">
        <f t="shared" si="5"/>
        <v>453804.42</v>
      </c>
      <c r="J9" s="36">
        <f t="shared" si="1"/>
        <v>994334.946</v>
      </c>
      <c r="K9" s="34">
        <v>98157.887000000002</v>
      </c>
      <c r="L9" s="34">
        <v>78616.445999999996</v>
      </c>
      <c r="M9" s="35">
        <v>111303.66</v>
      </c>
      <c r="N9" s="36">
        <f>SUM(K9:M9)</f>
        <v>288077.99300000002</v>
      </c>
      <c r="O9" s="36">
        <f t="shared" si="2"/>
        <v>1282412.939</v>
      </c>
      <c r="P9" s="31">
        <v>218280.55</v>
      </c>
      <c r="Q9" s="31">
        <v>248972.908</v>
      </c>
      <c r="R9" s="32">
        <v>244806.93</v>
      </c>
      <c r="S9" s="33">
        <f t="shared" si="7"/>
        <v>712060.38800000004</v>
      </c>
      <c r="T9" s="34">
        <v>232406.092</v>
      </c>
      <c r="U9" s="34">
        <v>136876.81299999999</v>
      </c>
      <c r="V9" s="35">
        <v>103520.605</v>
      </c>
      <c r="W9" s="36">
        <f t="shared" si="3"/>
        <v>472803.51</v>
      </c>
      <c r="X9" s="37">
        <f t="shared" si="4"/>
        <v>1184863.898</v>
      </c>
      <c r="Y9" s="35">
        <v>92736.41</v>
      </c>
      <c r="Z9" s="35">
        <v>23129.25</v>
      </c>
      <c r="AA9" s="35">
        <v>86515.67</v>
      </c>
      <c r="AB9" s="36">
        <f t="shared" si="8"/>
        <v>202381.33000000002</v>
      </c>
      <c r="AC9" s="37">
        <f t="shared" si="9"/>
        <v>1387245.2280000001</v>
      </c>
      <c r="AE9" s="5"/>
      <c r="AF9" s="5"/>
      <c r="AG9" s="5"/>
      <c r="AH9" s="5"/>
      <c r="AI9" s="5"/>
    </row>
    <row r="10" spans="1:35" ht="15.75" x14ac:dyDescent="0.25">
      <c r="A10" s="30" t="s">
        <v>73</v>
      </c>
      <c r="B10" s="31">
        <v>144364.47399999999</v>
      </c>
      <c r="C10" s="31">
        <v>130002.158</v>
      </c>
      <c r="D10" s="32">
        <v>132891.245</v>
      </c>
      <c r="E10" s="33">
        <f t="shared" si="0"/>
        <v>407257.87699999998</v>
      </c>
      <c r="F10" s="34">
        <v>116889.761</v>
      </c>
      <c r="G10" s="34">
        <v>63791.559000000001</v>
      </c>
      <c r="H10" s="35">
        <v>36235.031000000003</v>
      </c>
      <c r="I10" s="36">
        <f t="shared" si="5"/>
        <v>216916.35100000002</v>
      </c>
      <c r="J10" s="36">
        <f t="shared" si="1"/>
        <v>624174.228</v>
      </c>
      <c r="K10" s="34">
        <v>30139.855</v>
      </c>
      <c r="L10" s="34">
        <v>46875.625999999997</v>
      </c>
      <c r="M10" s="35">
        <v>32684.578000000001</v>
      </c>
      <c r="N10" s="36">
        <f t="shared" si="6"/>
        <v>109700.05900000001</v>
      </c>
      <c r="O10" s="36">
        <f t="shared" si="2"/>
        <v>733874.28700000001</v>
      </c>
      <c r="P10" s="31">
        <v>152172.30499999999</v>
      </c>
      <c r="Q10" s="31">
        <v>123935.235</v>
      </c>
      <c r="R10" s="32">
        <v>127264.177</v>
      </c>
      <c r="S10" s="33">
        <f t="shared" si="7"/>
        <v>403371.71699999995</v>
      </c>
      <c r="T10" s="34">
        <v>112058.946</v>
      </c>
      <c r="U10" s="34">
        <v>43088.184000000001</v>
      </c>
      <c r="V10" s="35">
        <v>28604.785</v>
      </c>
      <c r="W10" s="36">
        <f t="shared" si="3"/>
        <v>183751.91500000001</v>
      </c>
      <c r="X10" s="37">
        <f t="shared" si="4"/>
        <v>587123.63199999998</v>
      </c>
      <c r="Y10" s="35">
        <v>23919.68</v>
      </c>
      <c r="Z10" s="35">
        <v>31897.22</v>
      </c>
      <c r="AA10" s="35">
        <v>50465.760000000002</v>
      </c>
      <c r="AB10" s="36">
        <f t="shared" si="8"/>
        <v>106282.66</v>
      </c>
      <c r="AC10" s="37">
        <f t="shared" si="9"/>
        <v>693406.29200000002</v>
      </c>
      <c r="AE10" s="5"/>
      <c r="AF10" s="5"/>
      <c r="AG10" s="5"/>
      <c r="AH10" s="5"/>
      <c r="AI10" s="5"/>
    </row>
    <row r="11" spans="1:35" ht="15.75" x14ac:dyDescent="0.25">
      <c r="A11" s="30" t="s">
        <v>74</v>
      </c>
      <c r="B11" s="31">
        <v>90186.146999999997</v>
      </c>
      <c r="C11" s="31">
        <v>76354.45</v>
      </c>
      <c r="D11" s="32">
        <v>74609.97</v>
      </c>
      <c r="E11" s="33">
        <f t="shared" si="0"/>
        <v>241150.56700000001</v>
      </c>
      <c r="F11" s="34">
        <v>63914.038</v>
      </c>
      <c r="G11" s="34">
        <v>36997.135000000002</v>
      </c>
      <c r="H11" s="35">
        <v>15074.317999999999</v>
      </c>
      <c r="I11" s="36">
        <f t="shared" si="5"/>
        <v>115985.49100000001</v>
      </c>
      <c r="J11" s="36">
        <f t="shared" si="1"/>
        <v>357136.05800000002</v>
      </c>
      <c r="K11" s="34">
        <v>9892.1039999999994</v>
      </c>
      <c r="L11" s="34">
        <v>14957.954</v>
      </c>
      <c r="M11" s="35">
        <v>15394.51</v>
      </c>
      <c r="N11" s="36">
        <f t="shared" si="6"/>
        <v>40244.567999999999</v>
      </c>
      <c r="O11" s="36">
        <f t="shared" si="2"/>
        <v>397380.62600000005</v>
      </c>
      <c r="P11" s="31">
        <v>109075.198</v>
      </c>
      <c r="Q11" s="31">
        <v>75446.736000000004</v>
      </c>
      <c r="R11" s="32">
        <v>79209.106</v>
      </c>
      <c r="S11" s="33">
        <f t="shared" si="7"/>
        <v>263731.04000000004</v>
      </c>
      <c r="T11" s="34">
        <v>71922.528999999995</v>
      </c>
      <c r="U11" s="34">
        <v>52240.353000000003</v>
      </c>
      <c r="V11" s="35">
        <v>41414.355000000003</v>
      </c>
      <c r="W11" s="36">
        <f t="shared" si="3"/>
        <v>165577.23699999999</v>
      </c>
      <c r="X11" s="37">
        <f t="shared" si="4"/>
        <v>429308.277</v>
      </c>
      <c r="Y11" s="35">
        <v>13539.88</v>
      </c>
      <c r="Z11" s="35">
        <v>26389.96</v>
      </c>
      <c r="AA11" s="35">
        <v>22256.07</v>
      </c>
      <c r="AB11" s="36">
        <f t="shared" si="8"/>
        <v>62185.909999999996</v>
      </c>
      <c r="AC11" s="37">
        <f t="shared" si="9"/>
        <v>491494.18699999998</v>
      </c>
      <c r="AE11" s="5"/>
      <c r="AF11" s="5"/>
      <c r="AG11" s="5"/>
      <c r="AH11" s="5"/>
      <c r="AI11" s="5"/>
    </row>
    <row r="12" spans="1:35" ht="15.75" x14ac:dyDescent="0.25">
      <c r="A12" s="30" t="s">
        <v>75</v>
      </c>
      <c r="B12" s="31">
        <v>224950.32</v>
      </c>
      <c r="C12" s="31">
        <v>178352.68</v>
      </c>
      <c r="D12" s="32">
        <v>188963.84</v>
      </c>
      <c r="E12" s="33">
        <f t="shared" si="0"/>
        <v>592266.84</v>
      </c>
      <c r="F12" s="34">
        <v>181280.32</v>
      </c>
      <c r="G12" s="34">
        <v>123554.72</v>
      </c>
      <c r="H12" s="35">
        <v>88647.4</v>
      </c>
      <c r="I12" s="36">
        <f t="shared" si="5"/>
        <v>393482.44000000006</v>
      </c>
      <c r="J12" s="36">
        <f t="shared" si="1"/>
        <v>985749.28</v>
      </c>
      <c r="K12" s="34">
        <v>61243.311999999998</v>
      </c>
      <c r="L12" s="34">
        <v>65781.36</v>
      </c>
      <c r="M12" s="35">
        <v>68921.84</v>
      </c>
      <c r="N12" s="36">
        <f t="shared" si="6"/>
        <v>195946.51199999999</v>
      </c>
      <c r="O12" s="36">
        <f t="shared" si="2"/>
        <v>1181695.7919999999</v>
      </c>
      <c r="P12" s="31">
        <v>251457.84</v>
      </c>
      <c r="Q12" s="31">
        <v>180919.64</v>
      </c>
      <c r="R12" s="32">
        <v>198941.92</v>
      </c>
      <c r="S12" s="33">
        <f t="shared" si="7"/>
        <v>631319.4</v>
      </c>
      <c r="T12" s="34">
        <v>159707.35999999999</v>
      </c>
      <c r="U12" s="34">
        <v>106309.68</v>
      </c>
      <c r="V12" s="35">
        <v>102767.76</v>
      </c>
      <c r="W12" s="36">
        <f t="shared" si="3"/>
        <v>368784.8</v>
      </c>
      <c r="X12" s="37">
        <f t="shared" si="4"/>
        <v>1000104.2</v>
      </c>
      <c r="Y12" s="35">
        <v>45247.24</v>
      </c>
      <c r="Z12" s="35">
        <v>71197</v>
      </c>
      <c r="AA12" s="35">
        <v>86729.12</v>
      </c>
      <c r="AB12" s="36">
        <f t="shared" si="8"/>
        <v>203173.36</v>
      </c>
      <c r="AC12" s="37">
        <f t="shared" si="9"/>
        <v>1203277.56</v>
      </c>
      <c r="AE12" s="5"/>
      <c r="AF12" s="5"/>
      <c r="AG12" s="5"/>
      <c r="AH12" s="5"/>
      <c r="AI12" s="5"/>
    </row>
    <row r="13" spans="1:35" ht="15.75" x14ac:dyDescent="0.25">
      <c r="A13" s="30" t="s">
        <v>76</v>
      </c>
      <c r="B13" s="31">
        <v>431355.772</v>
      </c>
      <c r="C13" s="31">
        <v>397326.78399999999</v>
      </c>
      <c r="D13" s="32">
        <v>444187.51400000002</v>
      </c>
      <c r="E13" s="33">
        <f t="shared" si="0"/>
        <v>1272870.07</v>
      </c>
      <c r="F13" s="34">
        <v>285614.55599999998</v>
      </c>
      <c r="G13" s="34">
        <v>194321.04</v>
      </c>
      <c r="H13" s="35">
        <v>186177.56899999999</v>
      </c>
      <c r="I13" s="36">
        <f t="shared" si="5"/>
        <v>666113.16500000004</v>
      </c>
      <c r="J13" s="36">
        <f t="shared" si="1"/>
        <v>1938983.2350000001</v>
      </c>
      <c r="K13" s="34">
        <v>261458.49</v>
      </c>
      <c r="L13" s="34">
        <v>198879.30799999999</v>
      </c>
      <c r="M13" s="35">
        <v>236352.764</v>
      </c>
      <c r="N13" s="36">
        <f t="shared" si="6"/>
        <v>696690.56199999992</v>
      </c>
      <c r="O13" s="36">
        <f t="shared" si="2"/>
        <v>2635673.7970000003</v>
      </c>
      <c r="P13" s="31">
        <v>434577.43599999999</v>
      </c>
      <c r="Q13" s="31">
        <v>303535.266</v>
      </c>
      <c r="R13" s="32">
        <v>351927.76299999998</v>
      </c>
      <c r="S13" s="33">
        <f t="shared" si="7"/>
        <v>1090040.4650000001</v>
      </c>
      <c r="T13" s="34">
        <v>355611.52</v>
      </c>
      <c r="U13" s="34">
        <v>289252.22499999998</v>
      </c>
      <c r="V13" s="35">
        <v>173868.495</v>
      </c>
      <c r="W13" s="36">
        <f t="shared" si="3"/>
        <v>818732.24</v>
      </c>
      <c r="X13" s="37">
        <f t="shared" si="4"/>
        <v>1908772.7050000001</v>
      </c>
      <c r="Y13" s="35">
        <v>176949.35</v>
      </c>
      <c r="Z13" s="35">
        <v>187015.11</v>
      </c>
      <c r="AA13" s="35">
        <v>281794.26</v>
      </c>
      <c r="AB13" s="36">
        <f t="shared" si="8"/>
        <v>645758.71999999997</v>
      </c>
      <c r="AC13" s="37">
        <f t="shared" si="9"/>
        <v>2554531.4249999998</v>
      </c>
      <c r="AE13" s="5"/>
      <c r="AF13" s="5"/>
      <c r="AG13" s="5"/>
      <c r="AH13" s="5"/>
      <c r="AI13" s="5"/>
    </row>
    <row r="14" spans="1:35" ht="15.75" x14ac:dyDescent="0.25">
      <c r="A14" s="30" t="s">
        <v>77</v>
      </c>
      <c r="B14" s="31">
        <v>37696.824000000001</v>
      </c>
      <c r="C14" s="31">
        <v>44651.373</v>
      </c>
      <c r="D14" s="32">
        <v>58539.279000000002</v>
      </c>
      <c r="E14" s="33">
        <f t="shared" si="0"/>
        <v>140887.476</v>
      </c>
      <c r="F14" s="34">
        <v>58313.180999999997</v>
      </c>
      <c r="G14" s="34">
        <v>59735.864999999998</v>
      </c>
      <c r="H14" s="35">
        <v>49354.322999999997</v>
      </c>
      <c r="I14" s="36">
        <f t="shared" si="5"/>
        <v>167403.36900000001</v>
      </c>
      <c r="J14" s="36">
        <f t="shared" si="1"/>
        <v>308290.84499999997</v>
      </c>
      <c r="K14" s="34">
        <v>40380.639000000003</v>
      </c>
      <c r="L14" s="34">
        <v>35739.972000000002</v>
      </c>
      <c r="M14" s="35">
        <v>32343.789000000001</v>
      </c>
      <c r="N14" s="36">
        <f t="shared" si="6"/>
        <v>108464.40000000001</v>
      </c>
      <c r="O14" s="36">
        <f t="shared" si="2"/>
        <v>416755.245</v>
      </c>
      <c r="P14" s="31">
        <v>24326.924999999999</v>
      </c>
      <c r="Q14" s="31">
        <v>43526.097000000002</v>
      </c>
      <c r="R14" s="32">
        <v>46488.050999999999</v>
      </c>
      <c r="S14" s="33">
        <f t="shared" si="7"/>
        <v>114341.073</v>
      </c>
      <c r="T14" s="34">
        <v>58571.807999999997</v>
      </c>
      <c r="U14" s="34">
        <v>58413.008999999998</v>
      </c>
      <c r="V14" s="35">
        <v>43018.23</v>
      </c>
      <c r="W14" s="36">
        <f t="shared" si="3"/>
        <v>160003.04699999999</v>
      </c>
      <c r="X14" s="37">
        <f t="shared" si="4"/>
        <v>274344.12</v>
      </c>
      <c r="Y14" s="35">
        <v>41663.99</v>
      </c>
      <c r="Z14" s="35">
        <v>53690.12</v>
      </c>
      <c r="AA14" s="35">
        <v>47624.04</v>
      </c>
      <c r="AB14" s="36">
        <f t="shared" si="8"/>
        <v>142978.15</v>
      </c>
      <c r="AC14" s="37">
        <f t="shared" si="9"/>
        <v>417322.27</v>
      </c>
      <c r="AE14" s="5"/>
      <c r="AF14" s="5"/>
      <c r="AG14" s="5"/>
      <c r="AH14" s="5"/>
      <c r="AI14" s="5"/>
    </row>
    <row r="15" spans="1:35" ht="15.75" x14ac:dyDescent="0.25">
      <c r="A15" s="30" t="s">
        <v>2</v>
      </c>
      <c r="B15" s="31">
        <v>108380.984</v>
      </c>
      <c r="C15" s="31">
        <v>100299.425</v>
      </c>
      <c r="D15" s="32">
        <v>110475.389</v>
      </c>
      <c r="E15" s="33">
        <f t="shared" si="0"/>
        <v>319155.79799999995</v>
      </c>
      <c r="F15" s="34">
        <v>96779.985000000001</v>
      </c>
      <c r="G15" s="34">
        <v>119060.46799999999</v>
      </c>
      <c r="H15" s="35">
        <v>117567.689</v>
      </c>
      <c r="I15" s="36">
        <f>SUM(F15:H15)</f>
        <v>333408.14199999999</v>
      </c>
      <c r="J15" s="36">
        <f t="shared" si="1"/>
        <v>652563.93999999994</v>
      </c>
      <c r="K15" s="34">
        <v>102164.429</v>
      </c>
      <c r="L15" s="34">
        <v>103597.575</v>
      </c>
      <c r="M15" s="35">
        <v>100686.058</v>
      </c>
      <c r="N15" s="36">
        <f t="shared" si="6"/>
        <v>306448.06200000003</v>
      </c>
      <c r="O15" s="36">
        <f t="shared" si="2"/>
        <v>959012.00199999998</v>
      </c>
      <c r="P15" s="31">
        <v>119254.281</v>
      </c>
      <c r="Q15" s="31">
        <v>116492.03599999999</v>
      </c>
      <c r="R15" s="32">
        <v>124121.36900000001</v>
      </c>
      <c r="S15" s="33">
        <f t="shared" si="7"/>
        <v>359867.68599999999</v>
      </c>
      <c r="T15" s="34">
        <v>119210.34600000001</v>
      </c>
      <c r="U15" s="34">
        <v>131858.035</v>
      </c>
      <c r="V15" s="35">
        <v>114133.387</v>
      </c>
      <c r="W15" s="36">
        <f t="shared" si="3"/>
        <v>365201.76799999998</v>
      </c>
      <c r="X15" s="37">
        <f t="shared" si="4"/>
        <v>725069.45399999991</v>
      </c>
      <c r="Y15" s="35">
        <v>105740.96</v>
      </c>
      <c r="Z15" s="35">
        <v>106484.42</v>
      </c>
      <c r="AA15" s="35">
        <v>112711.78</v>
      </c>
      <c r="AB15" s="36">
        <f t="shared" si="8"/>
        <v>324937.16000000003</v>
      </c>
      <c r="AC15" s="37">
        <f t="shared" si="9"/>
        <v>1050006.6140000001</v>
      </c>
      <c r="AE15" s="5"/>
      <c r="AF15" s="5"/>
      <c r="AG15" s="5"/>
      <c r="AH15" s="5"/>
      <c r="AI15" s="5"/>
    </row>
    <row r="16" spans="1:35" ht="16.5" thickBot="1" x14ac:dyDescent="0.3">
      <c r="A16" s="38" t="s">
        <v>17</v>
      </c>
      <c r="B16" s="39">
        <v>73089.777999999991</v>
      </c>
      <c r="C16" s="39">
        <v>68638.660999999993</v>
      </c>
      <c r="D16" s="40">
        <v>95465.95</v>
      </c>
      <c r="E16" s="33">
        <f t="shared" si="0"/>
        <v>237194.38899999997</v>
      </c>
      <c r="F16" s="41">
        <v>108974.16099999999</v>
      </c>
      <c r="G16" s="41">
        <v>121755.53200000001</v>
      </c>
      <c r="H16" s="42">
        <v>114505.64199999999</v>
      </c>
      <c r="I16" s="36">
        <f t="shared" si="5"/>
        <v>345235.33499999996</v>
      </c>
      <c r="J16" s="36">
        <f t="shared" si="1"/>
        <v>582429.72399999993</v>
      </c>
      <c r="K16" s="41">
        <v>108180.761</v>
      </c>
      <c r="L16" s="41">
        <v>102371.90399999999</v>
      </c>
      <c r="M16" s="42">
        <v>97558.697</v>
      </c>
      <c r="N16" s="36">
        <f t="shared" si="6"/>
        <v>308111.36199999996</v>
      </c>
      <c r="O16" s="36">
        <f>J16+N16</f>
        <v>890541.08599999989</v>
      </c>
      <c r="P16" s="39">
        <v>99810.937000000005</v>
      </c>
      <c r="Q16" s="39">
        <v>111000.19</v>
      </c>
      <c r="R16" s="40">
        <v>133638.83499999999</v>
      </c>
      <c r="S16" s="33">
        <f t="shared" si="7"/>
        <v>344449.962</v>
      </c>
      <c r="T16" s="41">
        <v>133488.99</v>
      </c>
      <c r="U16" s="41">
        <v>135372.59299999999</v>
      </c>
      <c r="V16" s="42">
        <v>119984.51699999999</v>
      </c>
      <c r="W16" s="36">
        <f t="shared" si="3"/>
        <v>388846.1</v>
      </c>
      <c r="X16" s="37">
        <f t="shared" si="4"/>
        <v>733296.06199999992</v>
      </c>
      <c r="Y16" s="35">
        <v>115361.54</v>
      </c>
      <c r="Z16" s="35">
        <v>143352.95000000001</v>
      </c>
      <c r="AA16" s="35">
        <v>149422.19</v>
      </c>
      <c r="AB16" s="36">
        <f>SUM(Y16:AA16)</f>
        <v>408136.68</v>
      </c>
      <c r="AC16" s="37">
        <f>X16+AB16</f>
        <v>1141432.7419999999</v>
      </c>
      <c r="AE16" s="5"/>
      <c r="AF16" s="5"/>
      <c r="AG16" s="5"/>
      <c r="AH16" s="5"/>
      <c r="AI16" s="5"/>
    </row>
    <row r="17" spans="1:35" ht="16.5" thickBot="1" x14ac:dyDescent="0.3">
      <c r="A17" s="43" t="s">
        <v>3</v>
      </c>
      <c r="B17" s="44">
        <f>SUM(B5:B16)</f>
        <v>1730908.76</v>
      </c>
      <c r="C17" s="45">
        <f>SUM(C5:C16)</f>
        <v>1540560.7619999999</v>
      </c>
      <c r="D17" s="45">
        <f>SUM(D5:D16)</f>
        <v>1637148.3359999999</v>
      </c>
      <c r="E17" s="46">
        <f t="shared" si="0"/>
        <v>4908617.858</v>
      </c>
      <c r="F17" s="47">
        <f>SUM(F5:F16)</f>
        <v>1444882.4380000003</v>
      </c>
      <c r="G17" s="48">
        <f>SUM(G5:G16)</f>
        <v>1051655.4550000001</v>
      </c>
      <c r="H17" s="48">
        <f>SUM(H5:H16)</f>
        <v>729229.97599999991</v>
      </c>
      <c r="I17" s="49">
        <f>SUM(F17:H17)</f>
        <v>3225767.8689999999</v>
      </c>
      <c r="J17" s="49">
        <f>E17+I17</f>
        <v>8134385.727</v>
      </c>
      <c r="K17" s="47">
        <f>SUM(K5:K16)</f>
        <v>866605.62999999989</v>
      </c>
      <c r="L17" s="48">
        <f>SUM(L5:L16)</f>
        <v>718522.07400000002</v>
      </c>
      <c r="M17" s="48">
        <f>SUM(M5:M16)</f>
        <v>882284.78599999996</v>
      </c>
      <c r="N17" s="49">
        <f>SUM(K17:M17)</f>
        <v>2467412.4899999998</v>
      </c>
      <c r="O17" s="49">
        <f t="shared" si="2"/>
        <v>10601798.217</v>
      </c>
      <c r="P17" s="45">
        <f>SUM(P5:P16)</f>
        <v>1863217.8289999997</v>
      </c>
      <c r="Q17" s="45">
        <f>SUM(Q5:Q16)</f>
        <v>1548390.7810000002</v>
      </c>
      <c r="R17" s="45">
        <f>SUM(R5:R16)</f>
        <v>1687874.331</v>
      </c>
      <c r="S17" s="46">
        <f>SUM(P17:R17)</f>
        <v>5099482.9409999996</v>
      </c>
      <c r="T17" s="47">
        <f>SUM(T5:T16)</f>
        <v>1635924.2559999998</v>
      </c>
      <c r="U17" s="48">
        <f>SUM(U5:U16)</f>
        <v>1215745.6569999997</v>
      </c>
      <c r="V17" s="48">
        <f>SUM(V5:V16)</f>
        <v>987629.57099999988</v>
      </c>
      <c r="W17" s="49">
        <f t="shared" si="3"/>
        <v>3839299.4839999997</v>
      </c>
      <c r="X17" s="50">
        <f>S17+W17</f>
        <v>8938782.4249999989</v>
      </c>
      <c r="Y17" s="48">
        <f>SUM(Y5:Y16)</f>
        <v>890997.57000000007</v>
      </c>
      <c r="Z17" s="48">
        <f>SUM(Z5:Z16)</f>
        <v>932285.23</v>
      </c>
      <c r="AA17" s="48">
        <f>SUM(AA5:AA16)</f>
        <v>1162968.3600000001</v>
      </c>
      <c r="AB17" s="49">
        <f>SUM(Y17:AA17)</f>
        <v>2986251.16</v>
      </c>
      <c r="AC17" s="50">
        <f>X17+AB17</f>
        <v>11925033.584999999</v>
      </c>
      <c r="AE17" s="5"/>
      <c r="AF17" s="5"/>
      <c r="AG17" s="5"/>
      <c r="AH17" s="5"/>
      <c r="AI17" s="5"/>
    </row>
    <row r="18" spans="1:35" ht="18.75" x14ac:dyDescent="0.25">
      <c r="A18" s="51" t="s">
        <v>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3"/>
      <c r="AE18" s="5"/>
      <c r="AF18" s="5"/>
      <c r="AG18" s="5"/>
      <c r="AH18" s="5"/>
      <c r="AI18" s="5"/>
    </row>
    <row r="19" spans="1:35" ht="15.75" x14ac:dyDescent="0.25">
      <c r="A19" s="22" t="s">
        <v>5</v>
      </c>
      <c r="B19" s="23">
        <v>157478.53</v>
      </c>
      <c r="C19" s="24">
        <v>127673.37699999999</v>
      </c>
      <c r="D19" s="24">
        <v>129118.762</v>
      </c>
      <c r="E19" s="25">
        <f>SUM(B19:D19)</f>
        <v>414270.66899999999</v>
      </c>
      <c r="F19" s="26">
        <v>94779.138000000006</v>
      </c>
      <c r="G19" s="26">
        <v>74457.45</v>
      </c>
      <c r="H19" s="27">
        <v>53576.152999999998</v>
      </c>
      <c r="I19" s="28">
        <f>SUM(F19:H19)</f>
        <v>222812.74099999998</v>
      </c>
      <c r="J19" s="28">
        <f>E19+I19</f>
        <v>637083.40999999992</v>
      </c>
      <c r="K19" s="26">
        <v>21622.438999999998</v>
      </c>
      <c r="L19" s="26">
        <v>51025.834999999999</v>
      </c>
      <c r="M19" s="27">
        <v>51812.847999999998</v>
      </c>
      <c r="N19" s="28">
        <f>SUM(K19:M19)</f>
        <v>124461.122</v>
      </c>
      <c r="O19" s="28">
        <f>J19+N19</f>
        <v>761544.53199999989</v>
      </c>
      <c r="P19" s="23">
        <v>163592.93599999999</v>
      </c>
      <c r="Q19" s="27">
        <v>126526.962</v>
      </c>
      <c r="R19" s="24">
        <v>126789.73</v>
      </c>
      <c r="S19" s="25">
        <f>SUM(P19:R19)</f>
        <v>416909.62799999997</v>
      </c>
      <c r="T19" s="26">
        <v>95328.214000000007</v>
      </c>
      <c r="U19" s="26">
        <v>79866.540999999997</v>
      </c>
      <c r="V19" s="27">
        <v>43507.24</v>
      </c>
      <c r="W19" s="28">
        <f>SUM(T19:V19)</f>
        <v>218701.995</v>
      </c>
      <c r="X19" s="29">
        <f>S19+W19</f>
        <v>635611.62299999991</v>
      </c>
      <c r="Y19" s="27">
        <v>22467.91</v>
      </c>
      <c r="Z19" s="27">
        <v>67618.11</v>
      </c>
      <c r="AA19" s="27">
        <v>85333.119999999995</v>
      </c>
      <c r="AB19" s="28">
        <f>SUM(Y19:AA19)</f>
        <v>175419.14</v>
      </c>
      <c r="AC19" s="29">
        <f>X19+AB19</f>
        <v>811030.76299999992</v>
      </c>
      <c r="AE19" s="5"/>
      <c r="AF19" s="5"/>
      <c r="AG19" s="5"/>
      <c r="AH19" s="5"/>
      <c r="AI19" s="5"/>
    </row>
    <row r="20" spans="1:35" ht="15.75" x14ac:dyDescent="0.25">
      <c r="A20" s="30" t="s">
        <v>6</v>
      </c>
      <c r="B20" s="31">
        <v>65568.698999999993</v>
      </c>
      <c r="C20" s="31">
        <v>54398.580999999998</v>
      </c>
      <c r="D20" s="32">
        <v>66732.099000000002</v>
      </c>
      <c r="E20" s="33">
        <f>SUM(B20:D20)</f>
        <v>186699.37900000002</v>
      </c>
      <c r="F20" s="34">
        <v>72722.846000000005</v>
      </c>
      <c r="G20" s="34">
        <v>101639.90700000001</v>
      </c>
      <c r="H20" s="35">
        <v>87176.407000000007</v>
      </c>
      <c r="I20" s="36">
        <f>SUM(F20:H20)</f>
        <v>261539.16000000003</v>
      </c>
      <c r="J20" s="36">
        <f>E20+I20</f>
        <v>448238.53900000005</v>
      </c>
      <c r="K20" s="34">
        <v>69612.403000000006</v>
      </c>
      <c r="L20" s="34">
        <v>67813.354000000007</v>
      </c>
      <c r="M20" s="35">
        <v>65717.384000000005</v>
      </c>
      <c r="N20" s="36">
        <f>SUM(K20:M20)</f>
        <v>203143.141</v>
      </c>
      <c r="O20" s="36">
        <f>J20+N20</f>
        <v>651381.68000000005</v>
      </c>
      <c r="P20" s="31">
        <v>89059.804000000004</v>
      </c>
      <c r="Q20" s="31">
        <v>71253.917000000001</v>
      </c>
      <c r="R20" s="32">
        <v>86574.982999999993</v>
      </c>
      <c r="S20" s="33">
        <f>SUM(P20:R20)</f>
        <v>246888.70400000003</v>
      </c>
      <c r="T20" s="34">
        <v>92580.982999999993</v>
      </c>
      <c r="U20" s="34">
        <v>108237.56299999999</v>
      </c>
      <c r="V20" s="35">
        <v>88263.285999999993</v>
      </c>
      <c r="W20" s="36">
        <f>SUM(T20:V20)</f>
        <v>289081.83199999994</v>
      </c>
      <c r="X20" s="37">
        <f>S20+W20</f>
        <v>535970.53599999996</v>
      </c>
      <c r="Y20" s="35">
        <v>68569.87</v>
      </c>
      <c r="Z20" s="35">
        <v>84492.03</v>
      </c>
      <c r="AA20" s="35">
        <v>71731.77</v>
      </c>
      <c r="AB20" s="36">
        <f>SUM(Y20:AA20)</f>
        <v>224793.66999999998</v>
      </c>
      <c r="AC20" s="37">
        <f>X20+AB20</f>
        <v>760764.20600000001</v>
      </c>
      <c r="AE20" s="5"/>
      <c r="AF20" s="5"/>
      <c r="AG20" s="5"/>
      <c r="AI20" s="5"/>
    </row>
    <row r="21" spans="1:35" ht="15.75" x14ac:dyDescent="0.25">
      <c r="A21" s="30" t="s">
        <v>7</v>
      </c>
      <c r="B21" s="31">
        <v>85074.67</v>
      </c>
      <c r="C21" s="31">
        <v>97395.661999999997</v>
      </c>
      <c r="D21" s="32">
        <v>108930.428</v>
      </c>
      <c r="E21" s="33">
        <f>SUM(B21:D21)</f>
        <v>291400.76</v>
      </c>
      <c r="F21" s="34">
        <v>123382.12</v>
      </c>
      <c r="G21" s="34">
        <v>198671.174</v>
      </c>
      <c r="H21" s="35">
        <v>181612.717</v>
      </c>
      <c r="I21" s="36">
        <f>SUM(F21:H21)</f>
        <v>503666.011</v>
      </c>
      <c r="J21" s="36">
        <f>E21+I21</f>
        <v>795066.77099999995</v>
      </c>
      <c r="K21" s="34">
        <v>157775.69500000001</v>
      </c>
      <c r="L21" s="34">
        <v>176722.196</v>
      </c>
      <c r="M21" s="35">
        <v>127252.757</v>
      </c>
      <c r="N21" s="36">
        <f>SUM(K21:M21)</f>
        <v>461750.64799999999</v>
      </c>
      <c r="O21" s="36">
        <f>J21+N21</f>
        <v>1256817.419</v>
      </c>
      <c r="P21" s="31">
        <v>124585.08900000001</v>
      </c>
      <c r="Q21" s="31">
        <v>120042.20600000001</v>
      </c>
      <c r="R21" s="32">
        <v>106698.395</v>
      </c>
      <c r="S21" s="33">
        <f>SUM(P21:R21)</f>
        <v>351325.69</v>
      </c>
      <c r="T21" s="34">
        <v>142785.67199999999</v>
      </c>
      <c r="U21" s="34">
        <v>143953.978</v>
      </c>
      <c r="V21" s="35">
        <v>89452.790999999997</v>
      </c>
      <c r="W21" s="36">
        <f>SUM(T21:V21)</f>
        <v>376192.44099999999</v>
      </c>
      <c r="X21" s="37">
        <f>S21+W21</f>
        <v>727518.13100000005</v>
      </c>
      <c r="Y21" s="35">
        <v>78811.98</v>
      </c>
      <c r="Z21" s="35">
        <v>86023.59</v>
      </c>
      <c r="AA21" s="35">
        <v>72880.179999999993</v>
      </c>
      <c r="AB21" s="36">
        <f>SUM(Y21:AA21)</f>
        <v>237715.75</v>
      </c>
      <c r="AC21" s="37">
        <f>X21+AB21</f>
        <v>965233.88100000005</v>
      </c>
      <c r="AE21" s="5"/>
      <c r="AF21" s="5"/>
      <c r="AG21" s="5"/>
      <c r="AH21" s="5"/>
      <c r="AI21" s="5"/>
    </row>
    <row r="22" spans="1:35" s="5" customFormat="1" ht="16.5" thickBot="1" x14ac:dyDescent="0.3">
      <c r="A22" s="30" t="s">
        <v>63</v>
      </c>
      <c r="B22" s="31">
        <v>11724.843999999999</v>
      </c>
      <c r="C22" s="31">
        <v>16498.259999999998</v>
      </c>
      <c r="D22" s="31">
        <v>20482.153999999999</v>
      </c>
      <c r="E22" s="33">
        <v>48705.258000000002</v>
      </c>
      <c r="F22" s="34">
        <v>23023.637999999999</v>
      </c>
      <c r="G22" s="34">
        <v>37025.449999999997</v>
      </c>
      <c r="H22" s="35">
        <v>32945.29</v>
      </c>
      <c r="I22" s="36">
        <f>SUM(F22:H22)</f>
        <v>92994.377999999997</v>
      </c>
      <c r="J22" s="36">
        <f>E22+I22</f>
        <v>141699.636</v>
      </c>
      <c r="K22" s="34">
        <v>26954.841</v>
      </c>
      <c r="L22" s="34">
        <v>23459.937000000002</v>
      </c>
      <c r="M22" s="35">
        <v>22864.848000000002</v>
      </c>
      <c r="N22" s="36">
        <f>SUM(K22:M22)</f>
        <v>73279.626000000004</v>
      </c>
      <c r="O22" s="36">
        <f>J22+N22</f>
        <v>214979.26199999999</v>
      </c>
      <c r="P22" s="31">
        <v>25700.467000000001</v>
      </c>
      <c r="Q22" s="31">
        <v>24682.787</v>
      </c>
      <c r="R22" s="32">
        <v>24359.614000000001</v>
      </c>
      <c r="S22" s="33">
        <v>74742.868000000002</v>
      </c>
      <c r="T22" s="34">
        <v>29497.637999999999</v>
      </c>
      <c r="U22" s="34">
        <v>39131.735999999997</v>
      </c>
      <c r="V22" s="35">
        <v>36825.544000000002</v>
      </c>
      <c r="W22" s="36">
        <f>SUM(T22:V22)</f>
        <v>105454.91800000001</v>
      </c>
      <c r="X22" s="37">
        <f>S22+W22</f>
        <v>180197.78600000002</v>
      </c>
      <c r="Y22" s="35">
        <v>28292.09</v>
      </c>
      <c r="Z22" s="35">
        <v>35140.252999999997</v>
      </c>
      <c r="AA22" s="35">
        <v>30460.741999999998</v>
      </c>
      <c r="AB22" s="36">
        <f>SUM(Y22:AA22)</f>
        <v>93893.084999999992</v>
      </c>
      <c r="AC22" s="37">
        <f>X22+AB22</f>
        <v>274090.87100000004</v>
      </c>
    </row>
    <row r="23" spans="1:35" ht="16.5" thickBot="1" x14ac:dyDescent="0.3">
      <c r="A23" s="43" t="s">
        <v>8</v>
      </c>
      <c r="B23" s="44">
        <f>SUM(B19:B22)</f>
        <v>319846.74299999996</v>
      </c>
      <c r="C23" s="45">
        <f>SUM(C19:C22)</f>
        <v>295965.88</v>
      </c>
      <c r="D23" s="45">
        <f>SUM(D19:D22)</f>
        <v>325263.44299999997</v>
      </c>
      <c r="E23" s="46">
        <f>SUM(B23:D23)</f>
        <v>941076.06599999988</v>
      </c>
      <c r="F23" s="47">
        <f t="shared" ref="F23:R23" si="10">SUM(F19:F22)</f>
        <v>313907.74199999997</v>
      </c>
      <c r="G23" s="48">
        <f t="shared" si="10"/>
        <v>411793.98100000003</v>
      </c>
      <c r="H23" s="48">
        <f>SUM(H19:H22)</f>
        <v>355310.56699999998</v>
      </c>
      <c r="I23" s="49">
        <f>SUM(I19:I22)</f>
        <v>1081012.29</v>
      </c>
      <c r="J23" s="49">
        <f>SUM(J19:J22)</f>
        <v>2022088.3559999999</v>
      </c>
      <c r="K23" s="47">
        <f t="shared" si="10"/>
        <v>275965.37800000003</v>
      </c>
      <c r="L23" s="48">
        <f t="shared" si="10"/>
        <v>319021.32199999999</v>
      </c>
      <c r="M23" s="48">
        <f t="shared" si="10"/>
        <v>267647.837</v>
      </c>
      <c r="N23" s="49">
        <f>SUM(N19:N22)</f>
        <v>862634.53700000013</v>
      </c>
      <c r="O23" s="49">
        <f>J23+N23</f>
        <v>2884722.8930000002</v>
      </c>
      <c r="P23" s="45">
        <f t="shared" si="10"/>
        <v>402938.29600000003</v>
      </c>
      <c r="Q23" s="45">
        <f t="shared" si="10"/>
        <v>342505.87200000003</v>
      </c>
      <c r="R23" s="45">
        <f t="shared" si="10"/>
        <v>344422.72200000001</v>
      </c>
      <c r="S23" s="46">
        <f>SUM(P23:R23)</f>
        <v>1089866.8900000001</v>
      </c>
      <c r="T23" s="47">
        <f>SUM(T19:T22)</f>
        <v>360192.50699999993</v>
      </c>
      <c r="U23" s="48">
        <f>SUM(U19:U22)</f>
        <v>371189.81799999997</v>
      </c>
      <c r="V23" s="48">
        <f>SUM(V19:V22)</f>
        <v>258048.86099999998</v>
      </c>
      <c r="W23" s="44">
        <f>SUM(T23:V23)</f>
        <v>989431.18599999999</v>
      </c>
      <c r="X23" s="54">
        <f>S23+W23</f>
        <v>2079298.0760000001</v>
      </c>
      <c r="Y23" s="48">
        <f>SUM(Y19:Y22)</f>
        <v>198141.85</v>
      </c>
      <c r="Z23" s="48">
        <f>SUM(Z19:Z22)</f>
        <v>273273.98300000001</v>
      </c>
      <c r="AA23" s="48">
        <f>SUM(AA19:AA22)</f>
        <v>260405.81200000001</v>
      </c>
      <c r="AB23" s="44">
        <f>SUM(Y23:AA23)</f>
        <v>731821.64500000002</v>
      </c>
      <c r="AC23" s="54">
        <f>X23+AB23</f>
        <v>2811119.7209999999</v>
      </c>
      <c r="AE23" s="5"/>
      <c r="AF23" s="5"/>
      <c r="AG23" s="5"/>
      <c r="AH23" s="5"/>
      <c r="AI23" s="5"/>
    </row>
    <row r="24" spans="1:35" ht="18.75" x14ac:dyDescent="0.3">
      <c r="A24" s="55" t="s">
        <v>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7"/>
      <c r="AE24" s="5"/>
      <c r="AF24" s="5"/>
      <c r="AG24" s="5"/>
      <c r="AH24" s="5"/>
      <c r="AI24" s="5"/>
    </row>
    <row r="25" spans="1:35" ht="15.75" x14ac:dyDescent="0.25">
      <c r="A25" s="22" t="s">
        <v>10</v>
      </c>
      <c r="B25" s="23">
        <v>65478.214999999997</v>
      </c>
      <c r="C25" s="23">
        <v>57162.309000000001</v>
      </c>
      <c r="D25" s="24">
        <v>44091.642</v>
      </c>
      <c r="E25" s="25">
        <f>SUM(B25:D25)</f>
        <v>166732.166</v>
      </c>
      <c r="F25" s="26">
        <v>40334.165000000001</v>
      </c>
      <c r="G25" s="26">
        <v>32893.58</v>
      </c>
      <c r="H25" s="27">
        <v>12215.815000000001</v>
      </c>
      <c r="I25" s="28">
        <f>SUM(F25:H25)</f>
        <v>85443.56</v>
      </c>
      <c r="J25" s="28">
        <f>E25+I25</f>
        <v>252175.726</v>
      </c>
      <c r="K25" s="26">
        <v>11604.305</v>
      </c>
      <c r="L25" s="26">
        <v>10891.424999999999</v>
      </c>
      <c r="M25" s="27">
        <v>19488.12</v>
      </c>
      <c r="N25" s="28">
        <f>SUM(K25:M25)</f>
        <v>41983.85</v>
      </c>
      <c r="O25" s="28">
        <f>J25+N25</f>
        <v>294159.576</v>
      </c>
      <c r="P25" s="23">
        <v>64385.834000000003</v>
      </c>
      <c r="Q25" s="23">
        <v>49862.491999999998</v>
      </c>
      <c r="R25" s="24">
        <v>56893.553</v>
      </c>
      <c r="S25" s="25">
        <f>SUM(P25:R25)</f>
        <v>171141.87900000002</v>
      </c>
      <c r="T25" s="26">
        <v>40318.040999999997</v>
      </c>
      <c r="U25" s="26">
        <v>26984.03</v>
      </c>
      <c r="V25" s="27">
        <v>11662.906000000001</v>
      </c>
      <c r="W25" s="28">
        <f>SUM(T25:V25)</f>
        <v>78964.976999999999</v>
      </c>
      <c r="X25" s="29">
        <f>S25+W25</f>
        <v>250106.85600000003</v>
      </c>
      <c r="Y25" s="27">
        <v>12217.715</v>
      </c>
      <c r="Z25" s="27">
        <v>12503.33</v>
      </c>
      <c r="AA25" s="27">
        <v>18345.017</v>
      </c>
      <c r="AB25" s="28">
        <f>SUM(Y25:AA25)</f>
        <v>43066.061999999998</v>
      </c>
      <c r="AC25" s="29">
        <f>X25+AB25</f>
        <v>293172.91800000001</v>
      </c>
      <c r="AE25" s="5"/>
      <c r="AF25" s="5"/>
      <c r="AG25" s="5"/>
      <c r="AH25" s="5"/>
      <c r="AI25" s="5"/>
    </row>
    <row r="26" spans="1:35" ht="15.75" x14ac:dyDescent="0.25">
      <c r="A26" s="30" t="s">
        <v>11</v>
      </c>
      <c r="B26" s="31">
        <v>269511.49699999997</v>
      </c>
      <c r="C26" s="31">
        <v>242973.74299999999</v>
      </c>
      <c r="D26" s="32">
        <v>296067.89500000002</v>
      </c>
      <c r="E26" s="33">
        <f>SUM(B26:D26)</f>
        <v>808553.13500000001</v>
      </c>
      <c r="F26" s="34">
        <v>291471.658</v>
      </c>
      <c r="G26" s="34">
        <v>301454.10200000001</v>
      </c>
      <c r="H26" s="35">
        <v>311353.304</v>
      </c>
      <c r="I26" s="36">
        <f>SUM(F26:H26)</f>
        <v>904279.06400000001</v>
      </c>
      <c r="J26" s="36">
        <f>E26+I26</f>
        <v>1712832.199</v>
      </c>
      <c r="K26" s="34">
        <v>328783.924</v>
      </c>
      <c r="L26" s="34">
        <v>324898.47700000001</v>
      </c>
      <c r="M26" s="35">
        <v>262433.07900000003</v>
      </c>
      <c r="N26" s="36">
        <f>SUM(K26:M26)</f>
        <v>916115.4800000001</v>
      </c>
      <c r="O26" s="36">
        <f>J26+N26</f>
        <v>2628947.679</v>
      </c>
      <c r="P26" s="31">
        <v>304160.77799999999</v>
      </c>
      <c r="Q26" s="31">
        <v>289416.886</v>
      </c>
      <c r="R26" s="32">
        <v>300953.3</v>
      </c>
      <c r="S26" s="33">
        <f>SUM(P26:R26)</f>
        <v>894530.96399999992</v>
      </c>
      <c r="T26" s="34">
        <v>258916.17800000001</v>
      </c>
      <c r="U26" s="34">
        <v>272905.03399999999</v>
      </c>
      <c r="V26" s="35">
        <v>239437.723</v>
      </c>
      <c r="W26" s="36">
        <f>SUM(T26:V26)</f>
        <v>771258.93500000006</v>
      </c>
      <c r="X26" s="37">
        <f>S26+W26</f>
        <v>1665789.899</v>
      </c>
      <c r="Y26" s="35">
        <v>230336.23800000001</v>
      </c>
      <c r="Z26" s="35">
        <v>231735.117</v>
      </c>
      <c r="AA26" s="35">
        <v>261516.584</v>
      </c>
      <c r="AB26" s="36">
        <f>SUM(Y26:AA26)</f>
        <v>723587.93900000001</v>
      </c>
      <c r="AC26" s="37">
        <f>X26+AB26</f>
        <v>2389377.838</v>
      </c>
      <c r="AE26" s="5"/>
      <c r="AF26" s="5"/>
      <c r="AG26" s="5"/>
      <c r="AH26" s="5"/>
      <c r="AI26" s="5"/>
    </row>
    <row r="27" spans="1:35" ht="15.75" x14ac:dyDescent="0.25">
      <c r="A27" s="30" t="s">
        <v>12</v>
      </c>
      <c r="B27" s="31">
        <v>84365.900999999998</v>
      </c>
      <c r="C27" s="31">
        <v>76634.615999999995</v>
      </c>
      <c r="D27" s="32">
        <v>66157.835000000006</v>
      </c>
      <c r="E27" s="33">
        <f>SUM(B27:D27)</f>
        <v>227158.35200000001</v>
      </c>
      <c r="F27" s="34">
        <v>63924.466999999997</v>
      </c>
      <c r="G27" s="34">
        <v>89893.195999999996</v>
      </c>
      <c r="H27" s="35">
        <v>73790.517000000007</v>
      </c>
      <c r="I27" s="36">
        <f>SUM(F27:H27)</f>
        <v>227608.18</v>
      </c>
      <c r="J27" s="36">
        <f>E27+I27</f>
        <v>454766.53200000001</v>
      </c>
      <c r="K27" s="34">
        <v>96111.517999999996</v>
      </c>
      <c r="L27" s="34">
        <v>92493.657000000007</v>
      </c>
      <c r="M27" s="35">
        <v>71582.876999999993</v>
      </c>
      <c r="N27" s="36">
        <f>SUM(K27:M27)</f>
        <v>260188.05199999997</v>
      </c>
      <c r="O27" s="36">
        <f>J27+N27</f>
        <v>714954.58400000003</v>
      </c>
      <c r="P27" s="31">
        <v>89047.048999999999</v>
      </c>
      <c r="Q27" s="31">
        <v>89364.482999999993</v>
      </c>
      <c r="R27" s="32">
        <v>92606.047999999995</v>
      </c>
      <c r="S27" s="33">
        <f>SUM(P27:R27)</f>
        <v>271017.58</v>
      </c>
      <c r="T27" s="34">
        <v>79792.876000000004</v>
      </c>
      <c r="U27" s="34">
        <v>78826.846000000005</v>
      </c>
      <c r="V27" s="35">
        <v>100271.777</v>
      </c>
      <c r="W27" s="36">
        <f>SUM(T27:V27)</f>
        <v>258891.49900000001</v>
      </c>
      <c r="X27" s="37">
        <f>S27+W27</f>
        <v>529909.07900000003</v>
      </c>
      <c r="Y27" s="35">
        <v>111435.391</v>
      </c>
      <c r="Z27" s="35">
        <v>107309.11</v>
      </c>
      <c r="AA27" s="35">
        <v>87153.266000000003</v>
      </c>
      <c r="AB27" s="36">
        <f>SUM(Y27:AA27)</f>
        <v>305897.76699999999</v>
      </c>
      <c r="AC27" s="37">
        <f>X27+AB27</f>
        <v>835806.84600000002</v>
      </c>
      <c r="AE27" s="5"/>
      <c r="AF27" s="5"/>
      <c r="AG27" s="5"/>
      <c r="AH27" s="5"/>
      <c r="AI27" s="5"/>
    </row>
    <row r="28" spans="1:35" s="5" customFormat="1" ht="16.5" thickBot="1" x14ac:dyDescent="0.3">
      <c r="A28" s="30" t="s">
        <v>62</v>
      </c>
      <c r="B28" s="31">
        <v>172932.95</v>
      </c>
      <c r="C28" s="31">
        <v>119134.07</v>
      </c>
      <c r="D28" s="32">
        <v>143964.728</v>
      </c>
      <c r="E28" s="33">
        <v>436031.74799999996</v>
      </c>
      <c r="F28" s="34">
        <v>209681.78200000001</v>
      </c>
      <c r="G28" s="34">
        <v>137522.52500000002</v>
      </c>
      <c r="H28" s="35">
        <v>241022.2</v>
      </c>
      <c r="I28" s="36">
        <f>SUM(F28:H28)</f>
        <v>588226.50699999998</v>
      </c>
      <c r="J28" s="36">
        <f>E28+I28</f>
        <v>1024258.2549999999</v>
      </c>
      <c r="K28" s="34">
        <v>301551.17200000002</v>
      </c>
      <c r="L28" s="34">
        <v>217645.984</v>
      </c>
      <c r="M28" s="35">
        <v>163253.45600000001</v>
      </c>
      <c r="N28" s="36">
        <f>SUM(K28:M28)</f>
        <v>682450.61199999996</v>
      </c>
      <c r="O28" s="36">
        <f>J28+N28</f>
        <v>1706708.8669999999</v>
      </c>
      <c r="P28" s="31">
        <v>181268.02000000002</v>
      </c>
      <c r="Q28" s="31">
        <v>110012.182</v>
      </c>
      <c r="R28" s="32">
        <v>175286.88399999999</v>
      </c>
      <c r="S28" s="33">
        <v>466567.08600000001</v>
      </c>
      <c r="T28" s="34">
        <v>297776.26799999998</v>
      </c>
      <c r="U28" s="34">
        <v>213880.62400000001</v>
      </c>
      <c r="V28" s="35">
        <v>288505.70699999999</v>
      </c>
      <c r="W28" s="36">
        <f>SUM(T28:V28)</f>
        <v>800162.59899999993</v>
      </c>
      <c r="X28" s="37">
        <f>S28+W28</f>
        <v>1266729.6850000001</v>
      </c>
      <c r="Y28" s="35">
        <v>262719.52899999998</v>
      </c>
      <c r="Z28" s="35">
        <v>247174.70899999997</v>
      </c>
      <c r="AA28" s="35">
        <v>228782.17800000001</v>
      </c>
      <c r="AB28" s="36">
        <f>SUM(Y28:AA28)</f>
        <v>738676.41599999997</v>
      </c>
      <c r="AC28" s="37">
        <f>X28+AB28</f>
        <v>2005406.101</v>
      </c>
    </row>
    <row r="29" spans="1:35" ht="16.5" thickBot="1" x14ac:dyDescent="0.3">
      <c r="A29" s="43" t="s">
        <v>13</v>
      </c>
      <c r="B29" s="44">
        <f>SUM(B25:B28)</f>
        <v>592288.56299999997</v>
      </c>
      <c r="C29" s="45">
        <f>SUM(C25:C28)</f>
        <v>495904.73799999995</v>
      </c>
      <c r="D29" s="45">
        <f>SUM(D25:D28)</f>
        <v>550282.10000000009</v>
      </c>
      <c r="E29" s="46">
        <f>SUM(B29:D29)</f>
        <v>1638475.4010000001</v>
      </c>
      <c r="F29" s="47">
        <f>SUM(F25:F28)</f>
        <v>605412.07199999993</v>
      </c>
      <c r="G29" s="48">
        <f>SUM(G25:G28)</f>
        <v>561763.40300000005</v>
      </c>
      <c r="H29" s="48">
        <f>SUM(H25:H28)</f>
        <v>638381.83600000001</v>
      </c>
      <c r="I29" s="49">
        <f>SUM(F29:H29)</f>
        <v>1805557.3110000002</v>
      </c>
      <c r="J29" s="49">
        <f>E29+I29</f>
        <v>3444032.7120000003</v>
      </c>
      <c r="K29" s="47">
        <f>SUM(K25:K28)</f>
        <v>738050.91899999999</v>
      </c>
      <c r="L29" s="48">
        <f>SUM(L25:L28)</f>
        <v>645929.54300000006</v>
      </c>
      <c r="M29" s="48">
        <f>SUM(M25:M28)</f>
        <v>516757.53200000001</v>
      </c>
      <c r="N29" s="49">
        <f>SUM(K29:M29)</f>
        <v>1900737.9939999999</v>
      </c>
      <c r="O29" s="49">
        <f>J29+N29</f>
        <v>5344770.7060000002</v>
      </c>
      <c r="P29" s="45">
        <f>SUM(P25:P28)</f>
        <v>638861.68099999998</v>
      </c>
      <c r="Q29" s="45">
        <f>SUM(Q25:Q28)</f>
        <v>538656.04300000006</v>
      </c>
      <c r="R29" s="45">
        <f>SUM(R25:R28)</f>
        <v>625739.78500000003</v>
      </c>
      <c r="S29" s="46">
        <f>SUM(P29:R29)</f>
        <v>1803257.5090000001</v>
      </c>
      <c r="T29" s="47">
        <f>SUM(T25:T28)</f>
        <v>676803.36300000001</v>
      </c>
      <c r="U29" s="48">
        <f>SUM(U25:U28)</f>
        <v>592596.53399999999</v>
      </c>
      <c r="V29" s="48">
        <f>SUM(V25:V28)</f>
        <v>639878.1129999999</v>
      </c>
      <c r="W29" s="49">
        <f>SUM(T29:V29)</f>
        <v>1909278.0099999998</v>
      </c>
      <c r="X29" s="50">
        <f>S29+W29</f>
        <v>3712535.5189999999</v>
      </c>
      <c r="Y29" s="48">
        <f>SUM(Y25:Y28)</f>
        <v>616708.87300000002</v>
      </c>
      <c r="Z29" s="48">
        <f>SUM(Z25:Z28)</f>
        <v>598722.26599999995</v>
      </c>
      <c r="AA29" s="48">
        <f>SUM(AA25:AA28)</f>
        <v>595797.04500000004</v>
      </c>
      <c r="AB29" s="49">
        <f>SUM(Y29:AA29)</f>
        <v>1811228.1839999999</v>
      </c>
      <c r="AC29" s="50">
        <f>X29+AB29</f>
        <v>5523763.7029999997</v>
      </c>
    </row>
    <row r="30" spans="1:35" ht="15.75" thickBot="1" x14ac:dyDescent="0.3">
      <c r="A30" s="58"/>
      <c r="B30" s="59"/>
      <c r="C30" s="59"/>
      <c r="D30" s="59"/>
      <c r="E30" s="59"/>
      <c r="F30" s="60"/>
      <c r="G30" s="59"/>
      <c r="H30" s="59"/>
      <c r="I30" s="59"/>
      <c r="J30" s="59"/>
      <c r="K30" s="60"/>
      <c r="L30" s="59"/>
      <c r="M30" s="59"/>
      <c r="N30" s="59"/>
      <c r="O30" s="61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61"/>
    </row>
    <row r="31" spans="1:35" ht="16.5" thickBot="1" x14ac:dyDescent="0.3">
      <c r="A31" s="62" t="s">
        <v>18</v>
      </c>
      <c r="B31" s="63">
        <v>2616.3969999999999</v>
      </c>
      <c r="C31" s="64">
        <v>2327.9569999999999</v>
      </c>
      <c r="D31" s="63">
        <v>2403.165</v>
      </c>
      <c r="E31" s="65">
        <f>SUM(B31:D31)</f>
        <v>7347.5189999999993</v>
      </c>
      <c r="F31" s="66">
        <v>2325.723</v>
      </c>
      <c r="G31" s="64">
        <v>0</v>
      </c>
      <c r="H31" s="66">
        <v>0</v>
      </c>
      <c r="I31" s="67">
        <f>SUM(F31:H31)</f>
        <v>2325.723</v>
      </c>
      <c r="J31" s="67">
        <f>E31+I31</f>
        <v>9673.2419999999984</v>
      </c>
      <c r="K31" s="66">
        <v>0</v>
      </c>
      <c r="L31" s="64">
        <v>0</v>
      </c>
      <c r="M31" s="66">
        <v>0</v>
      </c>
      <c r="N31" s="67">
        <f>SUM(K31:M31)</f>
        <v>0</v>
      </c>
      <c r="O31" s="67">
        <f>J31+N31</f>
        <v>9673.2419999999984</v>
      </c>
      <c r="P31" s="63">
        <v>2712.1909999999998</v>
      </c>
      <c r="Q31" s="64">
        <v>2436.7830000000004</v>
      </c>
      <c r="R31" s="63">
        <v>2354.1219999999998</v>
      </c>
      <c r="S31" s="67">
        <f>SUM(P31:R31)</f>
        <v>7503.0959999999995</v>
      </c>
      <c r="T31" s="66">
        <v>2212.201</v>
      </c>
      <c r="U31" s="64">
        <v>0</v>
      </c>
      <c r="V31" s="66">
        <v>0</v>
      </c>
      <c r="W31" s="67">
        <f>SUM(T31:V31)</f>
        <v>2212.201</v>
      </c>
      <c r="X31" s="68">
        <f>S31+W31</f>
        <v>9715.2969999999987</v>
      </c>
      <c r="Y31" s="66">
        <v>0</v>
      </c>
      <c r="Z31" s="66">
        <v>0</v>
      </c>
      <c r="AA31" s="66">
        <v>0</v>
      </c>
      <c r="AB31" s="67">
        <f>SUM(Y31:AA31)</f>
        <v>0</v>
      </c>
      <c r="AC31" s="68">
        <f>X31+AB31</f>
        <v>9715.2969999999987</v>
      </c>
    </row>
    <row r="32" spans="1:35" ht="15.75" thickBot="1" x14ac:dyDescent="0.3">
      <c r="A32" s="58"/>
      <c r="B32" s="59"/>
      <c r="C32" s="59"/>
      <c r="D32" s="59"/>
      <c r="E32" s="59"/>
      <c r="F32" s="60"/>
      <c r="G32" s="59"/>
      <c r="H32" s="59"/>
      <c r="I32" s="59"/>
      <c r="J32" s="59"/>
      <c r="K32" s="60"/>
      <c r="L32" s="59"/>
      <c r="M32" s="59"/>
      <c r="N32" s="59"/>
      <c r="O32" s="61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61"/>
    </row>
    <row r="33" spans="1:29" ht="32.25" thickBot="1" x14ac:dyDescent="0.3">
      <c r="A33" s="69" t="s">
        <v>19</v>
      </c>
      <c r="B33" s="70">
        <f>B17+B23+B29</f>
        <v>2643044.0660000001</v>
      </c>
      <c r="C33" s="71">
        <f>C17+C23+C29</f>
        <v>2332431.38</v>
      </c>
      <c r="D33" s="71">
        <f>D17+D23+D29</f>
        <v>2512693.8789999997</v>
      </c>
      <c r="E33" s="72">
        <f>SUM(B33:D33)</f>
        <v>7488169.3250000002</v>
      </c>
      <c r="F33" s="73">
        <f>F17+F23+F29</f>
        <v>2364202.2520000003</v>
      </c>
      <c r="G33" s="74">
        <f>G17+G23+G29</f>
        <v>2025212.8390000002</v>
      </c>
      <c r="H33" s="74">
        <f>H17+H23+H29</f>
        <v>1722922.3789999997</v>
      </c>
      <c r="I33" s="75">
        <f>SUM(F33:H33)</f>
        <v>6112337.4699999997</v>
      </c>
      <c r="J33" s="75">
        <f>E33+I33</f>
        <v>13600506.795</v>
      </c>
      <c r="K33" s="73">
        <f>K17+K23+K29</f>
        <v>1880621.9269999999</v>
      </c>
      <c r="L33" s="74">
        <f>L17+L23+L29</f>
        <v>1683472.939</v>
      </c>
      <c r="M33" s="74">
        <f>M17+M23+M29</f>
        <v>1666690.1549999998</v>
      </c>
      <c r="N33" s="75">
        <f>SUM(K33:M33)</f>
        <v>5230785.0209999997</v>
      </c>
      <c r="O33" s="75">
        <f>J33+N33</f>
        <v>18831291.816</v>
      </c>
      <c r="P33" s="71">
        <f>P17+P23+P29</f>
        <v>2905017.8059999994</v>
      </c>
      <c r="Q33" s="71">
        <f>Q17+Q23+Q29</f>
        <v>2429552.6960000005</v>
      </c>
      <c r="R33" s="71">
        <f>R17+R23+R29</f>
        <v>2658036.838</v>
      </c>
      <c r="S33" s="72">
        <f>SUM(P33:R33)</f>
        <v>7992607.3399999999</v>
      </c>
      <c r="T33" s="73">
        <f>T17+T23+T29</f>
        <v>2672920.1259999997</v>
      </c>
      <c r="U33" s="74">
        <f>U17+U23+U29</f>
        <v>2179532.0089999996</v>
      </c>
      <c r="V33" s="74">
        <f>V17+V23+V29</f>
        <v>1885556.5449999997</v>
      </c>
      <c r="W33" s="75">
        <f>SUM(T33:V33)</f>
        <v>6738008.6799999997</v>
      </c>
      <c r="X33" s="76">
        <f>S33+W33</f>
        <v>14730616.02</v>
      </c>
      <c r="Y33" s="74">
        <f>Y17+Y23+Y29</f>
        <v>1705848.2930000001</v>
      </c>
      <c r="Z33" s="74">
        <f>Z17+Z23+Z29</f>
        <v>1804281.4789999998</v>
      </c>
      <c r="AA33" s="74">
        <f>AA17+AA23+AA29</f>
        <v>2019171.2170000002</v>
      </c>
      <c r="AB33" s="75">
        <f>SUM(Y33:AA33)</f>
        <v>5529300.9890000001</v>
      </c>
      <c r="AC33" s="76">
        <f>X33+AB33</f>
        <v>20259917.009</v>
      </c>
    </row>
    <row r="34" spans="1:29" ht="32.25" thickBot="1" x14ac:dyDescent="0.3">
      <c r="A34" s="69" t="s">
        <v>20</v>
      </c>
      <c r="B34" s="77">
        <f>B31+B33</f>
        <v>2645660.463</v>
      </c>
      <c r="C34" s="78">
        <f>C31+C33</f>
        <v>2334759.3369999998</v>
      </c>
      <c r="D34" s="78">
        <f>D31+D33</f>
        <v>2515097.0439999998</v>
      </c>
      <c r="E34" s="79">
        <f>SUM(B34:D34)</f>
        <v>7495516.8439999996</v>
      </c>
      <c r="F34" s="80">
        <f>F31+F33</f>
        <v>2366527.9750000006</v>
      </c>
      <c r="G34" s="81">
        <f>G31+G33</f>
        <v>2025212.8390000002</v>
      </c>
      <c r="H34" s="81">
        <f>H31+H33</f>
        <v>1722922.3789999997</v>
      </c>
      <c r="I34" s="82">
        <f>SUM(F34:H34)</f>
        <v>6114663.1930000009</v>
      </c>
      <c r="J34" s="82">
        <f>E34+I34</f>
        <v>13610180.037</v>
      </c>
      <c r="K34" s="80">
        <f>K31+K33</f>
        <v>1880621.9269999999</v>
      </c>
      <c r="L34" s="81">
        <f>L31+L33</f>
        <v>1683472.939</v>
      </c>
      <c r="M34" s="81">
        <f>M31+M33</f>
        <v>1666690.1549999998</v>
      </c>
      <c r="N34" s="82">
        <f>SUM(K34:M34)</f>
        <v>5230785.0209999997</v>
      </c>
      <c r="O34" s="82">
        <f>J34+N34</f>
        <v>18840965.057999998</v>
      </c>
      <c r="P34" s="78">
        <f>P31+P33</f>
        <v>2907729.9969999995</v>
      </c>
      <c r="Q34" s="78">
        <f>Q31+Q33</f>
        <v>2431989.4790000003</v>
      </c>
      <c r="R34" s="78">
        <f>R31+R33</f>
        <v>2660390.96</v>
      </c>
      <c r="S34" s="72">
        <f>SUM(P34:R34)</f>
        <v>8000110.4359999998</v>
      </c>
      <c r="T34" s="80">
        <f>T31+T33</f>
        <v>2675132.3269999996</v>
      </c>
      <c r="U34" s="81">
        <f>U31+U33</f>
        <v>2179532.0089999996</v>
      </c>
      <c r="V34" s="81">
        <f>V31+V33</f>
        <v>1885556.5449999997</v>
      </c>
      <c r="W34" s="82">
        <f>SUM(T34:V34)</f>
        <v>6740220.8809999991</v>
      </c>
      <c r="X34" s="83">
        <f>S34+W34</f>
        <v>14740331.316999998</v>
      </c>
      <c r="Y34" s="81">
        <f>Y31+Y33</f>
        <v>1705848.2930000001</v>
      </c>
      <c r="Z34" s="81">
        <f>Z31+Z33</f>
        <v>1804281.4789999998</v>
      </c>
      <c r="AA34" s="81">
        <f>AA31+AA33</f>
        <v>2019171.2170000002</v>
      </c>
      <c r="AB34" s="82">
        <f>SUM(Y34:AA34)</f>
        <v>5529300.9890000001</v>
      </c>
      <c r="AC34" s="83">
        <f>X34+AB34</f>
        <v>20269632.305999998</v>
      </c>
    </row>
    <row r="35" spans="1:29" ht="15.75" x14ac:dyDescent="0.25">
      <c r="A35" s="84"/>
      <c r="B35" s="85"/>
      <c r="C35" s="85"/>
      <c r="D35" s="85"/>
      <c r="E35" s="85"/>
      <c r="F35" s="86"/>
      <c r="G35" s="85"/>
      <c r="H35" s="85"/>
      <c r="I35" s="85"/>
      <c r="J35" s="85"/>
      <c r="K35" s="86"/>
      <c r="L35" s="85"/>
      <c r="M35" s="85"/>
      <c r="N35" s="85"/>
      <c r="O35" s="87"/>
      <c r="P35" s="85"/>
      <c r="Q35" s="85"/>
      <c r="R35" s="85"/>
      <c r="S35" s="86"/>
      <c r="T35" s="86"/>
      <c r="U35" s="85"/>
      <c r="V35" s="85"/>
      <c r="W35" s="85"/>
      <c r="X35" s="85"/>
      <c r="Y35" s="85"/>
      <c r="Z35" s="85"/>
      <c r="AA35" s="85"/>
      <c r="AB35" s="85"/>
      <c r="AC35" s="88"/>
    </row>
    <row r="36" spans="1:29" ht="15.75" x14ac:dyDescent="0.25">
      <c r="A36" s="89" t="s">
        <v>36</v>
      </c>
      <c r="B36" s="90">
        <f>SUM(B5:B13,B19,B25,B31)</f>
        <v>1737314.3160000003</v>
      </c>
      <c r="C36" s="90">
        <f>SUM(C5:C13,C19,C25,C31)</f>
        <v>1514134.9459999998</v>
      </c>
      <c r="D36" s="90">
        <f>SUM(D5:D13,D19,D25,D31)</f>
        <v>1548281.287</v>
      </c>
      <c r="E36" s="91">
        <f>SUM(B36:D36)</f>
        <v>4799730.5490000006</v>
      </c>
      <c r="F36" s="92">
        <f>SUM(F5:F13,F19,F25,F31)</f>
        <v>1318254.1370000001</v>
      </c>
      <c r="G36" s="93">
        <f>SUM(G5:G13,G19,G25,G31)</f>
        <v>858454.62</v>
      </c>
      <c r="H36" s="93">
        <f>SUM(H5:H13,H19,H25,H31)</f>
        <v>513594.29</v>
      </c>
      <c r="I36" s="94">
        <f>SUM(F36:H36)</f>
        <v>2690303.0470000003</v>
      </c>
      <c r="J36" s="94">
        <f>E36+I36</f>
        <v>7490033.5960000008</v>
      </c>
      <c r="K36" s="92">
        <f>SUM(K5:K13,K19,K25,K31)</f>
        <v>649106.54500000004</v>
      </c>
      <c r="L36" s="93">
        <f>SUM(L5:L13,L19,L25,L31)</f>
        <v>538729.88300000003</v>
      </c>
      <c r="M36" s="93">
        <f>SUM(M5:M13,M19,M25,M31)</f>
        <v>722997.21</v>
      </c>
      <c r="N36" s="94">
        <f>SUM(K36:M36)</f>
        <v>1910833.638</v>
      </c>
      <c r="O36" s="94">
        <f>J36+N36</f>
        <v>9400867.2340000011</v>
      </c>
      <c r="P36" s="90">
        <f>SUM(P5:P13,P19,P25,P31)</f>
        <v>1850516.6469999999</v>
      </c>
      <c r="Q36" s="90">
        <f>SUM(Q5:Q13,Q19,Q25,Q31)</f>
        <v>1456198.6950000003</v>
      </c>
      <c r="R36" s="90">
        <f>SUM(R5:R13,R19,R25,R31)</f>
        <v>1569663.4810000001</v>
      </c>
      <c r="S36" s="91">
        <f>SUM(P36:R36)</f>
        <v>4876378.8230000008</v>
      </c>
      <c r="T36" s="93">
        <f>SUM(T5:T13,T19,T25,T31)</f>
        <v>1462511.5679999997</v>
      </c>
      <c r="U36" s="93">
        <f>SUM(U5:U13,U19,U25,U31)</f>
        <v>996952.5909999999</v>
      </c>
      <c r="V36" s="93">
        <f>SUM(V5:V13,V19,V25,V31)</f>
        <v>765663.58299999987</v>
      </c>
      <c r="W36" s="94">
        <f>SUM(T36:V36)</f>
        <v>3225127.7419999996</v>
      </c>
      <c r="X36" s="95">
        <f>S36+W36</f>
        <v>8101506.5650000004</v>
      </c>
      <c r="Y36" s="93">
        <f>SUM(Y5:Y13,Y19,Y25,Y31)</f>
        <v>662916.70500000007</v>
      </c>
      <c r="Z36" s="93">
        <f>SUM(Z5:Z13,Z19,Z25,Z31)</f>
        <v>708879.17999999993</v>
      </c>
      <c r="AA36" s="93">
        <f>SUM(AA5:AA13,AA19,AA25,AA31)</f>
        <v>956888.48699999996</v>
      </c>
      <c r="AB36" s="94">
        <f>SUM(Y36:AA36)</f>
        <v>2328684.372</v>
      </c>
      <c r="AC36" s="95">
        <f>X36+AB36</f>
        <v>10430190.937000001</v>
      </c>
    </row>
    <row r="37" spans="1:29" ht="15.75" x14ac:dyDescent="0.25">
      <c r="A37" s="96" t="s">
        <v>21</v>
      </c>
      <c r="B37" s="97">
        <f>SUM(B14:B16,B20:B22,B26:B28)</f>
        <v>908346.14699999988</v>
      </c>
      <c r="C37" s="97">
        <f>SUM(C14:C16,C20:C22,C26:C28)</f>
        <v>820624.39100000006</v>
      </c>
      <c r="D37" s="97">
        <f>SUM(D14:D16,D20:D22,D26:D28)</f>
        <v>966815.75699999998</v>
      </c>
      <c r="E37" s="98">
        <f>SUM(B37:D37)</f>
        <v>2695786.2949999999</v>
      </c>
      <c r="F37" s="99">
        <f>SUM(F14:F16,F20:F22,F26:F28)</f>
        <v>1048273.8379999999</v>
      </c>
      <c r="G37" s="100">
        <f>SUM(G14:G16,G20:G22,G26:G28)</f>
        <v>1166758.219</v>
      </c>
      <c r="H37" s="100">
        <f>SUM(H14:H16,H20:H22,H26:H28)</f>
        <v>1209328.0889999999</v>
      </c>
      <c r="I37" s="101">
        <f>SUM(F37:H37)</f>
        <v>3424360.1459999997</v>
      </c>
      <c r="J37" s="101">
        <f>E37+I37</f>
        <v>6120146.4409999996</v>
      </c>
      <c r="K37" s="99">
        <f>SUM(K14:K16,K20:K22,K26:K28)</f>
        <v>1231515.3820000002</v>
      </c>
      <c r="L37" s="100">
        <f>SUM(L14:L16,L20:L22,L26:L28)</f>
        <v>1144743.0560000001</v>
      </c>
      <c r="M37" s="100">
        <f>SUM(M14:M16,M20:M22,M26:M28)</f>
        <v>943692.94499999995</v>
      </c>
      <c r="N37" s="101">
        <f>SUM(K37:M37)</f>
        <v>3319951.3829999999</v>
      </c>
      <c r="O37" s="101">
        <f>J37+N37</f>
        <v>9440097.8239999991</v>
      </c>
      <c r="P37" s="102">
        <f>SUM(P14:P16,P20:P22,P26:P28)</f>
        <v>1057213.3500000001</v>
      </c>
      <c r="Q37" s="97">
        <f>SUM(Q14:Q16,Q20:Q22,Q26:Q28)</f>
        <v>975790.78399999999</v>
      </c>
      <c r="R37" s="97">
        <f>SUM(R14:R16,R20:R22,R26:R28)</f>
        <v>1090727.4790000001</v>
      </c>
      <c r="S37" s="102">
        <f>SUM(P37:R37)</f>
        <v>3123731.6129999999</v>
      </c>
      <c r="T37" s="99">
        <f>SUM(T14:T16,T20:T22,T26:T28)</f>
        <v>1212620.7590000001</v>
      </c>
      <c r="U37" s="100">
        <f>SUM(U14:U16,U20:U22,U26:U28)</f>
        <v>1182579.4180000001</v>
      </c>
      <c r="V37" s="100">
        <f>SUM(V14:V16,V20:V22,V26:V28)</f>
        <v>1119892.9619999998</v>
      </c>
      <c r="W37" s="101">
        <f>SUM(T37:V37)</f>
        <v>3515093.139</v>
      </c>
      <c r="X37" s="103">
        <f>S37+W37</f>
        <v>6638824.7520000003</v>
      </c>
      <c r="Y37" s="100">
        <f>SUM(Y14:Y16,Y20:Y22,Y26:Y28)</f>
        <v>1042931.5880000001</v>
      </c>
      <c r="Z37" s="100">
        <f>SUM(Z14:Z16,Z20:Z22,Z26:Z28)</f>
        <v>1095402.2989999999</v>
      </c>
      <c r="AA37" s="100">
        <f>SUM(AA14:AA16,AA20:AA22,AA26:AA28)</f>
        <v>1062282.7300000002</v>
      </c>
      <c r="AB37" s="101">
        <f>SUM(Y37:AA37)</f>
        <v>3200616.6170000006</v>
      </c>
      <c r="AC37" s="103">
        <f>X37+AB37</f>
        <v>9839441.3690000009</v>
      </c>
    </row>
    <row r="38" spans="1:29" x14ac:dyDescent="0.25">
      <c r="A38" s="5"/>
      <c r="B38" s="5"/>
      <c r="C38" s="5"/>
      <c r="D38" s="5"/>
      <c r="E38" s="5"/>
      <c r="P38" s="5"/>
      <c r="Q38" s="5"/>
      <c r="R38" s="5"/>
      <c r="S38" s="5"/>
    </row>
    <row r="39" spans="1:29" x14ac:dyDescent="0.25">
      <c r="A39" s="5"/>
      <c r="B39" s="5"/>
      <c r="C39" s="5"/>
      <c r="D39" s="5"/>
      <c r="E39" s="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5"/>
      <c r="B40" s="5"/>
      <c r="C40" s="5"/>
      <c r="D40" s="5"/>
      <c r="E40" s="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5"/>
      <c r="B41" s="5"/>
      <c r="C41" s="5"/>
      <c r="D41" s="5"/>
      <c r="E41" s="5"/>
      <c r="P41" s="5"/>
      <c r="Q41" s="5"/>
      <c r="R41" s="5"/>
      <c r="S41" s="5"/>
    </row>
    <row r="42" spans="1:29" x14ac:dyDescent="0.25">
      <c r="A42" s="5"/>
      <c r="B42" s="5"/>
      <c r="C42" s="5"/>
      <c r="D42" s="5"/>
      <c r="E42" s="5"/>
      <c r="P42" s="5"/>
      <c r="Q42" s="5"/>
      <c r="R42" s="5"/>
      <c r="S42" s="5"/>
    </row>
    <row r="43" spans="1:29" x14ac:dyDescent="0.25">
      <c r="A43" s="5"/>
      <c r="B43" s="5"/>
      <c r="C43" s="5"/>
      <c r="D43" s="5"/>
      <c r="E43" s="5"/>
      <c r="P43" s="5"/>
      <c r="Q43" s="5"/>
      <c r="R43" s="5"/>
      <c r="S43" s="5"/>
    </row>
    <row r="44" spans="1:29" x14ac:dyDescent="0.25">
      <c r="A44" s="5"/>
      <c r="B44" s="5"/>
      <c r="C44" s="5"/>
      <c r="D44" s="5"/>
      <c r="E44" s="5"/>
      <c r="P44" s="5"/>
      <c r="Q44" s="5"/>
      <c r="R44" s="5"/>
      <c r="S44" s="5"/>
    </row>
    <row r="45" spans="1:29" x14ac:dyDescent="0.25">
      <c r="A45" s="5"/>
      <c r="B45" s="5"/>
      <c r="C45" s="5"/>
      <c r="D45" s="5"/>
      <c r="E45" s="5"/>
      <c r="P45" s="5"/>
      <c r="Q45" s="5"/>
      <c r="R45" s="5"/>
      <c r="S45" s="5"/>
    </row>
    <row r="46" spans="1:29" x14ac:dyDescent="0.25">
      <c r="A46" s="5"/>
      <c r="B46" s="5"/>
      <c r="C46" s="5"/>
      <c r="D46" s="5"/>
      <c r="E46" s="5"/>
      <c r="P46" s="5"/>
      <c r="Q46" s="5"/>
      <c r="R46" s="5"/>
      <c r="S46" s="5"/>
    </row>
    <row r="47" spans="1:29" x14ac:dyDescent="0.25">
      <c r="A47" s="5"/>
      <c r="B47" s="5"/>
      <c r="C47" s="5"/>
      <c r="D47" s="5"/>
      <c r="E47" s="5"/>
      <c r="P47" s="5"/>
      <c r="Q47" s="5"/>
      <c r="R47" s="5"/>
      <c r="S47" s="5"/>
    </row>
  </sheetData>
  <sheetProtection password="CA04" sheet="1" objects="1" scenarios="1" selectLockedCells="1" selectUnlockedCells="1"/>
  <protectedRanges>
    <protectedRange password="CA04" sqref="A1:AC37" name="Диапазон1"/>
  </protectedRanges>
  <customSheetViews>
    <customSheetView guid="{BFC9BBAB-DC53-41DF-AE0D-DBF1C62867D0}" scale="90" showGridLines="0" fitToPage="1">
      <pane xSplit="1" ySplit="3" topLeftCell="B23" activePane="bottomRight" state="frozen"/>
      <selection pane="bottomRight" activeCell="B5" sqref="B5:N17 P5:AB17 P19:AB23 E19:N22 B25:N29 P25:AB29 F23:H23 J23:N23 B33:N34 P33:AB34 B31:N31 B36:N37 P31:AB31 P36:AB37 B19:D23"/>
      <pageMargins left="0.25" right="0.25" top="0.75" bottom="0.75" header="0.3" footer="0.3"/>
      <pageSetup paperSize="8" scale="56" orientation="landscape" r:id="rId1"/>
    </customSheetView>
  </customSheetViews>
  <mergeCells count="4">
    <mergeCell ref="A2:A3"/>
    <mergeCell ref="P2:AC2"/>
    <mergeCell ref="A1:AC1"/>
    <mergeCell ref="B2:O2"/>
  </mergeCells>
  <pageMargins left="0.25" right="0.25" top="0.75" bottom="0.75" header="0.3" footer="0.3"/>
  <pageSetup paperSize="8" scale="54" orientation="landscape" r:id="rId2"/>
  <ignoredErrors>
    <ignoredError sqref="E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2" sqref="M32"/>
    </sheetView>
  </sheetViews>
  <sheetFormatPr defaultRowHeight="15" x14ac:dyDescent="0.25"/>
  <cols>
    <col min="1" max="1" width="40.28515625" bestFit="1" customWidth="1"/>
    <col min="2" max="5" width="10.7109375" customWidth="1"/>
    <col min="6" max="15" width="10.7109375" style="5" customWidth="1"/>
    <col min="16" max="19" width="10.7109375" customWidth="1"/>
    <col min="20" max="29" width="10.7109375" style="5" customWidth="1"/>
  </cols>
  <sheetData>
    <row r="1" spans="1:34" ht="21" x14ac:dyDescent="0.25">
      <c r="A1" s="314" t="s">
        <v>84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11"/>
    </row>
    <row r="2" spans="1:34" ht="21" x14ac:dyDescent="0.25">
      <c r="A2" s="311"/>
      <c r="B2" s="306">
        <v>2015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10"/>
      <c r="P2" s="306">
        <v>2016</v>
      </c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15"/>
    </row>
    <row r="3" spans="1:34" ht="15.75" x14ac:dyDescent="0.25">
      <c r="A3" s="312"/>
      <c r="B3" s="104" t="s">
        <v>14</v>
      </c>
      <c r="C3" s="104" t="s">
        <v>15</v>
      </c>
      <c r="D3" s="104" t="s">
        <v>16</v>
      </c>
      <c r="E3" s="104" t="s">
        <v>57</v>
      </c>
      <c r="F3" s="104" t="s">
        <v>64</v>
      </c>
      <c r="G3" s="104" t="s">
        <v>65</v>
      </c>
      <c r="H3" s="104" t="s">
        <v>66</v>
      </c>
      <c r="I3" s="104" t="s">
        <v>67</v>
      </c>
      <c r="J3" s="104" t="s">
        <v>68</v>
      </c>
      <c r="K3" s="104" t="s">
        <v>79</v>
      </c>
      <c r="L3" s="104" t="s">
        <v>80</v>
      </c>
      <c r="M3" s="104" t="s">
        <v>81</v>
      </c>
      <c r="N3" s="104" t="s">
        <v>82</v>
      </c>
      <c r="O3" s="104" t="s">
        <v>83</v>
      </c>
      <c r="P3" s="104" t="s">
        <v>14</v>
      </c>
      <c r="Q3" s="104" t="s">
        <v>15</v>
      </c>
      <c r="R3" s="104" t="s">
        <v>16</v>
      </c>
      <c r="S3" s="105" t="s">
        <v>57</v>
      </c>
      <c r="T3" s="104" t="s">
        <v>64</v>
      </c>
      <c r="U3" s="104" t="s">
        <v>65</v>
      </c>
      <c r="V3" s="104" t="s">
        <v>66</v>
      </c>
      <c r="W3" s="104" t="s">
        <v>67</v>
      </c>
      <c r="X3" s="104" t="s">
        <v>68</v>
      </c>
      <c r="Y3" s="104" t="s">
        <v>79</v>
      </c>
      <c r="Z3" s="104" t="s">
        <v>80</v>
      </c>
      <c r="AA3" s="104" t="s">
        <v>81</v>
      </c>
      <c r="AB3" s="104" t="s">
        <v>82</v>
      </c>
      <c r="AC3" s="106" t="s">
        <v>83</v>
      </c>
    </row>
    <row r="4" spans="1:34" ht="18.75" x14ac:dyDescent="0.3">
      <c r="A4" s="107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9"/>
      <c r="P4" s="108"/>
      <c r="Q4" s="108"/>
      <c r="R4" s="108"/>
      <c r="S4" s="108"/>
      <c r="T4" s="110"/>
      <c r="U4" s="108"/>
      <c r="V4" s="108"/>
      <c r="W4" s="108"/>
      <c r="X4" s="108"/>
      <c r="Y4" s="108"/>
      <c r="Z4" s="108"/>
      <c r="AA4" s="108"/>
      <c r="AB4" s="108"/>
      <c r="AC4" s="109"/>
    </row>
    <row r="5" spans="1:34" ht="15.75" x14ac:dyDescent="0.25">
      <c r="A5" s="111" t="s">
        <v>1</v>
      </c>
      <c r="B5" s="112">
        <v>354122</v>
      </c>
      <c r="C5" s="24">
        <v>294676</v>
      </c>
      <c r="D5" s="24">
        <v>273055</v>
      </c>
      <c r="E5" s="28">
        <f>SUM(B5:D5)</f>
        <v>921853</v>
      </c>
      <c r="F5" s="27">
        <v>239503</v>
      </c>
      <c r="G5" s="27">
        <v>93011</v>
      </c>
      <c r="H5" s="27">
        <v>37163</v>
      </c>
      <c r="I5" s="113">
        <f>SUM(F5:H5)</f>
        <v>369677</v>
      </c>
      <c r="J5" s="28">
        <f>E5+I5</f>
        <v>1291530</v>
      </c>
      <c r="K5" s="27">
        <v>36585</v>
      </c>
      <c r="L5" s="27">
        <v>39865</v>
      </c>
      <c r="M5" s="27">
        <v>40140</v>
      </c>
      <c r="N5" s="113">
        <f>SUM(K5:M5)</f>
        <v>116590</v>
      </c>
      <c r="O5" s="113">
        <f>J5+N5</f>
        <v>1408120</v>
      </c>
      <c r="P5" s="112">
        <v>427783</v>
      </c>
      <c r="Q5" s="24">
        <v>292850</v>
      </c>
      <c r="R5" s="24">
        <v>299314</v>
      </c>
      <c r="S5" s="25">
        <f>SUM(P5:R5)</f>
        <v>1019947</v>
      </c>
      <c r="T5" s="27">
        <v>219183</v>
      </c>
      <c r="U5" s="27">
        <v>60881</v>
      </c>
      <c r="V5" s="27">
        <v>34871</v>
      </c>
      <c r="W5" s="28">
        <f>SUM(T5:V5)</f>
        <v>314935</v>
      </c>
      <c r="X5" s="28">
        <f>S5+W5</f>
        <v>1334882</v>
      </c>
      <c r="Y5" s="27">
        <v>38568</v>
      </c>
      <c r="Z5" s="27">
        <v>41219</v>
      </c>
      <c r="AA5" s="27">
        <v>72778</v>
      </c>
      <c r="AB5" s="28">
        <f>SUM(Y5:AA5)</f>
        <v>152565</v>
      </c>
      <c r="AC5" s="28">
        <f>X5+AB5</f>
        <v>1487447</v>
      </c>
    </row>
    <row r="6" spans="1:34" ht="15.75" x14ac:dyDescent="0.25">
      <c r="A6" s="114" t="s">
        <v>69</v>
      </c>
      <c r="B6" s="115">
        <v>291190</v>
      </c>
      <c r="C6" s="32">
        <v>242219</v>
      </c>
      <c r="D6" s="32">
        <v>229054</v>
      </c>
      <c r="E6" s="36">
        <f t="shared" ref="E6:E14" si="0">SUM(B6:D6)</f>
        <v>762463</v>
      </c>
      <c r="F6" s="35">
        <v>203977</v>
      </c>
      <c r="G6" s="35">
        <v>93694</v>
      </c>
      <c r="H6" s="35">
        <v>61301</v>
      </c>
      <c r="I6" s="116">
        <f t="shared" ref="I6:I14" si="1">SUM(F6:H6)</f>
        <v>358972</v>
      </c>
      <c r="J6" s="36">
        <f t="shared" ref="J6:J28" si="2">E6+I6</f>
        <v>1121435</v>
      </c>
      <c r="K6" s="35">
        <v>62863</v>
      </c>
      <c r="L6" s="35">
        <v>51166</v>
      </c>
      <c r="M6" s="35">
        <v>58535</v>
      </c>
      <c r="N6" s="116">
        <f t="shared" ref="N6:N14" si="3">SUM(K6:M6)</f>
        <v>172564</v>
      </c>
      <c r="O6" s="116">
        <f t="shared" ref="O6:O14" si="4">J6+N6</f>
        <v>1293999</v>
      </c>
      <c r="P6" s="115">
        <v>348855</v>
      </c>
      <c r="Q6" s="32">
        <v>245601</v>
      </c>
      <c r="R6" s="32">
        <v>251620</v>
      </c>
      <c r="S6" s="33">
        <f t="shared" ref="S6:S14" si="5">SUM(P6:R6)</f>
        <v>846076</v>
      </c>
      <c r="T6" s="35">
        <v>198909</v>
      </c>
      <c r="U6" s="35">
        <v>67931</v>
      </c>
      <c r="V6" s="35">
        <v>56103</v>
      </c>
      <c r="W6" s="36">
        <f t="shared" ref="W6:W14" si="6">SUM(T6:V6)</f>
        <v>322943</v>
      </c>
      <c r="X6" s="36">
        <f t="shared" ref="X6:X14" si="7">S6+W6</f>
        <v>1169019</v>
      </c>
      <c r="Y6" s="35">
        <v>60229</v>
      </c>
      <c r="Z6" s="35">
        <v>55778</v>
      </c>
      <c r="AA6" s="35">
        <v>87950</v>
      </c>
      <c r="AB6" s="36">
        <f t="shared" ref="AB6:AB15" si="8">SUM(Y6:AA6)</f>
        <v>203957</v>
      </c>
      <c r="AC6" s="36">
        <f t="shared" ref="AC6:AC14" si="9">X6+AB6</f>
        <v>1372976</v>
      </c>
    </row>
    <row r="7" spans="1:34" ht="15.75" x14ac:dyDescent="0.25">
      <c r="A7" s="114" t="s">
        <v>70</v>
      </c>
      <c r="B7" s="115">
        <v>265093</v>
      </c>
      <c r="C7" s="32">
        <v>222031</v>
      </c>
      <c r="D7" s="32">
        <v>204412</v>
      </c>
      <c r="E7" s="36">
        <f t="shared" si="0"/>
        <v>691536</v>
      </c>
      <c r="F7" s="35">
        <v>181609</v>
      </c>
      <c r="G7" s="35">
        <v>83301</v>
      </c>
      <c r="H7" s="35">
        <v>31707</v>
      </c>
      <c r="I7" s="116">
        <f t="shared" si="1"/>
        <v>296617</v>
      </c>
      <c r="J7" s="36">
        <f t="shared" si="2"/>
        <v>988153</v>
      </c>
      <c r="K7" s="35">
        <v>37238</v>
      </c>
      <c r="L7" s="35">
        <v>34522</v>
      </c>
      <c r="M7" s="35">
        <v>38112</v>
      </c>
      <c r="N7" s="116">
        <f t="shared" si="3"/>
        <v>109872</v>
      </c>
      <c r="O7" s="116">
        <f t="shared" si="4"/>
        <v>1098025</v>
      </c>
      <c r="P7" s="115">
        <v>318737</v>
      </c>
      <c r="Q7" s="32">
        <v>218493</v>
      </c>
      <c r="R7" s="32">
        <v>219853</v>
      </c>
      <c r="S7" s="33">
        <f t="shared" si="5"/>
        <v>757083</v>
      </c>
      <c r="T7" s="35">
        <v>164029</v>
      </c>
      <c r="U7" s="35">
        <v>54736</v>
      </c>
      <c r="V7" s="35">
        <v>23197</v>
      </c>
      <c r="W7" s="36">
        <f t="shared" si="6"/>
        <v>241962</v>
      </c>
      <c r="X7" s="36">
        <f t="shared" si="7"/>
        <v>999045</v>
      </c>
      <c r="Y7" s="35">
        <v>34822</v>
      </c>
      <c r="Z7" s="35">
        <v>32223</v>
      </c>
      <c r="AA7" s="35">
        <v>60361</v>
      </c>
      <c r="AB7" s="36">
        <f t="shared" si="8"/>
        <v>127406</v>
      </c>
      <c r="AC7" s="36">
        <f t="shared" si="9"/>
        <v>1126451</v>
      </c>
    </row>
    <row r="8" spans="1:34" ht="15.75" x14ac:dyDescent="0.25">
      <c r="A8" s="114" t="s">
        <v>71</v>
      </c>
      <c r="B8" s="115">
        <v>30759</v>
      </c>
      <c r="C8" s="32">
        <v>26277</v>
      </c>
      <c r="D8" s="32">
        <v>25691</v>
      </c>
      <c r="E8" s="36">
        <f t="shared" si="0"/>
        <v>82727</v>
      </c>
      <c r="F8" s="35">
        <v>23493</v>
      </c>
      <c r="G8" s="35">
        <v>10520</v>
      </c>
      <c r="H8" s="35">
        <v>7150</v>
      </c>
      <c r="I8" s="116">
        <f t="shared" si="1"/>
        <v>41163</v>
      </c>
      <c r="J8" s="36">
        <f t="shared" si="2"/>
        <v>123890</v>
      </c>
      <c r="K8" s="35">
        <v>6611</v>
      </c>
      <c r="L8" s="35">
        <v>4373</v>
      </c>
      <c r="M8" s="35">
        <v>7362</v>
      </c>
      <c r="N8" s="116">
        <f t="shared" si="3"/>
        <v>18346</v>
      </c>
      <c r="O8" s="116">
        <f t="shared" si="4"/>
        <v>142236</v>
      </c>
      <c r="P8" s="115">
        <v>0</v>
      </c>
      <c r="Q8" s="32">
        <v>0</v>
      </c>
      <c r="R8" s="32">
        <v>0</v>
      </c>
      <c r="S8" s="33">
        <f t="shared" si="5"/>
        <v>0</v>
      </c>
      <c r="T8" s="35">
        <v>0</v>
      </c>
      <c r="U8" s="35">
        <v>0</v>
      </c>
      <c r="V8" s="35">
        <v>0</v>
      </c>
      <c r="W8" s="36">
        <f t="shared" si="6"/>
        <v>0</v>
      </c>
      <c r="X8" s="36">
        <f t="shared" si="7"/>
        <v>0</v>
      </c>
      <c r="Y8" s="35">
        <v>0</v>
      </c>
      <c r="Z8" s="35">
        <v>0</v>
      </c>
      <c r="AA8" s="35">
        <v>0</v>
      </c>
      <c r="AB8" s="36">
        <f t="shared" si="8"/>
        <v>0</v>
      </c>
      <c r="AC8" s="36">
        <f t="shared" si="9"/>
        <v>0</v>
      </c>
    </row>
    <row r="9" spans="1:34" ht="15.75" x14ac:dyDescent="0.25">
      <c r="A9" s="114" t="s">
        <v>72</v>
      </c>
      <c r="B9" s="115">
        <v>249250</v>
      </c>
      <c r="C9" s="32">
        <v>209769</v>
      </c>
      <c r="D9" s="32">
        <v>188206</v>
      </c>
      <c r="E9" s="36">
        <f t="shared" si="0"/>
        <v>647225</v>
      </c>
      <c r="F9" s="35">
        <v>170957</v>
      </c>
      <c r="G9" s="35">
        <v>59841</v>
      </c>
      <c r="H9" s="35">
        <v>422</v>
      </c>
      <c r="I9" s="116">
        <f t="shared" si="1"/>
        <v>231220</v>
      </c>
      <c r="J9" s="36">
        <f t="shared" si="2"/>
        <v>878445</v>
      </c>
      <c r="K9" s="35">
        <v>224</v>
      </c>
      <c r="L9" s="35">
        <v>822</v>
      </c>
      <c r="M9" s="35">
        <v>11640</v>
      </c>
      <c r="N9" s="116">
        <f t="shared" si="3"/>
        <v>12686</v>
      </c>
      <c r="O9" s="116">
        <f t="shared" si="4"/>
        <v>891131</v>
      </c>
      <c r="P9" s="115">
        <v>299501</v>
      </c>
      <c r="Q9" s="32">
        <v>214501</v>
      </c>
      <c r="R9" s="32">
        <v>214418</v>
      </c>
      <c r="S9" s="33">
        <f t="shared" si="5"/>
        <v>728420</v>
      </c>
      <c r="T9" s="35">
        <v>191509</v>
      </c>
      <c r="U9" s="35">
        <v>57265</v>
      </c>
      <c r="V9" s="35">
        <v>7127</v>
      </c>
      <c r="W9" s="36">
        <f t="shared" si="6"/>
        <v>255901</v>
      </c>
      <c r="X9" s="36">
        <f t="shared" si="7"/>
        <v>984321</v>
      </c>
      <c r="Y9" s="35">
        <v>10965</v>
      </c>
      <c r="Z9" s="35">
        <v>25526</v>
      </c>
      <c r="AA9" s="35">
        <v>60232</v>
      </c>
      <c r="AB9" s="36">
        <f t="shared" si="8"/>
        <v>96723</v>
      </c>
      <c r="AC9" s="36">
        <f t="shared" si="9"/>
        <v>1081044</v>
      </c>
      <c r="AH9" s="5"/>
    </row>
    <row r="10" spans="1:34" ht="15.75" x14ac:dyDescent="0.25">
      <c r="A10" s="114" t="s">
        <v>73</v>
      </c>
      <c r="B10" s="115">
        <v>440239</v>
      </c>
      <c r="C10" s="32">
        <v>362198</v>
      </c>
      <c r="D10" s="32">
        <v>343868</v>
      </c>
      <c r="E10" s="36">
        <f t="shared" si="0"/>
        <v>1146305</v>
      </c>
      <c r="F10" s="35">
        <v>296119</v>
      </c>
      <c r="G10" s="35">
        <v>162907</v>
      </c>
      <c r="H10" s="35">
        <v>119342</v>
      </c>
      <c r="I10" s="116">
        <f t="shared" si="1"/>
        <v>578368</v>
      </c>
      <c r="J10" s="36">
        <f t="shared" si="2"/>
        <v>1724673</v>
      </c>
      <c r="K10" s="35">
        <v>91566</v>
      </c>
      <c r="L10" s="35">
        <v>106062</v>
      </c>
      <c r="M10" s="35">
        <v>112141</v>
      </c>
      <c r="N10" s="116">
        <f t="shared" si="3"/>
        <v>309769</v>
      </c>
      <c r="O10" s="116">
        <f t="shared" si="4"/>
        <v>2034442</v>
      </c>
      <c r="P10" s="115">
        <v>523798</v>
      </c>
      <c r="Q10" s="32">
        <v>351747</v>
      </c>
      <c r="R10" s="32">
        <v>359500</v>
      </c>
      <c r="S10" s="33">
        <f t="shared" si="5"/>
        <v>1235045</v>
      </c>
      <c r="T10" s="35">
        <v>243109</v>
      </c>
      <c r="U10" s="35">
        <v>110147</v>
      </c>
      <c r="V10" s="35">
        <v>95405</v>
      </c>
      <c r="W10" s="36">
        <f t="shared" si="6"/>
        <v>448661</v>
      </c>
      <c r="X10" s="36">
        <f t="shared" si="7"/>
        <v>1683706</v>
      </c>
      <c r="Y10" s="35">
        <v>65186</v>
      </c>
      <c r="Z10" s="35">
        <v>81336</v>
      </c>
      <c r="AA10" s="35">
        <v>127169</v>
      </c>
      <c r="AB10" s="36">
        <f t="shared" si="8"/>
        <v>273691</v>
      </c>
      <c r="AC10" s="36">
        <f t="shared" si="9"/>
        <v>1957397</v>
      </c>
    </row>
    <row r="11" spans="1:34" ht="15.75" x14ac:dyDescent="0.25">
      <c r="A11" s="114" t="s">
        <v>74</v>
      </c>
      <c r="B11" s="115">
        <v>171412</v>
      </c>
      <c r="C11" s="32">
        <v>142365</v>
      </c>
      <c r="D11" s="32">
        <v>132917</v>
      </c>
      <c r="E11" s="36">
        <f t="shared" si="0"/>
        <v>446694</v>
      </c>
      <c r="F11" s="35">
        <v>113536</v>
      </c>
      <c r="G11" s="35">
        <v>54467</v>
      </c>
      <c r="H11" s="35">
        <v>29424</v>
      </c>
      <c r="I11" s="116">
        <f t="shared" si="1"/>
        <v>197427</v>
      </c>
      <c r="J11" s="36">
        <f t="shared" si="2"/>
        <v>644121</v>
      </c>
      <c r="K11" s="35">
        <v>17026</v>
      </c>
      <c r="L11" s="35">
        <v>26682</v>
      </c>
      <c r="M11" s="35">
        <v>29034</v>
      </c>
      <c r="N11" s="116">
        <f t="shared" si="3"/>
        <v>72742</v>
      </c>
      <c r="O11" s="116">
        <f t="shared" si="4"/>
        <v>716863</v>
      </c>
      <c r="P11" s="115">
        <v>206239</v>
      </c>
      <c r="Q11" s="32">
        <v>144305</v>
      </c>
      <c r="R11" s="32">
        <v>139228</v>
      </c>
      <c r="S11" s="33">
        <f t="shared" si="5"/>
        <v>489772</v>
      </c>
      <c r="T11" s="35">
        <v>104817</v>
      </c>
      <c r="U11" s="35">
        <v>30396</v>
      </c>
      <c r="V11" s="35">
        <v>33410</v>
      </c>
      <c r="W11" s="36">
        <f t="shared" si="6"/>
        <v>168623</v>
      </c>
      <c r="X11" s="36">
        <f t="shared" si="7"/>
        <v>658395</v>
      </c>
      <c r="Y11" s="35">
        <v>23887</v>
      </c>
      <c r="Z11" s="35">
        <v>26325</v>
      </c>
      <c r="AA11" s="35">
        <v>35518</v>
      </c>
      <c r="AB11" s="36">
        <f t="shared" si="8"/>
        <v>85730</v>
      </c>
      <c r="AC11" s="36">
        <f t="shared" si="9"/>
        <v>744125</v>
      </c>
    </row>
    <row r="12" spans="1:34" ht="15.75" x14ac:dyDescent="0.25">
      <c r="A12" s="114" t="s">
        <v>75</v>
      </c>
      <c r="B12" s="115">
        <v>376863</v>
      </c>
      <c r="C12" s="32">
        <v>310381</v>
      </c>
      <c r="D12" s="32">
        <v>310367</v>
      </c>
      <c r="E12" s="36">
        <f t="shared" si="0"/>
        <v>997611</v>
      </c>
      <c r="F12" s="35">
        <v>285373</v>
      </c>
      <c r="G12" s="35">
        <v>175195</v>
      </c>
      <c r="H12" s="35">
        <v>125163</v>
      </c>
      <c r="I12" s="116">
        <f t="shared" si="1"/>
        <v>585731</v>
      </c>
      <c r="J12" s="36">
        <f t="shared" si="2"/>
        <v>1583342</v>
      </c>
      <c r="K12" s="35">
        <v>67074</v>
      </c>
      <c r="L12" s="35">
        <v>109038</v>
      </c>
      <c r="M12" s="35">
        <v>114294</v>
      </c>
      <c r="N12" s="116">
        <f t="shared" si="3"/>
        <v>290406</v>
      </c>
      <c r="O12" s="116">
        <f t="shared" si="4"/>
        <v>1873748</v>
      </c>
      <c r="P12" s="115">
        <v>415450</v>
      </c>
      <c r="Q12" s="32">
        <v>300752</v>
      </c>
      <c r="R12" s="32">
        <v>313447</v>
      </c>
      <c r="S12" s="33">
        <f t="shared" si="5"/>
        <v>1029649</v>
      </c>
      <c r="T12" s="35">
        <v>272390</v>
      </c>
      <c r="U12" s="35">
        <v>156911</v>
      </c>
      <c r="V12" s="35">
        <v>137897</v>
      </c>
      <c r="W12" s="36">
        <f t="shared" si="6"/>
        <v>567198</v>
      </c>
      <c r="X12" s="36">
        <f t="shared" si="7"/>
        <v>1596847</v>
      </c>
      <c r="Y12" s="35">
        <v>62051</v>
      </c>
      <c r="Z12" s="35">
        <v>107079</v>
      </c>
      <c r="AA12" s="35">
        <v>149125</v>
      </c>
      <c r="AB12" s="36">
        <f t="shared" si="8"/>
        <v>318255</v>
      </c>
      <c r="AC12" s="36">
        <f t="shared" si="9"/>
        <v>1915102</v>
      </c>
    </row>
    <row r="13" spans="1:34" ht="15.75" x14ac:dyDescent="0.25">
      <c r="A13" s="114" t="s">
        <v>76</v>
      </c>
      <c r="B13" s="115">
        <v>543840</v>
      </c>
      <c r="C13" s="32">
        <v>451208</v>
      </c>
      <c r="D13" s="32">
        <v>424221</v>
      </c>
      <c r="E13" s="36">
        <f t="shared" si="0"/>
        <v>1419269</v>
      </c>
      <c r="F13" s="35">
        <v>376434</v>
      </c>
      <c r="G13" s="35">
        <v>199713</v>
      </c>
      <c r="H13" s="35">
        <v>92826</v>
      </c>
      <c r="I13" s="116">
        <f t="shared" si="1"/>
        <v>668973</v>
      </c>
      <c r="J13" s="36">
        <f t="shared" si="2"/>
        <v>2088242</v>
      </c>
      <c r="K13" s="35">
        <v>113722</v>
      </c>
      <c r="L13" s="35">
        <v>126077</v>
      </c>
      <c r="M13" s="35">
        <v>113800</v>
      </c>
      <c r="N13" s="116">
        <f t="shared" si="3"/>
        <v>353599</v>
      </c>
      <c r="O13" s="116">
        <f t="shared" si="4"/>
        <v>2441841</v>
      </c>
      <c r="P13" s="115">
        <v>647551</v>
      </c>
      <c r="Q13" s="32">
        <v>450539</v>
      </c>
      <c r="R13" s="32">
        <v>457635</v>
      </c>
      <c r="S13" s="33">
        <f t="shared" si="5"/>
        <v>1555725</v>
      </c>
      <c r="T13" s="35">
        <v>333756</v>
      </c>
      <c r="U13" s="35">
        <v>151082</v>
      </c>
      <c r="V13" s="35">
        <v>70083</v>
      </c>
      <c r="W13" s="36">
        <f t="shared" si="6"/>
        <v>554921</v>
      </c>
      <c r="X13" s="36">
        <f t="shared" si="7"/>
        <v>2110646</v>
      </c>
      <c r="Y13" s="35">
        <v>109360</v>
      </c>
      <c r="Z13" s="35">
        <v>104608</v>
      </c>
      <c r="AA13" s="35">
        <v>156403</v>
      </c>
      <c r="AB13" s="36">
        <f t="shared" si="8"/>
        <v>370371</v>
      </c>
      <c r="AC13" s="36">
        <f t="shared" si="9"/>
        <v>2481017</v>
      </c>
    </row>
    <row r="14" spans="1:34" ht="16.5" thickBot="1" x14ac:dyDescent="0.3">
      <c r="A14" s="117" t="s">
        <v>61</v>
      </c>
      <c r="B14" s="118">
        <v>458</v>
      </c>
      <c r="C14" s="40">
        <v>418</v>
      </c>
      <c r="D14" s="40">
        <v>415</v>
      </c>
      <c r="E14" s="119">
        <f t="shared" si="0"/>
        <v>1291</v>
      </c>
      <c r="F14" s="42">
        <v>383</v>
      </c>
      <c r="G14" s="42">
        <v>278</v>
      </c>
      <c r="H14" s="42">
        <v>0</v>
      </c>
      <c r="I14" s="120">
        <f t="shared" si="1"/>
        <v>661</v>
      </c>
      <c r="J14" s="119">
        <f t="shared" si="2"/>
        <v>1952</v>
      </c>
      <c r="K14" s="42">
        <v>0</v>
      </c>
      <c r="L14" s="42">
        <v>0</v>
      </c>
      <c r="M14" s="42">
        <v>0</v>
      </c>
      <c r="N14" s="120">
        <f t="shared" si="3"/>
        <v>0</v>
      </c>
      <c r="O14" s="120">
        <f t="shared" si="4"/>
        <v>1952</v>
      </c>
      <c r="P14" s="118">
        <v>508</v>
      </c>
      <c r="Q14" s="40">
        <v>414</v>
      </c>
      <c r="R14" s="40">
        <v>425</v>
      </c>
      <c r="S14" s="121">
        <f t="shared" si="5"/>
        <v>1347</v>
      </c>
      <c r="T14" s="42">
        <v>371</v>
      </c>
      <c r="U14" s="42">
        <v>269</v>
      </c>
      <c r="V14" s="42">
        <v>0</v>
      </c>
      <c r="W14" s="119">
        <f t="shared" si="6"/>
        <v>640</v>
      </c>
      <c r="X14" s="119">
        <f t="shared" si="7"/>
        <v>1987</v>
      </c>
      <c r="Y14" s="42">
        <v>0</v>
      </c>
      <c r="Z14" s="42">
        <v>0</v>
      </c>
      <c r="AA14" s="42">
        <v>67</v>
      </c>
      <c r="AB14" s="119">
        <f t="shared" si="8"/>
        <v>67</v>
      </c>
      <c r="AC14" s="119">
        <f t="shared" si="9"/>
        <v>2054</v>
      </c>
    </row>
    <row r="15" spans="1:34" ht="16.5" thickBot="1" x14ac:dyDescent="0.3">
      <c r="A15" s="122" t="s">
        <v>3</v>
      </c>
      <c r="B15" s="45">
        <f>SUM(B5:B14)</f>
        <v>2723226</v>
      </c>
      <c r="C15" s="45">
        <f>SUM(C5:C14)</f>
        <v>2261542</v>
      </c>
      <c r="D15" s="45">
        <f>SUM(D5:D14)</f>
        <v>2132206</v>
      </c>
      <c r="E15" s="46">
        <f>SUM(B15:D15)</f>
        <v>7116974</v>
      </c>
      <c r="F15" s="48">
        <f>SUM(F5:F14)</f>
        <v>1891384</v>
      </c>
      <c r="G15" s="48">
        <f>SUM(G5:G14)</f>
        <v>932927</v>
      </c>
      <c r="H15" s="48">
        <f>SUM(H5:H14)</f>
        <v>504498</v>
      </c>
      <c r="I15" s="123">
        <f>SUM(F15:H15)</f>
        <v>3328809</v>
      </c>
      <c r="J15" s="49">
        <f t="shared" si="2"/>
        <v>10445783</v>
      </c>
      <c r="K15" s="48">
        <f>SUM(K5:K14)</f>
        <v>432909</v>
      </c>
      <c r="L15" s="48">
        <f>SUM(L5:L14)</f>
        <v>498607</v>
      </c>
      <c r="M15" s="48">
        <f>SUM(M5:M14)</f>
        <v>525058</v>
      </c>
      <c r="N15" s="123">
        <f>SUM(K15:M15)</f>
        <v>1456574</v>
      </c>
      <c r="O15" s="123">
        <f>J15+N15</f>
        <v>11902357</v>
      </c>
      <c r="P15" s="44">
        <f>SUM(P5:P14)</f>
        <v>3188422</v>
      </c>
      <c r="Q15" s="45">
        <f>SUM(Q5:Q14)</f>
        <v>2219202</v>
      </c>
      <c r="R15" s="45">
        <f>SUM(R5:R14)</f>
        <v>2255440</v>
      </c>
      <c r="S15" s="46">
        <f>SUM(P15:R15)</f>
        <v>7663064</v>
      </c>
      <c r="T15" s="48">
        <f>SUM(T5:T14)</f>
        <v>1728073</v>
      </c>
      <c r="U15" s="48">
        <f>SUM(U5:U14)</f>
        <v>689618</v>
      </c>
      <c r="V15" s="48">
        <f>SUM(V5:V14)</f>
        <v>458093</v>
      </c>
      <c r="W15" s="49">
        <f>SUM(T15:V15)</f>
        <v>2875784</v>
      </c>
      <c r="X15" s="49">
        <f>S15+W15</f>
        <v>10538848</v>
      </c>
      <c r="Y15" s="48">
        <f>SUM(Y5:Y14)</f>
        <v>405068</v>
      </c>
      <c r="Z15" s="48">
        <f>SUM(Z5:Z14)</f>
        <v>474094</v>
      </c>
      <c r="AA15" s="48">
        <f>SUM(AA5:AA14)</f>
        <v>749603</v>
      </c>
      <c r="AB15" s="49">
        <f t="shared" si="8"/>
        <v>1628765</v>
      </c>
      <c r="AC15" s="49">
        <f>X15+AB15</f>
        <v>12167613</v>
      </c>
    </row>
    <row r="16" spans="1:34" ht="18.75" x14ac:dyDescent="0.3">
      <c r="A16" s="55" t="s">
        <v>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124"/>
    </row>
    <row r="17" spans="1:32" ht="15.75" x14ac:dyDescent="0.25">
      <c r="A17" s="125" t="s">
        <v>5</v>
      </c>
      <c r="B17" s="126">
        <v>253344</v>
      </c>
      <c r="C17" s="127">
        <v>196598</v>
      </c>
      <c r="D17" s="128">
        <v>191635</v>
      </c>
      <c r="E17" s="25">
        <f>SUM(B17:D17)</f>
        <v>641577</v>
      </c>
      <c r="F17" s="129">
        <v>160723</v>
      </c>
      <c r="G17" s="130">
        <v>88855</v>
      </c>
      <c r="H17" s="131">
        <v>44417</v>
      </c>
      <c r="I17" s="113">
        <f>SUM(F17:H17)</f>
        <v>293995</v>
      </c>
      <c r="J17" s="28">
        <f t="shared" si="2"/>
        <v>935572</v>
      </c>
      <c r="K17" s="130">
        <v>14363</v>
      </c>
      <c r="L17" s="130">
        <v>40179</v>
      </c>
      <c r="M17" s="131">
        <v>43504</v>
      </c>
      <c r="N17" s="113">
        <f>SUM(K17:M17)</f>
        <v>98046</v>
      </c>
      <c r="O17" s="113">
        <f>J17+N17</f>
        <v>1033618</v>
      </c>
      <c r="P17" s="126">
        <v>294517</v>
      </c>
      <c r="Q17" s="127">
        <v>195349</v>
      </c>
      <c r="R17" s="128">
        <v>198920</v>
      </c>
      <c r="S17" s="25">
        <f>SUM(P17:R17)</f>
        <v>688786</v>
      </c>
      <c r="T17" s="129">
        <v>152061</v>
      </c>
      <c r="U17" s="130">
        <v>60468</v>
      </c>
      <c r="V17" s="131">
        <v>38491</v>
      </c>
      <c r="W17" s="28">
        <f>SUM(T17:V17)</f>
        <v>251020</v>
      </c>
      <c r="X17" s="28">
        <f>S17+W17</f>
        <v>939806</v>
      </c>
      <c r="Y17" s="129">
        <v>17484</v>
      </c>
      <c r="Z17" s="130">
        <v>41343</v>
      </c>
      <c r="AA17" s="131">
        <v>70836</v>
      </c>
      <c r="AB17" s="28">
        <f>SUM(Y17:AA17)</f>
        <v>129663</v>
      </c>
      <c r="AC17" s="28">
        <f>X17+AB17</f>
        <v>1069469</v>
      </c>
    </row>
    <row r="18" spans="1:32" s="5" customFormat="1" ht="16.5" thickBot="1" x14ac:dyDescent="0.3">
      <c r="A18" s="114" t="s">
        <v>22</v>
      </c>
      <c r="B18" s="115">
        <v>0</v>
      </c>
      <c r="C18" s="32">
        <v>10434.372500000001</v>
      </c>
      <c r="D18" s="32">
        <v>9381.7000000000007</v>
      </c>
      <c r="E18" s="121">
        <f>SUM(B18:D18)</f>
        <v>19816.072500000002</v>
      </c>
      <c r="F18" s="35">
        <v>8129.22</v>
      </c>
      <c r="G18" s="35">
        <v>2973.5680000000002</v>
      </c>
      <c r="H18" s="35">
        <v>225</v>
      </c>
      <c r="I18" s="116">
        <f>SUM(F18:H18)</f>
        <v>11327.788</v>
      </c>
      <c r="J18" s="36">
        <f t="shared" si="2"/>
        <v>31143.860500000003</v>
      </c>
      <c r="K18" s="35">
        <v>130</v>
      </c>
      <c r="L18" s="35">
        <v>215</v>
      </c>
      <c r="M18" s="35">
        <v>1249.1410000000001</v>
      </c>
      <c r="N18" s="116">
        <f>SUM(K18:M18)</f>
        <v>1594.1410000000001</v>
      </c>
      <c r="O18" s="116">
        <f>J18+N18</f>
        <v>32738.001500000002</v>
      </c>
      <c r="P18" s="115">
        <v>11909.331</v>
      </c>
      <c r="Q18" s="32">
        <v>8647.9619999999995</v>
      </c>
      <c r="R18" s="32">
        <v>8355.58</v>
      </c>
      <c r="S18" s="121">
        <f>SUM(P18:R18)</f>
        <v>28912.873</v>
      </c>
      <c r="T18" s="35">
        <v>5674.1900000000005</v>
      </c>
      <c r="U18" s="35">
        <v>905.51499999999999</v>
      </c>
      <c r="V18" s="35">
        <v>119</v>
      </c>
      <c r="W18" s="119">
        <f>SUM(T18:V18)</f>
        <v>6698.7050000000008</v>
      </c>
      <c r="X18" s="119">
        <f>S18+W18</f>
        <v>35611.578000000001</v>
      </c>
      <c r="Y18" s="35">
        <v>0</v>
      </c>
      <c r="Z18" s="35">
        <v>0</v>
      </c>
      <c r="AA18" s="35">
        <v>732.76</v>
      </c>
      <c r="AB18" s="119">
        <f>SUM(Y18:AA18)</f>
        <v>732.76</v>
      </c>
      <c r="AC18" s="119">
        <f>X18+AB18</f>
        <v>36344.338000000003</v>
      </c>
    </row>
    <row r="19" spans="1:32" ht="16.5" thickBot="1" x14ac:dyDescent="0.3">
      <c r="A19" s="122" t="s">
        <v>8</v>
      </c>
      <c r="B19" s="45">
        <f>B17+B18</f>
        <v>253344</v>
      </c>
      <c r="C19" s="45">
        <f>C17+C18</f>
        <v>207032.3725</v>
      </c>
      <c r="D19" s="45">
        <f>D17+D18</f>
        <v>201016.7</v>
      </c>
      <c r="E19" s="46">
        <f>SUM(B19:D19)</f>
        <v>661393.07250000001</v>
      </c>
      <c r="F19" s="48">
        <f>F17+F18</f>
        <v>168852.22</v>
      </c>
      <c r="G19" s="48">
        <f>G17+G18</f>
        <v>91828.567999999999</v>
      </c>
      <c r="H19" s="48">
        <f>H17+H18</f>
        <v>44642</v>
      </c>
      <c r="I19" s="123">
        <f>SUM(F19:H19)</f>
        <v>305322.788</v>
      </c>
      <c r="J19" s="49">
        <f t="shared" si="2"/>
        <v>966715.86049999995</v>
      </c>
      <c r="K19" s="48">
        <f>K17+K18</f>
        <v>14493</v>
      </c>
      <c r="L19" s="48">
        <f>L17+L18</f>
        <v>40394</v>
      </c>
      <c r="M19" s="48">
        <f>M17+M18</f>
        <v>44753.141000000003</v>
      </c>
      <c r="N19" s="123">
        <f>SUM(K19:M19)</f>
        <v>99640.141000000003</v>
      </c>
      <c r="O19" s="123">
        <f>J19+N19</f>
        <v>1066356.0015</v>
      </c>
      <c r="P19" s="44">
        <f>SUM(P17:P18)</f>
        <v>306426.33100000001</v>
      </c>
      <c r="Q19" s="45">
        <f>SUM(Q17:Q18)</f>
        <v>203996.962</v>
      </c>
      <c r="R19" s="45">
        <f>SUM(R17:R18)</f>
        <v>207275.58</v>
      </c>
      <c r="S19" s="46">
        <f>SUM(P19:R19)</f>
        <v>717698.87300000002</v>
      </c>
      <c r="T19" s="48">
        <f>SUM(T17:T18)</f>
        <v>157735.19</v>
      </c>
      <c r="U19" s="48">
        <f>SUM(U17:U18)</f>
        <v>61373.514999999999</v>
      </c>
      <c r="V19" s="48">
        <f>SUM(V17:V18)</f>
        <v>38610</v>
      </c>
      <c r="W19" s="49">
        <f>SUM(T19:V19)</f>
        <v>257718.70500000002</v>
      </c>
      <c r="X19" s="49">
        <f>S19+W19</f>
        <v>975417.57799999998</v>
      </c>
      <c r="Y19" s="48">
        <f>SUM(Y17:Y18)</f>
        <v>17484</v>
      </c>
      <c r="Z19" s="48">
        <f>SUM(Z17:Z18)</f>
        <v>41343</v>
      </c>
      <c r="AA19" s="48">
        <f>SUM(AA17:AA18)</f>
        <v>71568.759999999995</v>
      </c>
      <c r="AB19" s="49">
        <f>SUM(Y19:AA19)</f>
        <v>130395.76</v>
      </c>
      <c r="AC19" s="49">
        <f>X19+AB19</f>
        <v>1105813.338</v>
      </c>
    </row>
    <row r="20" spans="1:32" ht="18.75" x14ac:dyDescent="0.3">
      <c r="A20" s="55" t="s">
        <v>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56"/>
      <c r="Q20" s="56"/>
      <c r="R20" s="56"/>
      <c r="S20" s="56"/>
      <c r="T20" s="132"/>
      <c r="U20" s="56"/>
      <c r="V20" s="56"/>
      <c r="W20" s="56"/>
      <c r="X20" s="56"/>
      <c r="Y20" s="56"/>
      <c r="Z20" s="56"/>
      <c r="AA20" s="56"/>
      <c r="AB20" s="56"/>
      <c r="AC20" s="57"/>
    </row>
    <row r="21" spans="1:32" ht="15.75" x14ac:dyDescent="0.25">
      <c r="A21" s="111" t="s">
        <v>10</v>
      </c>
      <c r="B21" s="112">
        <v>217151</v>
      </c>
      <c r="C21" s="24">
        <v>171083</v>
      </c>
      <c r="D21" s="24">
        <v>161027</v>
      </c>
      <c r="E21" s="25">
        <f>SUM(B21:D21)</f>
        <v>549261</v>
      </c>
      <c r="F21" s="27">
        <v>140429</v>
      </c>
      <c r="G21" s="27">
        <v>114764</v>
      </c>
      <c r="H21" s="27">
        <v>43611</v>
      </c>
      <c r="I21" s="113">
        <f>SUM(F21:H21)</f>
        <v>298804</v>
      </c>
      <c r="J21" s="28">
        <f t="shared" si="2"/>
        <v>848065</v>
      </c>
      <c r="K21" s="27">
        <v>47294</v>
      </c>
      <c r="L21" s="27">
        <v>47644</v>
      </c>
      <c r="M21" s="27">
        <v>83830</v>
      </c>
      <c r="N21" s="113">
        <f>SUM(K21:M21)</f>
        <v>178768</v>
      </c>
      <c r="O21" s="113">
        <f>J21+N21</f>
        <v>1026833</v>
      </c>
      <c r="P21" s="112">
        <v>243442</v>
      </c>
      <c r="Q21" s="24">
        <v>165248</v>
      </c>
      <c r="R21" s="24">
        <v>172356</v>
      </c>
      <c r="S21" s="25">
        <f>SUM(P21:R21)</f>
        <v>581046</v>
      </c>
      <c r="T21" s="27">
        <v>137750</v>
      </c>
      <c r="U21" s="27">
        <v>97284</v>
      </c>
      <c r="V21" s="27">
        <v>45768</v>
      </c>
      <c r="W21" s="28">
        <f>SUM(T21:V21)</f>
        <v>280802</v>
      </c>
      <c r="X21" s="28">
        <f>S21+W21</f>
        <v>861848</v>
      </c>
      <c r="Y21" s="27">
        <v>40463</v>
      </c>
      <c r="Z21" s="27">
        <v>42104</v>
      </c>
      <c r="AA21" s="27">
        <v>90001</v>
      </c>
      <c r="AB21" s="28">
        <f>SUM(Y21:AA21)</f>
        <v>172568</v>
      </c>
      <c r="AC21" s="28">
        <f>X21+AB21</f>
        <v>1034416</v>
      </c>
    </row>
    <row r="22" spans="1:32" ht="16.5" thickBot="1" x14ac:dyDescent="0.3">
      <c r="A22" s="117" t="s">
        <v>23</v>
      </c>
      <c r="B22" s="118">
        <v>403.9</v>
      </c>
      <c r="C22" s="40">
        <v>248.2</v>
      </c>
      <c r="D22" s="40">
        <v>233.9</v>
      </c>
      <c r="E22" s="121">
        <f>SUM(B22:D22)</f>
        <v>885.99999999999989</v>
      </c>
      <c r="F22" s="42">
        <v>216.2</v>
      </c>
      <c r="G22" s="42">
        <v>209.7</v>
      </c>
      <c r="H22" s="42">
        <v>152.69999999999999</v>
      </c>
      <c r="I22" s="120">
        <f>SUM(F22:H22)</f>
        <v>578.59999999999991</v>
      </c>
      <c r="J22" s="119">
        <f t="shared" si="2"/>
        <v>1464.6</v>
      </c>
      <c r="K22" s="42">
        <v>133</v>
      </c>
      <c r="L22" s="42">
        <v>106.4</v>
      </c>
      <c r="M22" s="42">
        <v>157.19999999999999</v>
      </c>
      <c r="N22" s="120">
        <f>SUM(K22:M22)</f>
        <v>396.6</v>
      </c>
      <c r="O22" s="120">
        <f>J22+N22</f>
        <v>1861.1999999999998</v>
      </c>
      <c r="P22" s="118">
        <v>356.1</v>
      </c>
      <c r="Q22" s="40">
        <v>260.48</v>
      </c>
      <c r="R22" s="40">
        <v>244.7</v>
      </c>
      <c r="S22" s="121">
        <f>SUM(P22:R22)</f>
        <v>861.28</v>
      </c>
      <c r="T22" s="42">
        <v>218</v>
      </c>
      <c r="U22" s="42">
        <v>189</v>
      </c>
      <c r="V22" s="42">
        <v>125.1</v>
      </c>
      <c r="W22" s="119">
        <f>SUM(T22:V22)</f>
        <v>532.1</v>
      </c>
      <c r="X22" s="119">
        <f>S22+W22</f>
        <v>1393.38</v>
      </c>
      <c r="Y22" s="42">
        <v>72.5</v>
      </c>
      <c r="Z22" s="42">
        <v>129.4</v>
      </c>
      <c r="AA22" s="42">
        <v>169.5</v>
      </c>
      <c r="AB22" s="119">
        <f>SUM(Y22:AA22)</f>
        <v>371.4</v>
      </c>
      <c r="AC22" s="119">
        <f>X22+AB22</f>
        <v>1764.7800000000002</v>
      </c>
    </row>
    <row r="23" spans="1:32" ht="16.5" thickBot="1" x14ac:dyDescent="0.3">
      <c r="A23" s="122" t="s">
        <v>13</v>
      </c>
      <c r="B23" s="45">
        <f>SUM(B21:B22)</f>
        <v>217554.9</v>
      </c>
      <c r="C23" s="45">
        <f>SUM(C21:C22)</f>
        <v>171331.20000000001</v>
      </c>
      <c r="D23" s="45">
        <f>SUM(D21:D22)</f>
        <v>161260.9</v>
      </c>
      <c r="E23" s="46">
        <f>SUM(B23:D23)</f>
        <v>550147</v>
      </c>
      <c r="F23" s="48">
        <f>SUM(F21:F22)</f>
        <v>140645.20000000001</v>
      </c>
      <c r="G23" s="48">
        <f>SUM(G21:G22)</f>
        <v>114973.7</v>
      </c>
      <c r="H23" s="48">
        <f>SUM(H21:H22)</f>
        <v>43763.7</v>
      </c>
      <c r="I23" s="123">
        <f>SUM(F23:H23)</f>
        <v>299382.60000000003</v>
      </c>
      <c r="J23" s="49">
        <f t="shared" si="2"/>
        <v>849529.60000000009</v>
      </c>
      <c r="K23" s="48">
        <f>K21+K22</f>
        <v>47427</v>
      </c>
      <c r="L23" s="48">
        <f>L21+L22</f>
        <v>47750.400000000001</v>
      </c>
      <c r="M23" s="48">
        <f>M21+M22</f>
        <v>83987.199999999997</v>
      </c>
      <c r="N23" s="123">
        <f>SUM(K23:M23)</f>
        <v>179164.59999999998</v>
      </c>
      <c r="O23" s="123">
        <f>J23+N23</f>
        <v>1028694.2000000001</v>
      </c>
      <c r="P23" s="44">
        <f>SUM(P21:P22)</f>
        <v>243798.1</v>
      </c>
      <c r="Q23" s="45">
        <f>SUM(Q21:Q22)</f>
        <v>165508.48000000001</v>
      </c>
      <c r="R23" s="45">
        <f>SUM(R21:R22)</f>
        <v>172600.7</v>
      </c>
      <c r="S23" s="46">
        <f>SUM(P23:R23)</f>
        <v>581907.28</v>
      </c>
      <c r="T23" s="48">
        <f>SUM(T21:T22)</f>
        <v>137968</v>
      </c>
      <c r="U23" s="48">
        <f>SUM(U21:U22)</f>
        <v>97473</v>
      </c>
      <c r="V23" s="48">
        <f>SUM(V21:V22)</f>
        <v>45893.1</v>
      </c>
      <c r="W23" s="49">
        <f>SUM(T23:V23)</f>
        <v>281334.09999999998</v>
      </c>
      <c r="X23" s="49">
        <f>S23+W23</f>
        <v>863241.38</v>
      </c>
      <c r="Y23" s="48">
        <f>SUM(Y21:Y22)</f>
        <v>40535.5</v>
      </c>
      <c r="Z23" s="48">
        <f>SUM(Z21:Z22)</f>
        <v>42233.4</v>
      </c>
      <c r="AA23" s="48">
        <f>SUM(AA21:AA22)</f>
        <v>90170.5</v>
      </c>
      <c r="AB23" s="49">
        <f>SUM(Y23:AA23)</f>
        <v>172939.4</v>
      </c>
      <c r="AC23" s="49">
        <f>X23+AB23</f>
        <v>1036180.78</v>
      </c>
    </row>
    <row r="24" spans="1:32" ht="15.75" x14ac:dyDescent="0.25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5"/>
      <c r="P24" s="134"/>
      <c r="Q24" s="134"/>
      <c r="R24" s="134"/>
      <c r="S24" s="134"/>
      <c r="T24" s="136"/>
      <c r="U24" s="134"/>
      <c r="V24" s="134"/>
      <c r="W24" s="134"/>
      <c r="X24" s="56"/>
      <c r="Y24" s="56"/>
      <c r="Z24" s="134"/>
      <c r="AA24" s="134"/>
      <c r="AB24" s="134"/>
      <c r="AC24" s="135"/>
    </row>
    <row r="25" spans="1:32" ht="15.75" x14ac:dyDescent="0.25">
      <c r="A25" s="125" t="s">
        <v>18</v>
      </c>
      <c r="B25" s="137">
        <v>297717</v>
      </c>
      <c r="C25" s="138">
        <v>243097</v>
      </c>
      <c r="D25" s="138">
        <v>232352</v>
      </c>
      <c r="E25" s="139">
        <f>SUM(B25:D25)</f>
        <v>773166</v>
      </c>
      <c r="F25" s="140">
        <v>205878</v>
      </c>
      <c r="G25" s="141">
        <v>180545</v>
      </c>
      <c r="H25" s="141">
        <v>44191</v>
      </c>
      <c r="I25" s="142">
        <f>SUM(F25:H25)</f>
        <v>430614</v>
      </c>
      <c r="J25" s="142">
        <f t="shared" si="2"/>
        <v>1203780</v>
      </c>
      <c r="K25" s="140">
        <v>28077</v>
      </c>
      <c r="L25" s="141">
        <v>27819</v>
      </c>
      <c r="M25" s="141">
        <v>126151</v>
      </c>
      <c r="N25" s="142">
        <f>SUM(K25:M25)</f>
        <v>182047</v>
      </c>
      <c r="O25" s="143">
        <f>J25+N25</f>
        <v>1385827</v>
      </c>
      <c r="P25" s="138">
        <v>337560</v>
      </c>
      <c r="Q25" s="138">
        <v>250724</v>
      </c>
      <c r="R25" s="138">
        <v>248500</v>
      </c>
      <c r="S25" s="139">
        <f>SUM(P25:R25)</f>
        <v>836784</v>
      </c>
      <c r="T25" s="140">
        <v>198504</v>
      </c>
      <c r="U25" s="141">
        <v>155211</v>
      </c>
      <c r="V25" s="141">
        <v>40864.000000000007</v>
      </c>
      <c r="W25" s="143">
        <f>SUM(T25:V25)</f>
        <v>394579</v>
      </c>
      <c r="X25" s="143">
        <f>S25+W25</f>
        <v>1231363</v>
      </c>
      <c r="Y25" s="141">
        <v>28744</v>
      </c>
      <c r="Z25" s="141">
        <v>29448.000000000004</v>
      </c>
      <c r="AA25" s="141">
        <v>130165</v>
      </c>
      <c r="AB25" s="143">
        <f>SUM(Y25:AA25)</f>
        <v>188357</v>
      </c>
      <c r="AC25" s="143">
        <f>X25+AB25</f>
        <v>1419720</v>
      </c>
    </row>
    <row r="26" spans="1:32" ht="15.75" thickBot="1" x14ac:dyDescent="0.3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145"/>
      <c r="Q26" s="145"/>
      <c r="R26" s="145"/>
      <c r="S26" s="145"/>
      <c r="T26" s="147"/>
      <c r="U26" s="145"/>
      <c r="V26" s="145"/>
      <c r="W26" s="145"/>
      <c r="X26" s="145"/>
      <c r="Y26" s="145"/>
      <c r="Z26" s="145"/>
      <c r="AA26" s="145"/>
      <c r="AB26" s="145"/>
      <c r="AC26" s="146"/>
    </row>
    <row r="27" spans="1:32" ht="32.25" thickBot="1" x14ac:dyDescent="0.3">
      <c r="A27" s="148" t="s">
        <v>19</v>
      </c>
      <c r="B27" s="149">
        <f>B15+B19+B23</f>
        <v>3194124.9</v>
      </c>
      <c r="C27" s="149">
        <f>C15+C19+C23</f>
        <v>2639905.5725000002</v>
      </c>
      <c r="D27" s="149">
        <f>D15+D19+D23</f>
        <v>2494483.6</v>
      </c>
      <c r="E27" s="150">
        <f>SUM(B27:D27)</f>
        <v>8328514.0724999998</v>
      </c>
      <c r="F27" s="151">
        <f>F15+F19+F23</f>
        <v>2200881.42</v>
      </c>
      <c r="G27" s="151">
        <f>G15+G19+G23</f>
        <v>1139729.2679999999</v>
      </c>
      <c r="H27" s="151">
        <f>H15+H19+H23</f>
        <v>592903.69999999995</v>
      </c>
      <c r="I27" s="152">
        <f>SUM(F27:H27)</f>
        <v>3933514.3880000003</v>
      </c>
      <c r="J27" s="153">
        <f t="shared" si="2"/>
        <v>12262028.4605</v>
      </c>
      <c r="K27" s="151">
        <f>K15+K19+K23</f>
        <v>494829</v>
      </c>
      <c r="L27" s="151">
        <f>L15+L19+L23</f>
        <v>586751.4</v>
      </c>
      <c r="M27" s="151">
        <f>M15+M19+M23</f>
        <v>653798.34100000001</v>
      </c>
      <c r="N27" s="152">
        <f>SUM(K27:M27)</f>
        <v>1735378.7409999999</v>
      </c>
      <c r="O27" s="153">
        <f>J27+N27</f>
        <v>13997407.2015</v>
      </c>
      <c r="P27" s="149">
        <f>P15+P19+P23</f>
        <v>3738646.4310000003</v>
      </c>
      <c r="Q27" s="149">
        <f>Q15+Q19+Q23</f>
        <v>2588707.4419999998</v>
      </c>
      <c r="R27" s="149">
        <f>R15+R19+R23</f>
        <v>2635316.2800000003</v>
      </c>
      <c r="S27" s="150">
        <f>SUM(P27:R27)</f>
        <v>8962670.1530000009</v>
      </c>
      <c r="T27" s="151">
        <f>T15+T19+T23</f>
        <v>2023776.19</v>
      </c>
      <c r="U27" s="151">
        <f>U15+U19+U23</f>
        <v>848464.51500000001</v>
      </c>
      <c r="V27" s="151">
        <f>V15+V19+V23</f>
        <v>542596.1</v>
      </c>
      <c r="W27" s="153">
        <f>SUM(T27:V27)</f>
        <v>3414836.8050000002</v>
      </c>
      <c r="X27" s="153">
        <f>S27+W27</f>
        <v>12377506.958000001</v>
      </c>
      <c r="Y27" s="151">
        <f>Y15+Y19+Y23</f>
        <v>463087.5</v>
      </c>
      <c r="Z27" s="151">
        <f>Z15+Z19+Z23</f>
        <v>557670.40000000002</v>
      </c>
      <c r="AA27" s="151">
        <f>AA15+AA19+AA23</f>
        <v>911342.26</v>
      </c>
      <c r="AB27" s="153">
        <f>SUM(Y27:AA27)</f>
        <v>1932100.1600000001</v>
      </c>
      <c r="AC27" s="153">
        <f>X27+AB27</f>
        <v>14309607.118000001</v>
      </c>
    </row>
    <row r="28" spans="1:32" ht="31.5" x14ac:dyDescent="0.25">
      <c r="A28" s="154" t="s">
        <v>20</v>
      </c>
      <c r="B28" s="155">
        <f>B25+B27</f>
        <v>3491841.9</v>
      </c>
      <c r="C28" s="155">
        <f>C25+C27</f>
        <v>2883002.5725000002</v>
      </c>
      <c r="D28" s="155">
        <f>D25+D27</f>
        <v>2726835.6</v>
      </c>
      <c r="E28" s="156">
        <f>SUM(B28:D28)</f>
        <v>9101680.0724999998</v>
      </c>
      <c r="F28" s="157">
        <f>F25+F27</f>
        <v>2406759.42</v>
      </c>
      <c r="G28" s="157">
        <f>G25+G27</f>
        <v>1320274.2679999999</v>
      </c>
      <c r="H28" s="157">
        <f>H25+H27</f>
        <v>637094.69999999995</v>
      </c>
      <c r="I28" s="158">
        <f>SUM(F28:H28)</f>
        <v>4364128.3880000003</v>
      </c>
      <c r="J28" s="159">
        <f t="shared" si="2"/>
        <v>13465808.4605</v>
      </c>
      <c r="K28" s="157">
        <f>K25+K27</f>
        <v>522906</v>
      </c>
      <c r="L28" s="157">
        <f>L25+L27</f>
        <v>614570.4</v>
      </c>
      <c r="M28" s="157">
        <f>M25+M27</f>
        <v>779949.34100000001</v>
      </c>
      <c r="N28" s="158">
        <f>SUM(K28:M28)</f>
        <v>1917425.7409999999</v>
      </c>
      <c r="O28" s="159">
        <f>J28+N28</f>
        <v>15383234.2015</v>
      </c>
      <c r="P28" s="155">
        <f>P25+P27</f>
        <v>4076206.4310000003</v>
      </c>
      <c r="Q28" s="155">
        <f>Q25+Q27</f>
        <v>2839431.4419999998</v>
      </c>
      <c r="R28" s="155">
        <f>R25+R27</f>
        <v>2883816.2800000003</v>
      </c>
      <c r="S28" s="160">
        <f>SUM(P28:R28)</f>
        <v>9799454.1530000009</v>
      </c>
      <c r="T28" s="157">
        <f>T25+T27</f>
        <v>2222280.19</v>
      </c>
      <c r="U28" s="157">
        <f>U25+U27</f>
        <v>1003675.515</v>
      </c>
      <c r="V28" s="157">
        <f>V25+V27</f>
        <v>583460.1</v>
      </c>
      <c r="W28" s="161">
        <f>SUM(T28:V28)</f>
        <v>3809415.8050000002</v>
      </c>
      <c r="X28" s="159">
        <f>S28+W28</f>
        <v>13608869.958000001</v>
      </c>
      <c r="Y28" s="157">
        <f>Y25+Y27</f>
        <v>491831.5</v>
      </c>
      <c r="Z28" s="157">
        <f>Z25+Z27</f>
        <v>587118.4</v>
      </c>
      <c r="AA28" s="157">
        <f>AA25+AA27</f>
        <v>1041507.26</v>
      </c>
      <c r="AB28" s="161">
        <f>SUM(Y28:AA28)</f>
        <v>2120457.16</v>
      </c>
      <c r="AC28" s="159">
        <f>X28+AB28</f>
        <v>15729327.118000001</v>
      </c>
      <c r="AD28" s="5"/>
      <c r="AE28" s="5"/>
      <c r="AF28" s="5"/>
    </row>
    <row r="29" spans="1:32" x14ac:dyDescent="0.25">
      <c r="Q29" s="1"/>
      <c r="R29" s="1"/>
      <c r="S29" s="1"/>
      <c r="AD29" s="5"/>
      <c r="AE29" s="5"/>
      <c r="AF29" s="5"/>
    </row>
    <row r="30" spans="1:32" ht="66" customHeight="1" x14ac:dyDescent="0.25">
      <c r="A30" s="313"/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AD30" s="5"/>
      <c r="AE30" s="5"/>
      <c r="AF30" s="5"/>
    </row>
    <row r="31" spans="1:32" x14ac:dyDescent="0.25">
      <c r="P31" s="1"/>
      <c r="Q31" s="1"/>
      <c r="R31" s="1"/>
      <c r="S31" s="1"/>
      <c r="AD31" s="5"/>
      <c r="AE31" s="5"/>
      <c r="AF31" s="5"/>
    </row>
    <row r="32" spans="1:32" x14ac:dyDescent="0.25">
      <c r="AD32" s="5"/>
      <c r="AE32" s="5"/>
      <c r="AF32" s="5"/>
    </row>
    <row r="33" spans="30:32" x14ac:dyDescent="0.25">
      <c r="AD33" s="5"/>
      <c r="AE33" s="5"/>
      <c r="AF33" s="5"/>
    </row>
    <row r="34" spans="30:32" x14ac:dyDescent="0.25">
      <c r="AD34" s="5"/>
      <c r="AE34" s="5"/>
      <c r="AF34" s="5"/>
    </row>
    <row r="35" spans="30:32" x14ac:dyDescent="0.25">
      <c r="AD35" s="5"/>
      <c r="AE35" s="5"/>
      <c r="AF35" s="5"/>
    </row>
    <row r="36" spans="30:32" x14ac:dyDescent="0.25">
      <c r="AD36" s="5"/>
      <c r="AE36" s="5"/>
      <c r="AF36" s="5"/>
    </row>
    <row r="37" spans="30:32" x14ac:dyDescent="0.25">
      <c r="AD37" s="5"/>
      <c r="AE37" s="5"/>
      <c r="AF37" s="5"/>
    </row>
    <row r="38" spans="30:32" x14ac:dyDescent="0.25">
      <c r="AD38" s="5"/>
      <c r="AE38" s="5"/>
      <c r="AF38" s="5"/>
    </row>
    <row r="39" spans="30:32" x14ac:dyDescent="0.25">
      <c r="AD39" s="5"/>
      <c r="AE39" s="5"/>
      <c r="AF39" s="5"/>
    </row>
  </sheetData>
  <sheetProtection password="CA04" sheet="1" objects="1" scenarios="1" selectLockedCells="1" selectUnlockedCells="1"/>
  <customSheetViews>
    <customSheetView guid="{BFC9BBAB-DC53-41DF-AE0D-DBF1C62867D0}" scale="90" showGridLines="0" fitToPage="1">
      <pane xSplit="1" ySplit="3" topLeftCell="K4" activePane="bottomRight" state="frozen"/>
      <selection pane="bottomRight" activeCell="Y22" sqref="Y22:AA22"/>
      <pageMargins left="0.25" right="0.25" top="0.75" bottom="0.75" header="0.3" footer="0.3"/>
      <pageSetup paperSize="8" orientation="landscape" r:id="rId1"/>
    </customSheetView>
  </customSheetViews>
  <mergeCells count="5">
    <mergeCell ref="A2:A3"/>
    <mergeCell ref="A30:S30"/>
    <mergeCell ref="A1:AC1"/>
    <mergeCell ref="P2:AC2"/>
    <mergeCell ref="B2:O2"/>
  </mergeCells>
  <pageMargins left="0.25" right="0.25" top="0.75" bottom="0.75" header="0.3" footer="0.3"/>
  <pageSetup paperSize="8" orientation="landscape" r:id="rId2"/>
  <ignoredErrors>
    <ignoredError sqref="S23 S27:S28 S15 S19 E15 E23 E27:E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30" sqref="P30"/>
    </sheetView>
  </sheetViews>
  <sheetFormatPr defaultRowHeight="15" x14ac:dyDescent="0.25"/>
  <cols>
    <col min="1" max="1" width="38.7109375" bestFit="1" customWidth="1"/>
    <col min="2" max="3" width="15.7109375" customWidth="1"/>
    <col min="4" max="21" width="15.7109375" style="5" customWidth="1"/>
  </cols>
  <sheetData>
    <row r="1" spans="1:21" ht="25.15" customHeight="1" x14ac:dyDescent="0.25">
      <c r="A1" s="328" t="s">
        <v>55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30"/>
    </row>
    <row r="2" spans="1:21" s="5" customFormat="1" ht="18.75" x14ac:dyDescent="0.3">
      <c r="A2" s="162"/>
      <c r="B2" s="316">
        <v>2015</v>
      </c>
      <c r="C2" s="326"/>
      <c r="D2" s="326"/>
      <c r="E2" s="326"/>
      <c r="F2" s="326"/>
      <c r="G2" s="326"/>
      <c r="H2" s="326"/>
      <c r="I2" s="326"/>
      <c r="J2" s="326"/>
      <c r="K2" s="317"/>
      <c r="L2" s="316">
        <v>2016</v>
      </c>
      <c r="M2" s="326"/>
      <c r="N2" s="326"/>
      <c r="O2" s="326"/>
      <c r="P2" s="326"/>
      <c r="Q2" s="326"/>
      <c r="R2" s="326"/>
      <c r="S2" s="326"/>
      <c r="T2" s="326"/>
      <c r="U2" s="327"/>
    </row>
    <row r="3" spans="1:21" ht="18.75" x14ac:dyDescent="0.3">
      <c r="A3" s="162"/>
      <c r="B3" s="318" t="s">
        <v>57</v>
      </c>
      <c r="C3" s="318"/>
      <c r="D3" s="317" t="s">
        <v>67</v>
      </c>
      <c r="E3" s="318"/>
      <c r="F3" s="318" t="s">
        <v>68</v>
      </c>
      <c r="G3" s="316"/>
      <c r="H3" s="318" t="s">
        <v>82</v>
      </c>
      <c r="I3" s="316"/>
      <c r="J3" s="318" t="s">
        <v>83</v>
      </c>
      <c r="K3" s="316"/>
      <c r="L3" s="316" t="s">
        <v>57</v>
      </c>
      <c r="M3" s="317"/>
      <c r="N3" s="318" t="s">
        <v>67</v>
      </c>
      <c r="O3" s="318"/>
      <c r="P3" s="318" t="s">
        <v>68</v>
      </c>
      <c r="Q3" s="318"/>
      <c r="R3" s="318" t="s">
        <v>82</v>
      </c>
      <c r="S3" s="318"/>
      <c r="T3" s="317" t="s">
        <v>83</v>
      </c>
      <c r="U3" s="325"/>
    </row>
    <row r="4" spans="1:21" ht="30" x14ac:dyDescent="0.25">
      <c r="A4" s="162"/>
      <c r="B4" s="163" t="s">
        <v>24</v>
      </c>
      <c r="C4" s="163" t="s">
        <v>25</v>
      </c>
      <c r="D4" s="164" t="s">
        <v>24</v>
      </c>
      <c r="E4" s="164" t="s">
        <v>25</v>
      </c>
      <c r="F4" s="164" t="s">
        <v>24</v>
      </c>
      <c r="G4" s="165" t="s">
        <v>25</v>
      </c>
      <c r="H4" s="164" t="s">
        <v>24</v>
      </c>
      <c r="I4" s="165" t="s">
        <v>25</v>
      </c>
      <c r="J4" s="164" t="s">
        <v>24</v>
      </c>
      <c r="K4" s="165" t="s">
        <v>25</v>
      </c>
      <c r="L4" s="166" t="s">
        <v>24</v>
      </c>
      <c r="M4" s="163" t="s">
        <v>25</v>
      </c>
      <c r="N4" s="167" t="s">
        <v>24</v>
      </c>
      <c r="O4" s="164" t="s">
        <v>25</v>
      </c>
      <c r="P4" s="164" t="s">
        <v>24</v>
      </c>
      <c r="Q4" s="166" t="s">
        <v>25</v>
      </c>
      <c r="R4" s="167" t="s">
        <v>24</v>
      </c>
      <c r="S4" s="166" t="s">
        <v>25</v>
      </c>
      <c r="T4" s="167" t="s">
        <v>24</v>
      </c>
      <c r="U4" s="168" t="s">
        <v>25</v>
      </c>
    </row>
    <row r="5" spans="1:21" ht="18.75" x14ac:dyDescent="0.25">
      <c r="A5" s="322" t="s">
        <v>0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4"/>
      <c r="N5" s="169"/>
      <c r="O5" s="170"/>
      <c r="P5" s="170"/>
      <c r="Q5" s="171"/>
      <c r="R5" s="170"/>
      <c r="S5" s="171"/>
      <c r="T5" s="170"/>
      <c r="U5" s="171"/>
    </row>
    <row r="6" spans="1:21" ht="15.75" x14ac:dyDescent="0.25">
      <c r="A6" s="111" t="s">
        <v>1</v>
      </c>
      <c r="B6" s="172">
        <v>429.14499999999998</v>
      </c>
      <c r="C6" s="173">
        <v>163.95099999999999</v>
      </c>
      <c r="D6" s="174">
        <v>475.28300000000002</v>
      </c>
      <c r="E6" s="175">
        <v>170.75700000000001</v>
      </c>
      <c r="F6" s="174">
        <v>447.34100000000001</v>
      </c>
      <c r="G6" s="175">
        <v>165.899</v>
      </c>
      <c r="H6" s="174">
        <v>0</v>
      </c>
      <c r="I6" s="175">
        <v>184.84399999999999</v>
      </c>
      <c r="J6" s="174">
        <v>447.34100000000001</v>
      </c>
      <c r="K6" s="175">
        <v>167.46799999999999</v>
      </c>
      <c r="L6" s="172">
        <v>329.63299999999998</v>
      </c>
      <c r="M6" s="173">
        <v>166.86</v>
      </c>
      <c r="N6" s="174">
        <v>361.52</v>
      </c>
      <c r="O6" s="175">
        <v>175.90600000000001</v>
      </c>
      <c r="P6" s="174">
        <v>342.03300000000002</v>
      </c>
      <c r="Q6" s="175">
        <v>168.994</v>
      </c>
      <c r="R6" s="174">
        <v>622.41099999999994</v>
      </c>
      <c r="S6" s="175">
        <v>181.43700000000001</v>
      </c>
      <c r="T6" s="174">
        <v>343.69400000000002</v>
      </c>
      <c r="U6" s="175">
        <v>170.27</v>
      </c>
    </row>
    <row r="7" spans="1:21" ht="15.75" x14ac:dyDescent="0.25">
      <c r="A7" s="114" t="s">
        <v>69</v>
      </c>
      <c r="B7" s="176">
        <v>204.75399999999999</v>
      </c>
      <c r="C7" s="177">
        <v>134.54900000000001</v>
      </c>
      <c r="D7" s="178">
        <v>200.869</v>
      </c>
      <c r="E7" s="179">
        <v>139.80799999999999</v>
      </c>
      <c r="F7" s="178">
        <v>203.56399999999999</v>
      </c>
      <c r="G7" s="179">
        <v>136.233</v>
      </c>
      <c r="H7" s="178">
        <v>246.173</v>
      </c>
      <c r="I7" s="179">
        <v>139.60499999999999</v>
      </c>
      <c r="J7" s="178">
        <v>213.29599999999999</v>
      </c>
      <c r="K7" s="179">
        <v>136.68199999999999</v>
      </c>
      <c r="L7" s="176">
        <v>174.08</v>
      </c>
      <c r="M7" s="177">
        <v>160.67400000000001</v>
      </c>
      <c r="N7" s="178">
        <v>218.76300000000001</v>
      </c>
      <c r="O7" s="179">
        <v>163.09700000000001</v>
      </c>
      <c r="P7" s="178">
        <v>194.691</v>
      </c>
      <c r="Q7" s="179">
        <v>161.34299999999999</v>
      </c>
      <c r="R7" s="178">
        <v>239.684</v>
      </c>
      <c r="S7" s="179">
        <v>161.92099999999999</v>
      </c>
      <c r="T7" s="178">
        <v>209.62899999999999</v>
      </c>
      <c r="U7" s="179">
        <v>161.429</v>
      </c>
    </row>
    <row r="8" spans="1:21" ht="15.75" x14ac:dyDescent="0.25">
      <c r="A8" s="114" t="s">
        <v>70</v>
      </c>
      <c r="B8" s="176">
        <v>291.70800000000003</v>
      </c>
      <c r="C8" s="177">
        <v>133.75399999999999</v>
      </c>
      <c r="D8" s="178">
        <v>333.173</v>
      </c>
      <c r="E8" s="179">
        <v>137.059</v>
      </c>
      <c r="F8" s="178">
        <v>305.13299999999998</v>
      </c>
      <c r="G8" s="179">
        <v>134.74600000000001</v>
      </c>
      <c r="H8" s="178">
        <v>402.053</v>
      </c>
      <c r="I8" s="179">
        <v>173.74799999999999</v>
      </c>
      <c r="J8" s="178">
        <v>316.86799999999999</v>
      </c>
      <c r="K8" s="179">
        <v>138.649</v>
      </c>
      <c r="L8" s="176">
        <v>208.70099999999999</v>
      </c>
      <c r="M8" s="177">
        <v>171.136</v>
      </c>
      <c r="N8" s="178">
        <v>247.084</v>
      </c>
      <c r="O8" s="179">
        <v>186.87200000000001</v>
      </c>
      <c r="P8" s="178">
        <v>222.26499999999999</v>
      </c>
      <c r="Q8" s="179">
        <v>174.947</v>
      </c>
      <c r="R8" s="178">
        <v>331.26799999999997</v>
      </c>
      <c r="S8" s="179">
        <v>201.69399999999999</v>
      </c>
      <c r="T8" s="178">
        <v>240.09399999999999</v>
      </c>
      <c r="U8" s="179">
        <v>177.97200000000001</v>
      </c>
    </row>
    <row r="9" spans="1:21" ht="15.75" x14ac:dyDescent="0.25">
      <c r="A9" s="114" t="s">
        <v>71</v>
      </c>
      <c r="B9" s="176">
        <v>655.17999999999995</v>
      </c>
      <c r="C9" s="177">
        <v>178.334</v>
      </c>
      <c r="D9" s="178">
        <v>0</v>
      </c>
      <c r="E9" s="179">
        <v>198.09100000000001</v>
      </c>
      <c r="F9" s="178">
        <v>655.17999999999995</v>
      </c>
      <c r="G9" s="179">
        <v>184.898</v>
      </c>
      <c r="H9" s="178">
        <v>578.54100000000005</v>
      </c>
      <c r="I9" s="179">
        <v>245.50299999999999</v>
      </c>
      <c r="J9" s="178">
        <v>611.52599999999995</v>
      </c>
      <c r="K9" s="179">
        <v>192.715</v>
      </c>
      <c r="L9" s="176">
        <v>599.90099999999995</v>
      </c>
      <c r="M9" s="177">
        <v>171.38900000000001</v>
      </c>
      <c r="N9" s="178">
        <v>0</v>
      </c>
      <c r="O9" s="179">
        <v>0</v>
      </c>
      <c r="P9" s="178">
        <v>599.90099999999995</v>
      </c>
      <c r="Q9" s="179">
        <v>173.46799999999999</v>
      </c>
      <c r="R9" s="178">
        <v>0</v>
      </c>
      <c r="S9" s="179">
        <v>0</v>
      </c>
      <c r="T9" s="178">
        <v>599.90099999999995</v>
      </c>
      <c r="U9" s="179">
        <v>173.46799999999999</v>
      </c>
    </row>
    <row r="10" spans="1:21" ht="15.75" x14ac:dyDescent="0.25">
      <c r="A10" s="114" t="s">
        <v>72</v>
      </c>
      <c r="B10" s="176">
        <v>232.57300000000001</v>
      </c>
      <c r="C10" s="177">
        <v>156.62299999999999</v>
      </c>
      <c r="D10" s="178">
        <v>267.024</v>
      </c>
      <c r="E10" s="179">
        <v>155.11600000000001</v>
      </c>
      <c r="F10" s="178">
        <v>248.423</v>
      </c>
      <c r="G10" s="179">
        <v>156.226</v>
      </c>
      <c r="H10" s="178">
        <v>315.54500000000002</v>
      </c>
      <c r="I10" s="179">
        <v>204.083</v>
      </c>
      <c r="J10" s="178">
        <v>263.55599999999998</v>
      </c>
      <c r="K10" s="179">
        <v>156.90700000000001</v>
      </c>
      <c r="L10" s="176">
        <v>193.36199999999999</v>
      </c>
      <c r="M10" s="177">
        <v>179.30500000000001</v>
      </c>
      <c r="N10" s="178">
        <v>238.60599999999999</v>
      </c>
      <c r="O10" s="179">
        <v>186.53299999999999</v>
      </c>
      <c r="P10" s="178">
        <v>211.291</v>
      </c>
      <c r="Q10" s="179">
        <v>181.184</v>
      </c>
      <c r="R10" s="178">
        <v>291.87099999999998</v>
      </c>
      <c r="S10" s="179">
        <v>202.05099999999999</v>
      </c>
      <c r="T10" s="178">
        <v>222.84</v>
      </c>
      <c r="U10" s="179">
        <v>183.05099999999999</v>
      </c>
    </row>
    <row r="11" spans="1:21" ht="15.75" x14ac:dyDescent="0.25">
      <c r="A11" s="114" t="s">
        <v>73</v>
      </c>
      <c r="B11" s="176">
        <v>334.012</v>
      </c>
      <c r="C11" s="177">
        <v>130.51300000000001</v>
      </c>
      <c r="D11" s="178">
        <v>327.98399999999998</v>
      </c>
      <c r="E11" s="179">
        <v>133.52199999999999</v>
      </c>
      <c r="F11" s="178">
        <v>331.964</v>
      </c>
      <c r="G11" s="179">
        <v>131.52199999999999</v>
      </c>
      <c r="H11" s="178">
        <v>360.00099999999998</v>
      </c>
      <c r="I11" s="179">
        <v>134.15199999999999</v>
      </c>
      <c r="J11" s="178">
        <v>335.779</v>
      </c>
      <c r="K11" s="179">
        <v>131.923</v>
      </c>
      <c r="L11" s="176">
        <v>188.654</v>
      </c>
      <c r="M11" s="177">
        <v>171.06800000000001</v>
      </c>
      <c r="N11" s="178">
        <v>183.88800000000001</v>
      </c>
      <c r="O11" s="179">
        <v>180.005</v>
      </c>
      <c r="P11" s="178">
        <v>187.20599999999999</v>
      </c>
      <c r="Q11" s="179">
        <v>173.45</v>
      </c>
      <c r="R11" s="178">
        <v>231.40299999999999</v>
      </c>
      <c r="S11" s="179">
        <v>189.11099999999999</v>
      </c>
      <c r="T11" s="178">
        <v>193.28</v>
      </c>
      <c r="U11" s="179">
        <v>175.63900000000001</v>
      </c>
    </row>
    <row r="12" spans="1:21" ht="15.75" x14ac:dyDescent="0.25">
      <c r="A12" s="114" t="s">
        <v>74</v>
      </c>
      <c r="B12" s="176">
        <v>259.54199999999997</v>
      </c>
      <c r="C12" s="177">
        <v>124.898</v>
      </c>
      <c r="D12" s="178">
        <v>300.28800000000001</v>
      </c>
      <c r="E12" s="179">
        <v>130.018</v>
      </c>
      <c r="F12" s="178">
        <v>272.43700000000001</v>
      </c>
      <c r="G12" s="179">
        <v>126.467</v>
      </c>
      <c r="H12" s="178">
        <v>428.13799999999998</v>
      </c>
      <c r="I12" s="179">
        <v>149.501</v>
      </c>
      <c r="J12" s="178">
        <v>286.36900000000003</v>
      </c>
      <c r="K12" s="179">
        <v>128.804</v>
      </c>
      <c r="L12" s="176">
        <v>174.25899999999999</v>
      </c>
      <c r="M12" s="177">
        <v>167.733</v>
      </c>
      <c r="N12" s="178">
        <v>304.73700000000002</v>
      </c>
      <c r="O12" s="179">
        <v>181.61199999999999</v>
      </c>
      <c r="P12" s="178">
        <v>223.876</v>
      </c>
      <c r="Q12" s="179">
        <v>171.28800000000001</v>
      </c>
      <c r="R12" s="178">
        <v>361.77100000000002</v>
      </c>
      <c r="S12" s="179">
        <v>189.68899999999999</v>
      </c>
      <c r="T12" s="178">
        <v>240.011</v>
      </c>
      <c r="U12" s="179">
        <v>173.40799999999999</v>
      </c>
    </row>
    <row r="13" spans="1:21" ht="15.75" x14ac:dyDescent="0.25">
      <c r="A13" s="114" t="s">
        <v>75</v>
      </c>
      <c r="B13" s="176">
        <v>261.27100000000002</v>
      </c>
      <c r="C13" s="177">
        <v>118.895</v>
      </c>
      <c r="D13" s="178">
        <v>287.363</v>
      </c>
      <c r="E13" s="179">
        <v>124.711</v>
      </c>
      <c r="F13" s="178">
        <v>271.63</v>
      </c>
      <c r="G13" s="179">
        <v>121.04600000000001</v>
      </c>
      <c r="H13" s="178">
        <v>312.88299999999998</v>
      </c>
      <c r="I13" s="179">
        <v>133.083</v>
      </c>
      <c r="J13" s="178">
        <v>278.34800000000001</v>
      </c>
      <c r="K13" s="179">
        <v>122.91200000000001</v>
      </c>
      <c r="L13" s="176">
        <v>179.54499999999999</v>
      </c>
      <c r="M13" s="177">
        <v>166.816</v>
      </c>
      <c r="N13" s="178">
        <v>196.727</v>
      </c>
      <c r="O13" s="179">
        <v>168.54300000000001</v>
      </c>
      <c r="P13" s="178">
        <v>185.80799999999999</v>
      </c>
      <c r="Q13" s="179">
        <v>167.429</v>
      </c>
      <c r="R13" s="178">
        <v>201.2</v>
      </c>
      <c r="S13" s="179">
        <v>170.18700000000001</v>
      </c>
      <c r="T13" s="178">
        <v>188.37200000000001</v>
      </c>
      <c r="U13" s="179">
        <v>167.88800000000001</v>
      </c>
    </row>
    <row r="14" spans="1:21" ht="16.5" thickBot="1" x14ac:dyDescent="0.3">
      <c r="A14" s="117" t="s">
        <v>76</v>
      </c>
      <c r="B14" s="180">
        <v>236.185</v>
      </c>
      <c r="C14" s="181">
        <v>140.44300000000001</v>
      </c>
      <c r="D14" s="182">
        <v>273.76600000000002</v>
      </c>
      <c r="E14" s="183">
        <v>135.05799999999999</v>
      </c>
      <c r="F14" s="182">
        <v>249.03399999999999</v>
      </c>
      <c r="G14" s="183">
        <v>138.71799999999999</v>
      </c>
      <c r="H14" s="182">
        <v>228.51499999999999</v>
      </c>
      <c r="I14" s="183">
        <v>127.54600000000001</v>
      </c>
      <c r="J14" s="182">
        <v>243.51</v>
      </c>
      <c r="K14" s="183">
        <v>137.1</v>
      </c>
      <c r="L14" s="180">
        <v>193.523</v>
      </c>
      <c r="M14" s="181">
        <v>162.81800000000001</v>
      </c>
      <c r="N14" s="182">
        <v>261.97699999999998</v>
      </c>
      <c r="O14" s="183">
        <v>168.15</v>
      </c>
      <c r="P14" s="182">
        <v>222.96899999999999</v>
      </c>
      <c r="Q14" s="183">
        <v>164.22</v>
      </c>
      <c r="R14" s="182">
        <v>216.21299999999999</v>
      </c>
      <c r="S14" s="183">
        <v>156.83199999999999</v>
      </c>
      <c r="T14" s="182">
        <v>221.22300000000001</v>
      </c>
      <c r="U14" s="183">
        <v>163.11699999999999</v>
      </c>
    </row>
    <row r="15" spans="1:21" ht="16.5" thickBot="1" x14ac:dyDescent="0.3">
      <c r="A15" s="122" t="s">
        <v>26</v>
      </c>
      <c r="B15" s="184">
        <v>248.48</v>
      </c>
      <c r="C15" s="185">
        <v>138.523</v>
      </c>
      <c r="D15" s="184">
        <v>274.32499999999999</v>
      </c>
      <c r="E15" s="184">
        <v>139.5</v>
      </c>
      <c r="F15" s="186">
        <v>257.75599999999997</v>
      </c>
      <c r="G15" s="187">
        <v>138.834</v>
      </c>
      <c r="H15" s="186">
        <v>271.87599999999998</v>
      </c>
      <c r="I15" s="187">
        <v>142.803</v>
      </c>
      <c r="J15" s="186">
        <v>260.73200000000003</v>
      </c>
      <c r="K15" s="187">
        <v>139.32</v>
      </c>
      <c r="L15" s="188">
        <v>187.49799999999999</v>
      </c>
      <c r="M15" s="187">
        <v>167.69</v>
      </c>
      <c r="N15" s="188">
        <v>236.61500000000001</v>
      </c>
      <c r="O15" s="188">
        <v>174.36099999999999</v>
      </c>
      <c r="P15" s="186">
        <v>186.821</v>
      </c>
      <c r="Q15" s="187">
        <v>168.506</v>
      </c>
      <c r="R15" s="186">
        <v>239.27099999999999</v>
      </c>
      <c r="S15" s="187">
        <v>175.732</v>
      </c>
      <c r="T15" s="186">
        <v>214.75800000000001</v>
      </c>
      <c r="U15" s="187">
        <v>170.34299999999999</v>
      </c>
    </row>
    <row r="16" spans="1:21" ht="18.75" x14ac:dyDescent="0.25">
      <c r="A16" s="319" t="s">
        <v>4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1"/>
      <c r="N16" s="189"/>
      <c r="O16" s="170"/>
      <c r="P16" s="170"/>
      <c r="Q16" s="171"/>
      <c r="R16" s="170"/>
      <c r="S16" s="171"/>
      <c r="T16" s="170"/>
      <c r="U16" s="171"/>
    </row>
    <row r="17" spans="1:21" ht="15.75" x14ac:dyDescent="0.25">
      <c r="A17" s="111" t="s">
        <v>5</v>
      </c>
      <c r="B17" s="190">
        <v>259.07400000000001</v>
      </c>
      <c r="C17" s="191">
        <v>124.446</v>
      </c>
      <c r="D17" s="192">
        <v>294.11399999999998</v>
      </c>
      <c r="E17" s="193">
        <v>134.13499999999999</v>
      </c>
      <c r="F17" s="192">
        <v>271.09100000000001</v>
      </c>
      <c r="G17" s="193">
        <v>127.491</v>
      </c>
      <c r="H17" s="192">
        <v>364.06700000000001</v>
      </c>
      <c r="I17" s="193">
        <v>157.518</v>
      </c>
      <c r="J17" s="192">
        <v>285.988</v>
      </c>
      <c r="K17" s="193">
        <v>130.339</v>
      </c>
      <c r="L17" s="190">
        <v>186.71700000000001</v>
      </c>
      <c r="M17" s="191">
        <v>163.30500000000001</v>
      </c>
      <c r="N17" s="192">
        <v>259.68099999999998</v>
      </c>
      <c r="O17" s="193">
        <v>169.006</v>
      </c>
      <c r="P17" s="192">
        <v>211.501</v>
      </c>
      <c r="Q17" s="193">
        <v>164.828</v>
      </c>
      <c r="R17" s="192">
        <v>325.77800000000002</v>
      </c>
      <c r="S17" s="193">
        <v>177.499</v>
      </c>
      <c r="T17" s="192">
        <v>236.04400000000001</v>
      </c>
      <c r="U17" s="193">
        <v>166.364</v>
      </c>
    </row>
    <row r="18" spans="1:21" s="5" customFormat="1" ht="15.75" x14ac:dyDescent="0.25">
      <c r="A18" s="30" t="s">
        <v>58</v>
      </c>
      <c r="B18" s="194">
        <v>0</v>
      </c>
      <c r="C18" s="195">
        <v>0</v>
      </c>
      <c r="D18" s="196">
        <v>0</v>
      </c>
      <c r="E18" s="197">
        <v>243.84800000000001</v>
      </c>
      <c r="F18" s="196">
        <v>0</v>
      </c>
      <c r="G18" s="197">
        <v>251.024</v>
      </c>
      <c r="H18" s="196">
        <v>0</v>
      </c>
      <c r="I18" s="197">
        <v>254.215</v>
      </c>
      <c r="J18" s="196">
        <v>0</v>
      </c>
      <c r="K18" s="197">
        <v>251.55600000000001</v>
      </c>
      <c r="L18" s="194">
        <v>0</v>
      </c>
      <c r="M18" s="195">
        <v>270.745</v>
      </c>
      <c r="N18" s="196">
        <v>0</v>
      </c>
      <c r="O18" s="197">
        <v>276.59500000000003</v>
      </c>
      <c r="P18" s="196">
        <v>0</v>
      </c>
      <c r="Q18" s="197">
        <v>271.86700000000002</v>
      </c>
      <c r="R18" s="196">
        <v>0</v>
      </c>
      <c r="S18" s="197">
        <v>293.38</v>
      </c>
      <c r="T18" s="196">
        <v>0</v>
      </c>
      <c r="U18" s="197">
        <v>272.26400000000001</v>
      </c>
    </row>
    <row r="19" spans="1:21" s="5" customFormat="1" ht="16.5" thickBot="1" x14ac:dyDescent="0.3">
      <c r="A19" s="30" t="s">
        <v>59</v>
      </c>
      <c r="B19" s="194">
        <v>0</v>
      </c>
      <c r="C19" s="195">
        <v>0</v>
      </c>
      <c r="D19" s="196">
        <v>0</v>
      </c>
      <c r="E19" s="198">
        <v>242.142</v>
      </c>
      <c r="F19" s="196">
        <v>0</v>
      </c>
      <c r="G19" s="197">
        <v>243.92500000000001</v>
      </c>
      <c r="H19" s="196">
        <v>0</v>
      </c>
      <c r="I19" s="197">
        <v>268.97300000000001</v>
      </c>
      <c r="J19" s="196">
        <v>0</v>
      </c>
      <c r="K19" s="197">
        <v>244.714</v>
      </c>
      <c r="L19" s="194">
        <v>0</v>
      </c>
      <c r="M19" s="195">
        <v>334.524</v>
      </c>
      <c r="N19" s="196">
        <v>0</v>
      </c>
      <c r="O19" s="198">
        <v>355.50799999999998</v>
      </c>
      <c r="P19" s="196">
        <v>0</v>
      </c>
      <c r="Q19" s="197">
        <v>348.84899999999999</v>
      </c>
      <c r="R19" s="196">
        <v>0</v>
      </c>
      <c r="S19" s="197">
        <v>349.86799999999999</v>
      </c>
      <c r="T19" s="196">
        <v>0</v>
      </c>
      <c r="U19" s="197">
        <v>348.87200000000001</v>
      </c>
    </row>
    <row r="20" spans="1:21" ht="16.5" thickBot="1" x14ac:dyDescent="0.3">
      <c r="A20" s="199" t="s">
        <v>27</v>
      </c>
      <c r="B20" s="200">
        <v>259.07400000000001</v>
      </c>
      <c r="C20" s="201">
        <v>124.446</v>
      </c>
      <c r="D20" s="202">
        <v>294.11399999999998</v>
      </c>
      <c r="E20" s="202">
        <v>138.17099999999999</v>
      </c>
      <c r="F20" s="203">
        <v>271.09100000000001</v>
      </c>
      <c r="G20" s="204">
        <v>131.298</v>
      </c>
      <c r="H20" s="203">
        <v>364.06700000000001</v>
      </c>
      <c r="I20" s="204">
        <v>159.124</v>
      </c>
      <c r="J20" s="203">
        <v>285.988</v>
      </c>
      <c r="K20" s="204">
        <v>133.90100000000001</v>
      </c>
      <c r="L20" s="205">
        <v>186.71700000000001</v>
      </c>
      <c r="M20" s="204">
        <v>168.91900000000001</v>
      </c>
      <c r="N20" s="205">
        <v>259.68099999999998</v>
      </c>
      <c r="O20" s="205">
        <v>172.81800000000001</v>
      </c>
      <c r="P20" s="203">
        <v>211.501</v>
      </c>
      <c r="Q20" s="204">
        <v>170.14699999999999</v>
      </c>
      <c r="R20" s="203">
        <v>325.77800000000002</v>
      </c>
      <c r="S20" s="204">
        <v>178.33</v>
      </c>
      <c r="T20" s="203">
        <v>236.04400000000001</v>
      </c>
      <c r="U20" s="204">
        <v>171.11199999999999</v>
      </c>
    </row>
    <row r="21" spans="1:21" ht="18.75" x14ac:dyDescent="0.25">
      <c r="A21" s="319" t="s">
        <v>9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1"/>
      <c r="N21" s="206"/>
      <c r="O21" s="170"/>
      <c r="P21" s="170"/>
      <c r="Q21" s="171"/>
      <c r="R21" s="170"/>
      <c r="S21" s="171"/>
      <c r="T21" s="170"/>
      <c r="U21" s="171"/>
    </row>
    <row r="22" spans="1:21" ht="16.5" thickBot="1" x14ac:dyDescent="0.3">
      <c r="A22" s="125" t="s">
        <v>10</v>
      </c>
      <c r="B22" s="207">
        <v>318.95100000000002</v>
      </c>
      <c r="C22" s="208">
        <v>142.042</v>
      </c>
      <c r="D22" s="209">
        <v>323.11799999999999</v>
      </c>
      <c r="E22" s="210">
        <v>144.744</v>
      </c>
      <c r="F22" s="209">
        <v>320.327</v>
      </c>
      <c r="G22" s="210">
        <v>142.994</v>
      </c>
      <c r="H22" s="209">
        <v>346.536</v>
      </c>
      <c r="I22" s="210">
        <v>150.732</v>
      </c>
      <c r="J22" s="209">
        <v>323.64299999999997</v>
      </c>
      <c r="K22" s="210">
        <v>144.34100000000001</v>
      </c>
      <c r="L22" s="207">
        <v>173.16800000000001</v>
      </c>
      <c r="M22" s="208">
        <v>175.82900000000001</v>
      </c>
      <c r="N22" s="209">
        <v>173.47200000000001</v>
      </c>
      <c r="O22" s="210">
        <v>176.11699999999999</v>
      </c>
      <c r="P22" s="209">
        <v>173.261</v>
      </c>
      <c r="Q22" s="210">
        <v>175.923</v>
      </c>
      <c r="R22" s="209">
        <v>187.416</v>
      </c>
      <c r="S22" s="210">
        <v>183.56800000000001</v>
      </c>
      <c r="T22" s="209">
        <v>175.185</v>
      </c>
      <c r="U22" s="210">
        <v>177.19900000000001</v>
      </c>
    </row>
    <row r="23" spans="1:21" ht="16.5" thickBot="1" x14ac:dyDescent="0.3">
      <c r="A23" s="122" t="s">
        <v>28</v>
      </c>
      <c r="B23" s="211">
        <v>318.95100000000002</v>
      </c>
      <c r="C23" s="212">
        <v>142.042</v>
      </c>
      <c r="D23" s="211">
        <v>323.11799999999999</v>
      </c>
      <c r="E23" s="212">
        <v>144.744</v>
      </c>
      <c r="F23" s="213">
        <v>320.327</v>
      </c>
      <c r="G23" s="214">
        <v>142.994</v>
      </c>
      <c r="H23" s="213">
        <v>346.536</v>
      </c>
      <c r="I23" s="214">
        <v>150.732</v>
      </c>
      <c r="J23" s="213">
        <v>323.64299999999997</v>
      </c>
      <c r="K23" s="214">
        <v>144.34100000000001</v>
      </c>
      <c r="L23" s="213">
        <v>173.16800000000001</v>
      </c>
      <c r="M23" s="214">
        <v>175.82900000000001</v>
      </c>
      <c r="N23" s="213">
        <v>173.47200000000001</v>
      </c>
      <c r="O23" s="214">
        <v>176.11699999999999</v>
      </c>
      <c r="P23" s="213">
        <v>173.261</v>
      </c>
      <c r="Q23" s="214">
        <v>175.923</v>
      </c>
      <c r="R23" s="213">
        <v>187.416</v>
      </c>
      <c r="S23" s="214">
        <v>183.56800000000001</v>
      </c>
      <c r="T23" s="213">
        <v>175.185</v>
      </c>
      <c r="U23" s="214">
        <v>177.19900000000001</v>
      </c>
    </row>
    <row r="24" spans="1:21" ht="16.5" thickBot="1" x14ac:dyDescent="0.3">
      <c r="A24" s="148" t="s">
        <v>85</v>
      </c>
      <c r="B24" s="215">
        <v>251.58799999999999</v>
      </c>
      <c r="C24" s="216">
        <v>137.66800000000001</v>
      </c>
      <c r="D24" s="217">
        <v>277.28300000000002</v>
      </c>
      <c r="E24" s="218">
        <v>139.79499999999999</v>
      </c>
      <c r="F24" s="217">
        <v>260.75299999999999</v>
      </c>
      <c r="G24" s="218">
        <v>138.52799999999999</v>
      </c>
      <c r="H24" s="217">
        <v>278.916</v>
      </c>
      <c r="I24" s="218">
        <v>144.55699999999999</v>
      </c>
      <c r="J24" s="217">
        <v>264.46600000000001</v>
      </c>
      <c r="K24" s="218">
        <v>139.27600000000001</v>
      </c>
      <c r="L24" s="217">
        <v>186.98500000000001</v>
      </c>
      <c r="M24" s="218">
        <v>168.316</v>
      </c>
      <c r="N24" s="217">
        <v>236.83600000000001</v>
      </c>
      <c r="O24" s="218">
        <v>174.38900000000001</v>
      </c>
      <c r="P24" s="217">
        <v>206.98</v>
      </c>
      <c r="Q24" s="218">
        <v>170.04</v>
      </c>
      <c r="R24" s="217">
        <v>244.82400000000001</v>
      </c>
      <c r="S24" s="218">
        <v>176.608</v>
      </c>
      <c r="T24" s="217">
        <v>215.43299999999999</v>
      </c>
      <c r="U24" s="218">
        <v>170.898</v>
      </c>
    </row>
    <row r="25" spans="1:21" ht="15.75" x14ac:dyDescent="0.25">
      <c r="A25" s="219" t="s">
        <v>18</v>
      </c>
      <c r="B25" s="220" t="s">
        <v>46</v>
      </c>
      <c r="C25" s="221">
        <v>174.7</v>
      </c>
      <c r="D25" s="220" t="s">
        <v>46</v>
      </c>
      <c r="E25" s="221">
        <v>172.87</v>
      </c>
      <c r="F25" s="220" t="s">
        <v>46</v>
      </c>
      <c r="G25" s="221">
        <v>174.05</v>
      </c>
      <c r="H25" s="220" t="s">
        <v>46</v>
      </c>
      <c r="I25" s="221">
        <v>173.23</v>
      </c>
      <c r="J25" s="220" t="s">
        <v>46</v>
      </c>
      <c r="K25" s="221">
        <v>173.95</v>
      </c>
      <c r="L25" s="220" t="s">
        <v>46</v>
      </c>
      <c r="M25" s="222">
        <v>174.24</v>
      </c>
      <c r="N25" s="220" t="s">
        <v>46</v>
      </c>
      <c r="O25" s="221">
        <v>173.42</v>
      </c>
      <c r="P25" s="220" t="s">
        <v>46</v>
      </c>
      <c r="Q25" s="221">
        <v>173.98</v>
      </c>
      <c r="R25" s="220" t="s">
        <v>46</v>
      </c>
      <c r="S25" s="221">
        <v>172.84</v>
      </c>
      <c r="T25" s="220" t="s">
        <v>46</v>
      </c>
      <c r="U25" s="221">
        <v>173.84</v>
      </c>
    </row>
    <row r="27" spans="1:21" ht="64.5" customHeight="1" x14ac:dyDescent="0.25">
      <c r="A27" s="313"/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</row>
  </sheetData>
  <sheetProtection password="CA04" sheet="1" objects="1" scenarios="1" selectLockedCells="1" selectUnlockedCells="1"/>
  <customSheetViews>
    <customSheetView guid="{BFC9BBAB-DC53-41DF-AE0D-DBF1C62867D0}" scale="90" showGridLines="0" fitToPage="1">
      <pane xSplit="1" ySplit="3" topLeftCell="F4" activePane="bottomRight" state="frozen"/>
      <selection pane="bottomRight" activeCell="P30" sqref="P30"/>
      <pageMargins left="0.25" right="0.25" top="0.75" bottom="0.75" header="0.3" footer="0.3"/>
      <pageSetup paperSize="8" scale="74" orientation="landscape" r:id="rId1"/>
    </customSheetView>
  </customSheetViews>
  <mergeCells count="17">
    <mergeCell ref="T3:U3"/>
    <mergeCell ref="L2:U2"/>
    <mergeCell ref="A1:U1"/>
    <mergeCell ref="R3:S3"/>
    <mergeCell ref="J3:K3"/>
    <mergeCell ref="B2:K2"/>
    <mergeCell ref="N3:O3"/>
    <mergeCell ref="P3:Q3"/>
    <mergeCell ref="A27:M27"/>
    <mergeCell ref="L3:M3"/>
    <mergeCell ref="B3:C3"/>
    <mergeCell ref="A21:M21"/>
    <mergeCell ref="A5:M5"/>
    <mergeCell ref="H3:I3"/>
    <mergeCell ref="A16:M16"/>
    <mergeCell ref="F3:G3"/>
    <mergeCell ref="D3:E3"/>
  </mergeCells>
  <pageMargins left="0.25" right="0.25" top="0.75" bottom="0.75" header="0.3" footer="0.3"/>
  <pageSetup paperSize="8" scale="74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28" sqref="L28"/>
    </sheetView>
  </sheetViews>
  <sheetFormatPr defaultRowHeight="15" x14ac:dyDescent="0.25"/>
  <cols>
    <col min="1" max="1" width="42.7109375" customWidth="1"/>
    <col min="2" max="3" width="7.7109375" customWidth="1"/>
    <col min="4" max="4" width="9.140625" customWidth="1"/>
    <col min="5" max="6" width="7.7109375" style="5" customWidth="1"/>
    <col min="7" max="7" width="9.140625" style="5" customWidth="1"/>
    <col min="8" max="9" width="7.7109375" style="5" customWidth="1"/>
    <col min="10" max="10" width="8.7109375" style="5" customWidth="1"/>
    <col min="11" max="12" width="7.7109375" style="5" customWidth="1"/>
    <col min="13" max="13" width="9.140625" style="5" customWidth="1"/>
    <col min="14" max="15" width="7.7109375" style="5" customWidth="1"/>
    <col min="16" max="16" width="8.7109375" style="5" customWidth="1"/>
    <col min="17" max="18" width="7.7109375" customWidth="1"/>
    <col min="19" max="19" width="8.42578125" customWidth="1"/>
    <col min="20" max="21" width="7.7109375" style="5" customWidth="1"/>
    <col min="22" max="22" width="8.7109375" style="5" customWidth="1"/>
    <col min="23" max="24" width="7.7109375" style="5" customWidth="1"/>
    <col min="25" max="25" width="9.28515625" style="5" customWidth="1"/>
    <col min="26" max="27" width="7.7109375" style="5" customWidth="1"/>
    <col min="28" max="28" width="9.140625" style="5" customWidth="1"/>
    <col min="29" max="30" width="7.7109375" style="5" customWidth="1"/>
    <col min="31" max="31" width="8.7109375" style="5" customWidth="1"/>
  </cols>
  <sheetData>
    <row r="1" spans="1:35" ht="18.75" customHeight="1" x14ac:dyDescent="0.25">
      <c r="A1" s="331" t="s">
        <v>39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3"/>
    </row>
    <row r="2" spans="1:35" s="5" customFormat="1" ht="15.75" x14ac:dyDescent="0.25">
      <c r="A2" s="342"/>
      <c r="B2" s="335">
        <v>2015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5">
        <v>2016</v>
      </c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9"/>
      <c r="AF2" s="9"/>
    </row>
    <row r="3" spans="1:35" ht="15.75" x14ac:dyDescent="0.25">
      <c r="A3" s="343"/>
      <c r="B3" s="334" t="s">
        <v>57</v>
      </c>
      <c r="C3" s="334"/>
      <c r="D3" s="334"/>
      <c r="E3" s="334" t="s">
        <v>67</v>
      </c>
      <c r="F3" s="334"/>
      <c r="G3" s="334"/>
      <c r="H3" s="334" t="s">
        <v>68</v>
      </c>
      <c r="I3" s="334"/>
      <c r="J3" s="334"/>
      <c r="K3" s="334" t="s">
        <v>82</v>
      </c>
      <c r="L3" s="334"/>
      <c r="M3" s="334"/>
      <c r="N3" s="334" t="s">
        <v>83</v>
      </c>
      <c r="O3" s="334"/>
      <c r="P3" s="334"/>
      <c r="Q3" s="334" t="s">
        <v>57</v>
      </c>
      <c r="R3" s="334"/>
      <c r="S3" s="334"/>
      <c r="T3" s="340" t="s">
        <v>67</v>
      </c>
      <c r="U3" s="334"/>
      <c r="V3" s="334"/>
      <c r="W3" s="340" t="s">
        <v>68</v>
      </c>
      <c r="X3" s="334"/>
      <c r="Y3" s="341"/>
      <c r="Z3" s="334" t="s">
        <v>82</v>
      </c>
      <c r="AA3" s="334"/>
      <c r="AB3" s="334"/>
      <c r="AC3" s="334" t="s">
        <v>83</v>
      </c>
      <c r="AD3" s="334"/>
      <c r="AE3" s="338"/>
    </row>
    <row r="4" spans="1:35" ht="30" x14ac:dyDescent="0.25">
      <c r="A4" s="225"/>
      <c r="B4" s="226" t="s">
        <v>40</v>
      </c>
      <c r="C4" s="226" t="s">
        <v>41</v>
      </c>
      <c r="D4" s="227" t="s">
        <v>42</v>
      </c>
      <c r="E4" s="226" t="s">
        <v>40</v>
      </c>
      <c r="F4" s="226" t="s">
        <v>41</v>
      </c>
      <c r="G4" s="227" t="s">
        <v>42</v>
      </c>
      <c r="H4" s="226" t="s">
        <v>40</v>
      </c>
      <c r="I4" s="226" t="s">
        <v>41</v>
      </c>
      <c r="J4" s="227" t="s">
        <v>42</v>
      </c>
      <c r="K4" s="226" t="s">
        <v>40</v>
      </c>
      <c r="L4" s="226" t="s">
        <v>41</v>
      </c>
      <c r="M4" s="227" t="s">
        <v>42</v>
      </c>
      <c r="N4" s="226" t="s">
        <v>40</v>
      </c>
      <c r="O4" s="226" t="s">
        <v>41</v>
      </c>
      <c r="P4" s="227" t="s">
        <v>42</v>
      </c>
      <c r="Q4" s="226" t="s">
        <v>40</v>
      </c>
      <c r="R4" s="226" t="s">
        <v>41</v>
      </c>
      <c r="S4" s="227" t="s">
        <v>42</v>
      </c>
      <c r="T4" s="226" t="s">
        <v>40</v>
      </c>
      <c r="U4" s="226" t="s">
        <v>41</v>
      </c>
      <c r="V4" s="227" t="s">
        <v>42</v>
      </c>
      <c r="W4" s="226" t="s">
        <v>40</v>
      </c>
      <c r="X4" s="226" t="s">
        <v>41</v>
      </c>
      <c r="Y4" s="227" t="s">
        <v>42</v>
      </c>
      <c r="Z4" s="226" t="s">
        <v>40</v>
      </c>
      <c r="AA4" s="226" t="s">
        <v>41</v>
      </c>
      <c r="AB4" s="227" t="s">
        <v>42</v>
      </c>
      <c r="AC4" s="226" t="s">
        <v>40</v>
      </c>
      <c r="AD4" s="226" t="s">
        <v>41</v>
      </c>
      <c r="AE4" s="227" t="s">
        <v>42</v>
      </c>
    </row>
    <row r="5" spans="1:35" ht="15.75" x14ac:dyDescent="0.25">
      <c r="A5" s="111" t="s">
        <v>43</v>
      </c>
      <c r="B5" s="228">
        <v>52.306185197605394</v>
      </c>
      <c r="C5" s="228">
        <v>45.47692509888023</v>
      </c>
      <c r="D5" s="229">
        <v>51.213762143478981</v>
      </c>
      <c r="E5" s="228">
        <v>29.231813629026909</v>
      </c>
      <c r="F5" s="228">
        <v>54.576512679112</v>
      </c>
      <c r="G5" s="229">
        <v>33.286005904904215</v>
      </c>
      <c r="H5" s="228">
        <v>40.705258055391901</v>
      </c>
      <c r="I5" s="228">
        <v>50.051855871261949</v>
      </c>
      <c r="J5" s="229">
        <v>42.200359835687252</v>
      </c>
      <c r="K5" s="228">
        <v>21.357211178694566</v>
      </c>
      <c r="L5" s="228">
        <v>46.133621024089258</v>
      </c>
      <c r="M5" s="229">
        <v>25.346000743057072</v>
      </c>
      <c r="N5" s="228">
        <v>34.21802304931785</v>
      </c>
      <c r="O5" s="228">
        <v>48.731425080273333</v>
      </c>
      <c r="P5" s="229">
        <v>36.544630705652004</v>
      </c>
      <c r="Q5" s="228">
        <v>53.915124462023101</v>
      </c>
      <c r="R5" s="228">
        <v>52.809768487124778</v>
      </c>
      <c r="S5" s="229">
        <v>53.734565773098772</v>
      </c>
      <c r="T5" s="228">
        <v>38.440926557577527</v>
      </c>
      <c r="U5" s="228">
        <v>58.96329687617726</v>
      </c>
      <c r="V5" s="229">
        <v>41.914081097464958</v>
      </c>
      <c r="W5" s="228">
        <v>46.075317670952657</v>
      </c>
      <c r="X5" s="228">
        <v>55.886532681651026</v>
      </c>
      <c r="Y5" s="229">
        <v>47.698501807966103</v>
      </c>
      <c r="Z5" s="228">
        <v>27.530062992232818</v>
      </c>
      <c r="AA5" s="228">
        <v>55.897812674829808</v>
      </c>
      <c r="AB5" s="229">
        <v>32.345653532186262</v>
      </c>
      <c r="AC5" s="228">
        <v>39.975695773925068</v>
      </c>
      <c r="AD5" s="228">
        <v>55.890320124616167</v>
      </c>
      <c r="AE5" s="229">
        <v>42.631298739681512</v>
      </c>
    </row>
    <row r="6" spans="1:35" ht="15.75" x14ac:dyDescent="0.25">
      <c r="A6" s="114" t="s">
        <v>44</v>
      </c>
      <c r="B6" s="228">
        <v>68.497134424603175</v>
      </c>
      <c r="C6" s="228">
        <v>44.550707446203653</v>
      </c>
      <c r="D6" s="229">
        <v>52.593168228201812</v>
      </c>
      <c r="E6" s="228">
        <v>36.435887787807424</v>
      </c>
      <c r="F6" s="228">
        <v>70.967763318494775</v>
      </c>
      <c r="G6" s="229">
        <v>59.370156087365508</v>
      </c>
      <c r="H6" s="228">
        <v>52.377944126545643</v>
      </c>
      <c r="I6" s="228">
        <v>57.8322106748141</v>
      </c>
      <c r="J6" s="229">
        <v>56.000383118720585</v>
      </c>
      <c r="K6" s="228">
        <v>20.131522062629401</v>
      </c>
      <c r="L6" s="228">
        <v>60.378845916011649</v>
      </c>
      <c r="M6" s="229">
        <v>46.861692648712825</v>
      </c>
      <c r="N6" s="228">
        <v>41.511018009768001</v>
      </c>
      <c r="O6" s="228">
        <v>58.69041742276346</v>
      </c>
      <c r="P6" s="229">
        <v>52.920677905384636</v>
      </c>
      <c r="Q6" s="228">
        <v>67.200704964678167</v>
      </c>
      <c r="R6" s="228">
        <v>55.649379532032597</v>
      </c>
      <c r="S6" s="229">
        <v>59.528917880528176</v>
      </c>
      <c r="T6" s="228">
        <v>35.763670035321823</v>
      </c>
      <c r="U6" s="228">
        <v>63.734509883891313</v>
      </c>
      <c r="V6" s="229">
        <v>54.340441085043459</v>
      </c>
      <c r="W6" s="228">
        <v>51.482187499999995</v>
      </c>
      <c r="X6" s="228">
        <v>59.691944707961945</v>
      </c>
      <c r="Y6" s="229">
        <v>56.934679482785825</v>
      </c>
      <c r="Z6" s="228">
        <v>28.373955583592132</v>
      </c>
      <c r="AA6" s="228">
        <v>45.510906209347915</v>
      </c>
      <c r="AB6" s="229">
        <v>39.755423211612964</v>
      </c>
      <c r="AC6" s="228">
        <v>43.723219119308304</v>
      </c>
      <c r="AD6" s="228">
        <v>54.930428131784957</v>
      </c>
      <c r="AE6" s="229">
        <v>51.166462048669395</v>
      </c>
    </row>
    <row r="7" spans="1:35" ht="15.75" x14ac:dyDescent="0.25">
      <c r="A7" s="114" t="s">
        <v>45</v>
      </c>
      <c r="B7" s="230">
        <v>29.019104358117513</v>
      </c>
      <c r="C7" s="230">
        <v>42.729374689345065</v>
      </c>
      <c r="D7" s="231">
        <v>40.769290894812904</v>
      </c>
      <c r="E7" s="230">
        <v>14.707710209589909</v>
      </c>
      <c r="F7" s="230">
        <v>49.391563485325236</v>
      </c>
      <c r="G7" s="231">
        <v>44.432999059147875</v>
      </c>
      <c r="H7" s="230">
        <v>21.823873045874354</v>
      </c>
      <c r="I7" s="230">
        <v>46.078872923788126</v>
      </c>
      <c r="J7" s="231">
        <v>42.611265717765846</v>
      </c>
      <c r="K7" s="230">
        <v>7.1482800070829242</v>
      </c>
      <c r="L7" s="230">
        <v>52.792365356265812</v>
      </c>
      <c r="M7" s="231">
        <v>46.266875351491734</v>
      </c>
      <c r="N7" s="230">
        <v>16.878251948552698</v>
      </c>
      <c r="O7" s="230">
        <v>48.341295281985722</v>
      </c>
      <c r="P7" s="231">
        <v>43.843192773819986</v>
      </c>
      <c r="Q7" s="230">
        <v>34.070289655996184</v>
      </c>
      <c r="R7" s="230">
        <v>46.864774325344371</v>
      </c>
      <c r="S7" s="231">
        <v>45.25196523077566</v>
      </c>
      <c r="T7" s="230">
        <v>15.720054347826087</v>
      </c>
      <c r="U7" s="230">
        <v>52.555839586121479</v>
      </c>
      <c r="V7" s="231">
        <v>47.91250372905256</v>
      </c>
      <c r="W7" s="230">
        <v>24.895172001911135</v>
      </c>
      <c r="X7" s="230">
        <v>49.710306955732911</v>
      </c>
      <c r="Y7" s="231">
        <v>46.582234479914106</v>
      </c>
      <c r="Z7" s="230">
        <v>8.4802422022684301</v>
      </c>
      <c r="AA7" s="230">
        <v>50.219369277561775</v>
      </c>
      <c r="AB7" s="231">
        <v>44.957942538924549</v>
      </c>
      <c r="AC7" s="230">
        <v>19.383589733417967</v>
      </c>
      <c r="AD7" s="230">
        <v>49.881232990799532</v>
      </c>
      <c r="AE7" s="231">
        <v>46.03685178439936</v>
      </c>
    </row>
    <row r="8" spans="1:35" ht="15.75" x14ac:dyDescent="0.25">
      <c r="A8" s="232" t="s">
        <v>86</v>
      </c>
      <c r="B8" s="233">
        <v>51.917534742534734</v>
      </c>
      <c r="C8" s="233">
        <v>43.76456702976725</v>
      </c>
      <c r="D8" s="234">
        <v>48.650105691569919</v>
      </c>
      <c r="E8" s="233">
        <v>28.799785842642983</v>
      </c>
      <c r="F8" s="233">
        <v>54.859188405858397</v>
      </c>
      <c r="G8" s="234">
        <v>39.243498118419247</v>
      </c>
      <c r="H8" s="233">
        <v>40.294799107782531</v>
      </c>
      <c r="I8" s="233">
        <v>49.342525843161134</v>
      </c>
      <c r="J8" s="234">
        <v>43.920816801201354</v>
      </c>
      <c r="K8" s="233">
        <v>20.386035214260843</v>
      </c>
      <c r="L8" s="233">
        <v>52.608417124556759</v>
      </c>
      <c r="M8" s="234">
        <v>33.351233314389098</v>
      </c>
      <c r="N8" s="233">
        <v>33.615214194397659</v>
      </c>
      <c r="O8" s="233">
        <v>50.443119242019726</v>
      </c>
      <c r="P8" s="234">
        <v>40.368312798871059</v>
      </c>
      <c r="Q8" s="233">
        <v>53.711445903431191</v>
      </c>
      <c r="R8" s="233">
        <v>50.043037072965177</v>
      </c>
      <c r="S8" s="234">
        <v>52.214404484967126</v>
      </c>
      <c r="T8" s="233">
        <v>36.944938927524582</v>
      </c>
      <c r="U8" s="233">
        <v>56.312756044032938</v>
      </c>
      <c r="V8" s="234">
        <v>45.023146455570377</v>
      </c>
      <c r="W8" s="233">
        <v>45.25451755057577</v>
      </c>
      <c r="X8" s="233">
        <v>53.177896558499057</v>
      </c>
      <c r="Y8" s="234">
        <v>48.513548449169228</v>
      </c>
      <c r="Z8" s="233">
        <v>26.48895565677854</v>
      </c>
      <c r="AA8" s="233">
        <v>50.717421522938366</v>
      </c>
      <c r="AB8" s="234">
        <v>36.613433446718211</v>
      </c>
      <c r="AC8" s="233">
        <v>39.066236584066672</v>
      </c>
      <c r="AD8" s="233">
        <v>52.351751656048016</v>
      </c>
      <c r="AE8" s="234">
        <v>44.559755436997975</v>
      </c>
    </row>
    <row r="9" spans="1:35" ht="15.75" x14ac:dyDescent="0.25">
      <c r="A9" s="235" t="s">
        <v>18</v>
      </c>
      <c r="B9" s="236">
        <v>28.346909722222218</v>
      </c>
      <c r="C9" s="237" t="s">
        <v>46</v>
      </c>
      <c r="D9" s="238" t="s">
        <v>46</v>
      </c>
      <c r="E9" s="236">
        <v>8.8699999999999992</v>
      </c>
      <c r="F9" s="237" t="s">
        <v>46</v>
      </c>
      <c r="G9" s="238" t="s">
        <v>46</v>
      </c>
      <c r="H9" s="236">
        <v>18.559999999999999</v>
      </c>
      <c r="I9" s="237" t="s">
        <v>46</v>
      </c>
      <c r="J9" s="238" t="s">
        <v>46</v>
      </c>
      <c r="K9" s="236" t="s">
        <v>46</v>
      </c>
      <c r="L9" s="237" t="s">
        <v>46</v>
      </c>
      <c r="M9" s="238" t="s">
        <v>46</v>
      </c>
      <c r="N9" s="236">
        <v>12.3</v>
      </c>
      <c r="O9" s="237" t="s">
        <v>46</v>
      </c>
      <c r="P9" s="238" t="s">
        <v>46</v>
      </c>
      <c r="Q9" s="239">
        <v>28.629029304029302</v>
      </c>
      <c r="R9" s="237" t="s">
        <v>46</v>
      </c>
      <c r="S9" s="238" t="s">
        <v>46</v>
      </c>
      <c r="T9" s="239">
        <v>8.44</v>
      </c>
      <c r="U9" s="237" t="s">
        <v>46</v>
      </c>
      <c r="V9" s="238" t="s">
        <v>46</v>
      </c>
      <c r="W9" s="236">
        <v>18.53</v>
      </c>
      <c r="X9" s="237" t="s">
        <v>46</v>
      </c>
      <c r="Y9" s="238" t="s">
        <v>46</v>
      </c>
      <c r="Z9" s="236" t="s">
        <v>46</v>
      </c>
      <c r="AA9" s="237" t="s">
        <v>46</v>
      </c>
      <c r="AB9" s="238" t="s">
        <v>46</v>
      </c>
      <c r="AC9" s="239">
        <v>12.31</v>
      </c>
      <c r="AD9" s="237" t="s">
        <v>46</v>
      </c>
      <c r="AE9" s="238" t="s">
        <v>46</v>
      </c>
    </row>
    <row r="10" spans="1:35" x14ac:dyDescent="0.25">
      <c r="AI10" s="7"/>
    </row>
    <row r="11" spans="1:35" x14ac:dyDescent="0.25">
      <c r="A11" s="5"/>
      <c r="B11" s="5"/>
      <c r="C11" s="5"/>
      <c r="D11" s="5"/>
      <c r="Q11" s="4"/>
      <c r="R11" s="4"/>
      <c r="T11" s="4"/>
      <c r="U11" s="4"/>
    </row>
    <row r="12" spans="1:35" x14ac:dyDescent="0.25">
      <c r="A12" s="5"/>
      <c r="B12" s="5"/>
      <c r="C12" s="5"/>
      <c r="D12" s="5"/>
    </row>
    <row r="13" spans="1:35" x14ac:dyDescent="0.25">
      <c r="A13" s="5"/>
      <c r="B13" s="5"/>
      <c r="C13" s="5"/>
      <c r="D13" s="5"/>
    </row>
    <row r="14" spans="1:35" x14ac:dyDescent="0.25">
      <c r="A14" s="5"/>
      <c r="B14" s="5"/>
      <c r="C14" s="5"/>
      <c r="D14" s="5"/>
    </row>
    <row r="15" spans="1:35" x14ac:dyDescent="0.25">
      <c r="A15" s="5"/>
      <c r="B15" s="5"/>
      <c r="C15" s="5"/>
      <c r="D15" s="5"/>
    </row>
    <row r="16" spans="1:35" x14ac:dyDescent="0.25">
      <c r="A16" s="5"/>
      <c r="B16" s="5"/>
      <c r="C16" s="5"/>
      <c r="D16" s="5"/>
    </row>
    <row r="17" spans="1:32" x14ac:dyDescent="0.25">
      <c r="A17" s="5"/>
      <c r="B17" s="5"/>
      <c r="C17" s="5"/>
      <c r="D17" s="5"/>
    </row>
    <row r="18" spans="1:32" x14ac:dyDescent="0.25">
      <c r="A18" s="5"/>
      <c r="B18" s="5"/>
      <c r="C18" s="5"/>
      <c r="D18" s="5"/>
    </row>
    <row r="19" spans="1:32" x14ac:dyDescent="0.25">
      <c r="A19" s="5"/>
      <c r="B19" s="5"/>
      <c r="C19" s="5"/>
      <c r="D19" s="5"/>
    </row>
    <row r="20" spans="1:32" x14ac:dyDescent="0.25">
      <c r="A20" s="5"/>
      <c r="B20" s="5"/>
      <c r="C20" s="5"/>
      <c r="D20" s="5"/>
    </row>
    <row r="21" spans="1:32" x14ac:dyDescent="0.25">
      <c r="A21" s="5"/>
      <c r="B21" s="5"/>
      <c r="C21" s="5"/>
      <c r="D21" s="5"/>
      <c r="AF21" s="8"/>
    </row>
    <row r="22" spans="1:32" x14ac:dyDescent="0.25">
      <c r="A22" s="5"/>
      <c r="B22" s="5"/>
      <c r="C22" s="5"/>
      <c r="D22" s="5"/>
    </row>
    <row r="23" spans="1:32" x14ac:dyDescent="0.25">
      <c r="A23" s="5"/>
      <c r="B23" s="5"/>
      <c r="C23" s="5"/>
      <c r="D23" s="5"/>
    </row>
    <row r="24" spans="1:32" x14ac:dyDescent="0.25">
      <c r="A24" s="5"/>
      <c r="B24" s="5"/>
      <c r="C24" s="5"/>
      <c r="D24" s="5"/>
    </row>
    <row r="25" spans="1:32" x14ac:dyDescent="0.25">
      <c r="A25" s="5"/>
      <c r="B25" s="5"/>
      <c r="C25" s="5"/>
      <c r="D25" s="5"/>
    </row>
    <row r="26" spans="1:32" x14ac:dyDescent="0.25">
      <c r="A26" s="5"/>
      <c r="B26" s="5"/>
      <c r="C26" s="5"/>
      <c r="D26" s="5"/>
    </row>
  </sheetData>
  <sheetProtection password="CA04" sheet="1" objects="1" scenarios="1" selectLockedCells="1" selectUnlockedCells="1"/>
  <customSheetViews>
    <customSheetView guid="{BFC9BBAB-DC53-41DF-AE0D-DBF1C62867D0}" scale="90" showGridLines="0" fitToPage="1">
      <pane xSplit="1" ySplit="4" topLeftCell="B5" activePane="bottomRight" state="frozen"/>
      <selection pane="bottomRight" activeCell="S22" sqref="S22"/>
      <pageMargins left="0.25" right="0.25" top="0.75" bottom="0.75" header="0.3" footer="0.3"/>
      <pageSetup paperSize="8" scale="69" orientation="landscape" r:id="rId1"/>
    </customSheetView>
  </customSheetViews>
  <mergeCells count="14">
    <mergeCell ref="A1:AE1"/>
    <mergeCell ref="K3:M3"/>
    <mergeCell ref="N3:P3"/>
    <mergeCell ref="B2:P2"/>
    <mergeCell ref="Z3:AB3"/>
    <mergeCell ref="AC3:AE3"/>
    <mergeCell ref="Q2:AE2"/>
    <mergeCell ref="W3:Y3"/>
    <mergeCell ref="T3:V3"/>
    <mergeCell ref="H3:J3"/>
    <mergeCell ref="A2:A3"/>
    <mergeCell ref="B3:D3"/>
    <mergeCell ref="Q3:S3"/>
    <mergeCell ref="E3:G3"/>
  </mergeCells>
  <pageMargins left="0.25" right="0.25" top="0.75" bottom="0.75" header="0.3" footer="0.3"/>
  <pageSetup paperSize="8" scale="6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6" sqref="A1:K16"/>
    </sheetView>
  </sheetViews>
  <sheetFormatPr defaultRowHeight="15" x14ac:dyDescent="0.25"/>
  <cols>
    <col min="1" max="1" width="27" customWidth="1"/>
    <col min="2" max="2" width="15.7109375" customWidth="1"/>
    <col min="3" max="6" width="15.7109375" style="5" customWidth="1"/>
    <col min="7" max="7" width="15.7109375" customWidth="1"/>
    <col min="8" max="11" width="15.7109375" style="5" customWidth="1"/>
  </cols>
  <sheetData>
    <row r="1" spans="1:14" ht="18.75" customHeight="1" x14ac:dyDescent="0.25">
      <c r="A1" s="328" t="s">
        <v>53</v>
      </c>
      <c r="B1" s="329"/>
      <c r="C1" s="329"/>
      <c r="D1" s="329"/>
      <c r="E1" s="329"/>
      <c r="F1" s="329"/>
      <c r="G1" s="329"/>
      <c r="H1" s="329"/>
      <c r="I1" s="329"/>
      <c r="J1" s="329"/>
      <c r="K1" s="330"/>
    </row>
    <row r="2" spans="1:14" s="5" customFormat="1" ht="15.75" x14ac:dyDescent="0.25">
      <c r="A2" s="347"/>
      <c r="B2" s="349">
        <v>2015</v>
      </c>
      <c r="C2" s="350"/>
      <c r="D2" s="350"/>
      <c r="E2" s="350"/>
      <c r="F2" s="351"/>
      <c r="G2" s="349">
        <v>2016</v>
      </c>
      <c r="H2" s="350"/>
      <c r="I2" s="350"/>
      <c r="J2" s="350"/>
      <c r="K2" s="352"/>
    </row>
    <row r="3" spans="1:14" ht="15.75" x14ac:dyDescent="0.25">
      <c r="A3" s="348"/>
      <c r="B3" s="223" t="s">
        <v>57</v>
      </c>
      <c r="C3" s="223" t="s">
        <v>67</v>
      </c>
      <c r="D3" s="240" t="s">
        <v>68</v>
      </c>
      <c r="E3" s="223" t="s">
        <v>82</v>
      </c>
      <c r="F3" s="223" t="s">
        <v>83</v>
      </c>
      <c r="G3" s="223" t="s">
        <v>57</v>
      </c>
      <c r="H3" s="241" t="s">
        <v>67</v>
      </c>
      <c r="I3" s="241" t="s">
        <v>68</v>
      </c>
      <c r="J3" s="223" t="s">
        <v>82</v>
      </c>
      <c r="K3" s="224" t="s">
        <v>83</v>
      </c>
    </row>
    <row r="4" spans="1:14" ht="15.75" x14ac:dyDescent="0.25">
      <c r="A4" s="353" t="s">
        <v>56</v>
      </c>
      <c r="B4" s="354"/>
      <c r="C4" s="354"/>
      <c r="D4" s="354"/>
      <c r="E4" s="354"/>
      <c r="F4" s="354"/>
      <c r="G4" s="354"/>
      <c r="H4" s="354"/>
      <c r="I4" s="354"/>
      <c r="J4" s="354"/>
      <c r="K4" s="355"/>
    </row>
    <row r="5" spans="1:14" ht="15.75" x14ac:dyDescent="0.25">
      <c r="A5" s="247" t="s">
        <v>29</v>
      </c>
      <c r="B5" s="248">
        <v>656377.95600000001</v>
      </c>
      <c r="C5" s="243">
        <v>584779.17799999996</v>
      </c>
      <c r="D5" s="244">
        <f>B5+C5</f>
        <v>1241157.1340000001</v>
      </c>
      <c r="E5" s="245">
        <v>517127.49199999997</v>
      </c>
      <c r="F5" s="243">
        <f>E5+D5</f>
        <v>1758284.6260000002</v>
      </c>
      <c r="G5" s="248">
        <v>1423372.7250000001</v>
      </c>
      <c r="H5" s="243">
        <v>1185526.6669999999</v>
      </c>
      <c r="I5" s="244">
        <f>G5+H5</f>
        <v>2608899.392</v>
      </c>
      <c r="J5" s="245">
        <v>891345.14500000002</v>
      </c>
      <c r="K5" s="246">
        <f>I5+J5</f>
        <v>3500244.537</v>
      </c>
    </row>
    <row r="6" spans="1:14" ht="15.75" x14ac:dyDescent="0.25">
      <c r="A6" s="247" t="s">
        <v>30</v>
      </c>
      <c r="B6" s="248">
        <v>7192201.1699999999</v>
      </c>
      <c r="C6" s="243">
        <v>5893530.1349999998</v>
      </c>
      <c r="D6" s="244">
        <f>B6+C6</f>
        <v>13085731.305</v>
      </c>
      <c r="E6" s="245">
        <v>5053172.2880000006</v>
      </c>
      <c r="F6" s="243">
        <f>E6+D6</f>
        <v>18138903.593000002</v>
      </c>
      <c r="G6" s="248">
        <v>6928386.5349999992</v>
      </c>
      <c r="H6" s="243">
        <v>5879708.8029999994</v>
      </c>
      <c r="I6" s="244">
        <f>G6+H6</f>
        <v>12808095.338</v>
      </c>
      <c r="J6" s="245">
        <v>4855506.9989999998</v>
      </c>
      <c r="K6" s="246">
        <f>I6+J6</f>
        <v>17663602.336999997</v>
      </c>
    </row>
    <row r="7" spans="1:14" ht="15.75" x14ac:dyDescent="0.25">
      <c r="A7" s="247" t="s">
        <v>31</v>
      </c>
      <c r="B7" s="248">
        <v>300974.64199999999</v>
      </c>
      <c r="C7" s="243">
        <v>281374.29099999997</v>
      </c>
      <c r="D7" s="244">
        <f>B7+C7</f>
        <v>582348.93299999996</v>
      </c>
      <c r="E7" s="245">
        <v>257049.27699999997</v>
      </c>
      <c r="F7" s="243">
        <f>E7+D7</f>
        <v>839398.21</v>
      </c>
      <c r="G7" s="248">
        <v>243481.99599999998</v>
      </c>
      <c r="H7" s="243">
        <v>282556.31299999997</v>
      </c>
      <c r="I7" s="244">
        <f>G7+H7</f>
        <v>526038.30899999989</v>
      </c>
      <c r="J7" s="245">
        <v>266338.43900000001</v>
      </c>
      <c r="K7" s="246">
        <f>I7+J7</f>
        <v>792376.74799999991</v>
      </c>
    </row>
    <row r="8" spans="1:14" ht="15.75" x14ac:dyDescent="0.25">
      <c r="A8" s="247" t="s">
        <v>32</v>
      </c>
      <c r="B8" s="248">
        <v>346305.26799999998</v>
      </c>
      <c r="C8" s="243">
        <v>105771.985</v>
      </c>
      <c r="D8" s="244">
        <f>B8+C8</f>
        <v>452077.25299999997</v>
      </c>
      <c r="E8" s="245">
        <v>67394.801000000007</v>
      </c>
      <c r="F8" s="243">
        <f>E8+D8</f>
        <v>519472.054</v>
      </c>
      <c r="G8" s="248">
        <v>128650.18900000001</v>
      </c>
      <c r="H8" s="243">
        <v>67085.743000000002</v>
      </c>
      <c r="I8" s="244">
        <f>G8+H8</f>
        <v>195735.93200000003</v>
      </c>
      <c r="J8" s="245">
        <v>147836.033</v>
      </c>
      <c r="K8" s="246">
        <f>I8+J8</f>
        <v>343571.96500000003</v>
      </c>
    </row>
    <row r="9" spans="1:14" ht="15.75" x14ac:dyDescent="0.25">
      <c r="A9" s="247" t="s">
        <v>33</v>
      </c>
      <c r="B9" s="249">
        <v>15131.976000000001</v>
      </c>
      <c r="C9" s="250">
        <v>19825.989999999998</v>
      </c>
      <c r="D9" s="251">
        <f>B9+C9</f>
        <v>34957.966</v>
      </c>
      <c r="E9" s="252">
        <v>13381.473999999998</v>
      </c>
      <c r="F9" s="250">
        <f>E9+D9</f>
        <v>48339.44</v>
      </c>
      <c r="G9" s="249">
        <v>17149.460000000003</v>
      </c>
      <c r="H9" s="250">
        <v>23134.429</v>
      </c>
      <c r="I9" s="251">
        <f>G9+H9</f>
        <v>40283.889000000003</v>
      </c>
      <c r="J9" s="252">
        <v>23146.21</v>
      </c>
      <c r="K9" s="246">
        <f>I9+J9</f>
        <v>63430.099000000002</v>
      </c>
    </row>
    <row r="10" spans="1:14" ht="15.75" x14ac:dyDescent="0.25">
      <c r="A10" s="253" t="s">
        <v>34</v>
      </c>
      <c r="B10" s="254">
        <f t="shared" ref="B10:I10" si="0">SUM(B5:B9)</f>
        <v>8510991.0120000001</v>
      </c>
      <c r="C10" s="255">
        <f t="shared" si="0"/>
        <v>6885281.5790000008</v>
      </c>
      <c r="D10" s="256">
        <f t="shared" si="0"/>
        <v>15396272.591</v>
      </c>
      <c r="E10" s="257">
        <f>SUM(E5:E9)</f>
        <v>5908125.3320000004</v>
      </c>
      <c r="F10" s="255">
        <f>SUM(F5:F9)</f>
        <v>21304397.923000008</v>
      </c>
      <c r="G10" s="254">
        <f t="shared" si="0"/>
        <v>8741040.9049999993</v>
      </c>
      <c r="H10" s="255">
        <f t="shared" si="0"/>
        <v>7438011.9549999982</v>
      </c>
      <c r="I10" s="258">
        <f t="shared" si="0"/>
        <v>16179052.860000001</v>
      </c>
      <c r="J10" s="259">
        <f>SUM(J5:J9)</f>
        <v>6184172.8259999994</v>
      </c>
      <c r="K10" s="255">
        <f>SUM(K5:K9)</f>
        <v>22363225.685999997</v>
      </c>
      <c r="M10" s="5"/>
      <c r="N10" s="5"/>
    </row>
    <row r="11" spans="1:14" ht="15.75" customHeight="1" x14ac:dyDescent="0.25">
      <c r="A11" s="344" t="s">
        <v>35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  <c r="L11" s="9"/>
      <c r="M11" s="5"/>
      <c r="N11" s="5"/>
    </row>
    <row r="12" spans="1:14" ht="15.75" x14ac:dyDescent="0.25">
      <c r="A12" s="247" t="s">
        <v>52</v>
      </c>
      <c r="B12" s="260">
        <v>287.14466666666669</v>
      </c>
      <c r="C12" s="261">
        <v>302.51266666666669</v>
      </c>
      <c r="D12" s="262">
        <f>AVERAGE(B12:C12)</f>
        <v>294.82866666666666</v>
      </c>
      <c r="E12" s="263">
        <v>224.65199999999999</v>
      </c>
      <c r="F12" s="264">
        <f>AVERAGE(B12:C12,E12)</f>
        <v>271.43644444444448</v>
      </c>
      <c r="G12" s="260">
        <v>1387.395</v>
      </c>
      <c r="H12" s="261">
        <v>1215.0233333333333</v>
      </c>
      <c r="I12" s="265">
        <f>AVERAGE(G12:H12)</f>
        <v>1301.2091666666665</v>
      </c>
      <c r="J12" s="266">
        <v>986.58900000000006</v>
      </c>
      <c r="K12" s="260">
        <f>AVERAGE(G12:H12,J12)</f>
        <v>1196.3357777777776</v>
      </c>
      <c r="M12" s="5"/>
      <c r="N12" s="5"/>
    </row>
    <row r="13" spans="1:14" ht="15.75" x14ac:dyDescent="0.25">
      <c r="A13" s="247" t="s">
        <v>47</v>
      </c>
      <c r="B13" s="267">
        <v>1189.8303333333311</v>
      </c>
      <c r="C13" s="268">
        <v>1222.4426666666654</v>
      </c>
      <c r="D13" s="269">
        <f>AVERAGE(B13:C13)</f>
        <v>1206.1364999999983</v>
      </c>
      <c r="E13" s="270">
        <v>1143.6186666666654</v>
      </c>
      <c r="F13" s="268">
        <f>AVERAGE(B13:C13,E13)</f>
        <v>1185.2972222222206</v>
      </c>
      <c r="G13" s="267">
        <v>1149.1576666666617</v>
      </c>
      <c r="H13" s="268">
        <v>1153.5296666666654</v>
      </c>
      <c r="I13" s="269">
        <f>AVERAGE(G13:H13)</f>
        <v>1151.3436666666635</v>
      </c>
      <c r="J13" s="271">
        <v>1136.2950000000001</v>
      </c>
      <c r="K13" s="260">
        <f>AVERAGE(G13:H13,J13)</f>
        <v>1146.3274444444423</v>
      </c>
      <c r="M13" s="5"/>
      <c r="N13" s="5"/>
    </row>
    <row r="14" spans="1:14" ht="15.75" x14ac:dyDescent="0.25">
      <c r="A14" s="247" t="s">
        <v>48</v>
      </c>
      <c r="B14" s="267">
        <v>985.05866666666657</v>
      </c>
      <c r="C14" s="268">
        <v>1689.2350000000001</v>
      </c>
      <c r="D14" s="269">
        <f>AVERAGE(B14:C14)</f>
        <v>1337.1468333333332</v>
      </c>
      <c r="E14" s="270">
        <v>1263.9033333333332</v>
      </c>
      <c r="F14" s="268">
        <f>AVERAGE(B14:C14,E14)</f>
        <v>1312.7323333333331</v>
      </c>
      <c r="G14" s="267">
        <v>895.3523333333336</v>
      </c>
      <c r="H14" s="268">
        <v>771.16899999999998</v>
      </c>
      <c r="I14" s="269">
        <f>AVERAGE(G14:H14)</f>
        <v>833.26066666666679</v>
      </c>
      <c r="J14" s="271">
        <v>631.13199999999995</v>
      </c>
      <c r="K14" s="260">
        <f>AVERAGE(G14:H14,J14)</f>
        <v>765.88444444444451</v>
      </c>
      <c r="M14" s="5"/>
      <c r="N14" s="5"/>
    </row>
    <row r="15" spans="1:14" ht="15.75" x14ac:dyDescent="0.25">
      <c r="A15" s="247" t="s">
        <v>49</v>
      </c>
      <c r="B15" s="272">
        <v>497.94333333333327</v>
      </c>
      <c r="C15" s="273">
        <v>516.04399999999998</v>
      </c>
      <c r="D15" s="274">
        <f>AVERAGE(B15:C15)</f>
        <v>506.99366666666663</v>
      </c>
      <c r="E15" s="275">
        <v>636.15933333333339</v>
      </c>
      <c r="F15" s="273">
        <f>AVERAGE(B15:C15,E15)</f>
        <v>550.04888888888888</v>
      </c>
      <c r="G15" s="272">
        <v>2150.7093333333332</v>
      </c>
      <c r="H15" s="273">
        <v>2262.7493333333332</v>
      </c>
      <c r="I15" s="274">
        <f>AVERAGE(G15:H15)</f>
        <v>2206.7293333333332</v>
      </c>
      <c r="J15" s="276">
        <v>2236.6</v>
      </c>
      <c r="K15" s="260">
        <f>AVERAGE(G15:H15,J15)</f>
        <v>2216.6862222222221</v>
      </c>
      <c r="M15" s="5"/>
      <c r="N15" s="5"/>
    </row>
    <row r="16" spans="1:14" ht="15.75" x14ac:dyDescent="0.25">
      <c r="A16" s="253" t="s">
        <v>34</v>
      </c>
      <c r="B16" s="277">
        <f t="shared" ref="B16:I16" si="1">SUM(B12:B15)</f>
        <v>2959.9769999999976</v>
      </c>
      <c r="C16" s="279">
        <f t="shared" si="1"/>
        <v>3730.234333333332</v>
      </c>
      <c r="D16" s="302">
        <f t="shared" si="1"/>
        <v>3345.105666666665</v>
      </c>
      <c r="E16" s="278">
        <f>SUM(E12:E15)</f>
        <v>3268.3333333333321</v>
      </c>
      <c r="F16" s="279">
        <f>SUM(F12:F15)</f>
        <v>3319.5148888888875</v>
      </c>
      <c r="G16" s="277">
        <f t="shared" si="1"/>
        <v>5582.6143333333293</v>
      </c>
      <c r="H16" s="279">
        <f t="shared" si="1"/>
        <v>5402.471333333332</v>
      </c>
      <c r="I16" s="303">
        <f t="shared" si="1"/>
        <v>5492.5428333333293</v>
      </c>
      <c r="J16" s="280">
        <f>SUM(J12:J15)</f>
        <v>4990.616</v>
      </c>
      <c r="K16" s="277">
        <f>SUM(K12:K15)</f>
        <v>5325.2338888888862</v>
      </c>
    </row>
    <row r="18" spans="1:11" x14ac:dyDescent="0.25">
      <c r="A18" s="2"/>
      <c r="B18" s="6"/>
      <c r="C18" s="6"/>
      <c r="D18" s="6"/>
      <c r="E18" s="6"/>
      <c r="F18" s="6"/>
      <c r="G18" s="6"/>
      <c r="H18" s="6"/>
      <c r="I18" s="6"/>
      <c r="J18" s="6"/>
      <c r="K18" s="6"/>
    </row>
    <row r="20" spans="1:11" x14ac:dyDescent="0.25">
      <c r="K20" s="1"/>
    </row>
    <row r="21" spans="1:11" x14ac:dyDescent="0.25">
      <c r="K21" s="1"/>
    </row>
    <row r="30" spans="1:11" x14ac:dyDescent="0.25"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C31" s="10"/>
      <c r="H31" s="10"/>
    </row>
  </sheetData>
  <sheetProtection password="CA04" sheet="1" objects="1" scenarios="1" selectLockedCells="1" selectUnlockedCells="1"/>
  <customSheetViews>
    <customSheetView guid="{BFC9BBAB-DC53-41DF-AE0D-DBF1C62867D0}" scale="90" showGridLines="0" fitToPage="1">
      <pane xSplit="1" ySplit="4" topLeftCell="B5" activePane="bottomRight" state="frozen"/>
      <selection pane="bottomRight" activeCell="F22" sqref="F22"/>
      <pageMargins left="0.7" right="0.7" top="0.75" bottom="0.75" header="0.3" footer="0.3"/>
      <pageSetup paperSize="9" scale="91" orientation="landscape" r:id="rId1"/>
    </customSheetView>
  </customSheetViews>
  <mergeCells count="6">
    <mergeCell ref="A11:K11"/>
    <mergeCell ref="A2:A3"/>
    <mergeCell ref="B2:F2"/>
    <mergeCell ref="G2:K2"/>
    <mergeCell ref="A1:K1"/>
    <mergeCell ref="A4:K4"/>
  </mergeCells>
  <pageMargins left="0.7" right="0.7" top="0.75" bottom="0.75" header="0.3" footer="0.3"/>
  <pageSetup paperSize="9" scale="7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6" sqref="E26"/>
    </sheetView>
  </sheetViews>
  <sheetFormatPr defaultRowHeight="15" x14ac:dyDescent="0.25"/>
  <cols>
    <col min="1" max="1" width="18.42578125" customWidth="1"/>
    <col min="2" max="2" width="15.7109375" customWidth="1"/>
    <col min="3" max="6" width="15.7109375" style="5" customWidth="1"/>
    <col min="7" max="7" width="15.7109375" customWidth="1"/>
    <col min="8" max="11" width="15.7109375" style="5" customWidth="1"/>
  </cols>
  <sheetData>
    <row r="1" spans="1:12" ht="18.75" customHeight="1" x14ac:dyDescent="0.25">
      <c r="A1" s="328" t="s">
        <v>54</v>
      </c>
      <c r="B1" s="329"/>
      <c r="C1" s="329"/>
      <c r="D1" s="329"/>
      <c r="E1" s="329"/>
      <c r="F1" s="329"/>
      <c r="G1" s="329"/>
      <c r="H1" s="329"/>
      <c r="I1" s="329"/>
      <c r="J1" s="329"/>
      <c r="K1" s="330"/>
    </row>
    <row r="2" spans="1:12" s="5" customFormat="1" ht="15.75" x14ac:dyDescent="0.25">
      <c r="A2" s="359"/>
      <c r="B2" s="349">
        <v>2015</v>
      </c>
      <c r="C2" s="350"/>
      <c r="D2" s="350"/>
      <c r="E2" s="350"/>
      <c r="F2" s="350"/>
      <c r="G2" s="349">
        <v>2016</v>
      </c>
      <c r="H2" s="350"/>
      <c r="I2" s="350"/>
      <c r="J2" s="350"/>
      <c r="K2" s="352"/>
    </row>
    <row r="3" spans="1:12" ht="15.75" x14ac:dyDescent="0.25">
      <c r="A3" s="347"/>
      <c r="B3" s="17" t="s">
        <v>57</v>
      </c>
      <c r="C3" s="17" t="s">
        <v>67</v>
      </c>
      <c r="D3" s="281" t="s">
        <v>68</v>
      </c>
      <c r="E3" s="281" t="s">
        <v>82</v>
      </c>
      <c r="F3" s="17" t="s">
        <v>83</v>
      </c>
      <c r="G3" s="283" t="s">
        <v>57</v>
      </c>
      <c r="H3" s="281" t="s">
        <v>67</v>
      </c>
      <c r="I3" s="17" t="s">
        <v>68</v>
      </c>
      <c r="J3" s="284" t="s">
        <v>82</v>
      </c>
      <c r="K3" s="282" t="s">
        <v>83</v>
      </c>
      <c r="L3" s="12"/>
    </row>
    <row r="4" spans="1:12" ht="15.75" x14ac:dyDescent="0.25">
      <c r="A4" s="356" t="s">
        <v>37</v>
      </c>
      <c r="B4" s="357"/>
      <c r="C4" s="357"/>
      <c r="D4" s="357"/>
      <c r="E4" s="357"/>
      <c r="F4" s="357"/>
      <c r="G4" s="357"/>
      <c r="H4" s="357"/>
      <c r="I4" s="357"/>
      <c r="J4" s="357"/>
      <c r="K4" s="358"/>
      <c r="L4" s="8"/>
    </row>
    <row r="5" spans="1:12" ht="15.75" x14ac:dyDescent="0.25">
      <c r="A5" s="285" t="s">
        <v>30</v>
      </c>
      <c r="B5" s="286">
        <v>1126717.247</v>
      </c>
      <c r="C5" s="287">
        <v>833558.81499999994</v>
      </c>
      <c r="D5" s="287">
        <f>B5+C5</f>
        <v>1960276.0619999999</v>
      </c>
      <c r="E5" s="287">
        <v>566391.68400000001</v>
      </c>
      <c r="F5" s="287">
        <f>D5+E5</f>
        <v>2526667.7459999998</v>
      </c>
      <c r="G5" s="242">
        <v>947948.40300000017</v>
      </c>
      <c r="H5" s="287">
        <v>730654.84299999999</v>
      </c>
      <c r="I5" s="287">
        <f>G5+H5</f>
        <v>1678603.2460000003</v>
      </c>
      <c r="J5" s="288">
        <v>669985.99</v>
      </c>
      <c r="K5" s="287">
        <f>I5+J5</f>
        <v>2348589.2360000005</v>
      </c>
      <c r="L5" s="8"/>
    </row>
    <row r="6" spans="1:12" ht="15.75" x14ac:dyDescent="0.25">
      <c r="A6" s="285" t="s">
        <v>31</v>
      </c>
      <c r="B6" s="289">
        <v>504776.72800000012</v>
      </c>
      <c r="C6" s="246">
        <v>363753.33199999999</v>
      </c>
      <c r="D6" s="246">
        <f>B6+C6</f>
        <v>868530.06</v>
      </c>
      <c r="E6" s="246">
        <v>398317.80300000001</v>
      </c>
      <c r="F6" s="246">
        <f>D6+E6</f>
        <v>1266847.8630000001</v>
      </c>
      <c r="G6" s="248">
        <v>430167.42</v>
      </c>
      <c r="H6" s="246">
        <v>393126.25399999996</v>
      </c>
      <c r="I6" s="246">
        <f>G6+H6</f>
        <v>823293.67399999988</v>
      </c>
      <c r="J6" s="243">
        <v>301408.93</v>
      </c>
      <c r="K6" s="246">
        <f>I6+J6</f>
        <v>1124702.6039999998</v>
      </c>
      <c r="L6" s="8"/>
    </row>
    <row r="7" spans="1:12" ht="15.75" x14ac:dyDescent="0.25">
      <c r="A7" s="290" t="s">
        <v>34</v>
      </c>
      <c r="B7" s="255">
        <f t="shared" ref="B7:I7" si="0">SUM(B5:B6)</f>
        <v>1631493.9750000001</v>
      </c>
      <c r="C7" s="254">
        <f t="shared" si="0"/>
        <v>1197312.1469999999</v>
      </c>
      <c r="D7" s="254">
        <f t="shared" si="0"/>
        <v>2828806.122</v>
      </c>
      <c r="E7" s="254">
        <f t="shared" si="0"/>
        <v>964709.48699999996</v>
      </c>
      <c r="F7" s="254">
        <f>D7+E7</f>
        <v>3793515.6090000002</v>
      </c>
      <c r="G7" s="254">
        <f t="shared" si="0"/>
        <v>1378115.8230000001</v>
      </c>
      <c r="H7" s="254">
        <f t="shared" si="0"/>
        <v>1123781.0970000001</v>
      </c>
      <c r="I7" s="254">
        <f t="shared" si="0"/>
        <v>2501896.92</v>
      </c>
      <c r="J7" s="255">
        <f>SUM(J5:J6)</f>
        <v>971394.91999999993</v>
      </c>
      <c r="K7" s="254">
        <f>I7+J7</f>
        <v>3473291.84</v>
      </c>
      <c r="L7" s="8"/>
    </row>
    <row r="8" spans="1:12" ht="15.75" x14ac:dyDescent="0.25">
      <c r="A8" s="356" t="s">
        <v>38</v>
      </c>
      <c r="B8" s="357"/>
      <c r="C8" s="357"/>
      <c r="D8" s="357"/>
      <c r="E8" s="357"/>
      <c r="F8" s="357"/>
      <c r="G8" s="357"/>
      <c r="H8" s="357"/>
      <c r="I8" s="357"/>
      <c r="J8" s="357"/>
      <c r="K8" s="358"/>
      <c r="L8" s="301"/>
    </row>
    <row r="9" spans="1:12" ht="15.75" x14ac:dyDescent="0.25">
      <c r="A9" s="247" t="s">
        <v>47</v>
      </c>
      <c r="B9" s="291">
        <v>33.285000000000004</v>
      </c>
      <c r="C9" s="292">
        <v>18.465000000000003</v>
      </c>
      <c r="D9" s="292">
        <f>AVERAGE(B9,C9)</f>
        <v>25.875000000000004</v>
      </c>
      <c r="E9" s="292">
        <v>18.414000000000001</v>
      </c>
      <c r="F9" s="292">
        <f>AVERAGE(B9:C9,E9)</f>
        <v>23.388000000000005</v>
      </c>
      <c r="G9" s="293">
        <v>24.95966666666666</v>
      </c>
      <c r="H9" s="292">
        <v>25.658999999999999</v>
      </c>
      <c r="I9" s="292">
        <f t="shared" ref="I9:I14" si="1">AVERAGE(G9,H9)</f>
        <v>25.309333333333328</v>
      </c>
      <c r="J9" s="294">
        <v>26.12</v>
      </c>
      <c r="K9" s="292">
        <f>AVERAGE(G9:H9,J9)</f>
        <v>25.579555555555554</v>
      </c>
      <c r="L9" s="3"/>
    </row>
    <row r="10" spans="1:12" s="5" customFormat="1" ht="15.75" x14ac:dyDescent="0.25">
      <c r="A10" s="247" t="s">
        <v>60</v>
      </c>
      <c r="B10" s="295">
        <v>0</v>
      </c>
      <c r="C10" s="272">
        <v>0</v>
      </c>
      <c r="D10" s="296">
        <f>AVERAGE(B10,C10)</f>
        <v>0</v>
      </c>
      <c r="E10" s="297">
        <v>0</v>
      </c>
      <c r="F10" s="297">
        <f>AVERAGE(B10:C10,E10)</f>
        <v>0</v>
      </c>
      <c r="G10" s="298">
        <v>0.05</v>
      </c>
      <c r="H10" s="298">
        <v>6.7000000000000004E-2</v>
      </c>
      <c r="I10" s="298">
        <f t="shared" si="1"/>
        <v>5.8500000000000003E-2</v>
      </c>
      <c r="J10" s="299">
        <v>7.0000000000000007E-2</v>
      </c>
      <c r="K10" s="298">
        <f>AVERAGE(G10:H10,J10)</f>
        <v>6.2333333333333331E-2</v>
      </c>
    </row>
    <row r="11" spans="1:12" ht="15.75" x14ac:dyDescent="0.25">
      <c r="A11" s="247" t="s">
        <v>50</v>
      </c>
      <c r="B11" s="268">
        <v>2.2479999999999998</v>
      </c>
      <c r="C11" s="267">
        <v>1.92</v>
      </c>
      <c r="D11" s="296">
        <f>AVERAGE(B11,C11)</f>
        <v>2.0839999999999996</v>
      </c>
      <c r="E11" s="296">
        <v>1.4143333333333332</v>
      </c>
      <c r="F11" s="296">
        <f>AVERAGE(B11:C11,E11)</f>
        <v>1.8607777777777776</v>
      </c>
      <c r="G11" s="267">
        <v>1.2173333333333332</v>
      </c>
      <c r="H11" s="267">
        <v>3.6293333333333333</v>
      </c>
      <c r="I11" s="267">
        <f t="shared" si="1"/>
        <v>2.4233333333333333</v>
      </c>
      <c r="J11" s="268">
        <v>2.74</v>
      </c>
      <c r="K11" s="267">
        <f>AVERAGE(G11:H11,J11)</f>
        <v>2.528888888888889</v>
      </c>
    </row>
    <row r="12" spans="1:12" ht="15.75" x14ac:dyDescent="0.25">
      <c r="A12" s="247" t="s">
        <v>49</v>
      </c>
      <c r="B12" s="295">
        <v>153.5336666666667</v>
      </c>
      <c r="C12" s="296">
        <v>86.159666666666666</v>
      </c>
      <c r="D12" s="296">
        <f>AVERAGE(B12,C12)</f>
        <v>119.84666666666669</v>
      </c>
      <c r="E12" s="296">
        <v>95.455999999999989</v>
      </c>
      <c r="F12" s="296">
        <f>AVERAGE(B12:C12,E12)</f>
        <v>111.71644444444446</v>
      </c>
      <c r="G12" s="272">
        <v>125.75633333333332</v>
      </c>
      <c r="H12" s="296">
        <v>114.18466666666667</v>
      </c>
      <c r="I12" s="296">
        <f t="shared" si="1"/>
        <v>119.97049999999999</v>
      </c>
      <c r="J12" s="300">
        <v>115.93</v>
      </c>
      <c r="K12" s="296">
        <f>AVERAGE(G12:H12,J12)</f>
        <v>118.62366666666667</v>
      </c>
    </row>
    <row r="13" spans="1:12" ht="15.75" x14ac:dyDescent="0.25">
      <c r="A13" s="247" t="s">
        <v>51</v>
      </c>
      <c r="B13" s="295">
        <v>4.6536666666666662</v>
      </c>
      <c r="C13" s="296">
        <v>2.3166666666666664</v>
      </c>
      <c r="D13" s="296">
        <f>AVERAGE(B13,C13)</f>
        <v>3.4851666666666663</v>
      </c>
      <c r="E13" s="296">
        <v>2.5966666666666667</v>
      </c>
      <c r="F13" s="296">
        <f>AVERAGE(B13:C13,E13)</f>
        <v>3.1890000000000001</v>
      </c>
      <c r="G13" s="272">
        <v>4.1986666666666661</v>
      </c>
      <c r="H13" s="296">
        <v>4.6496666666666666</v>
      </c>
      <c r="I13" s="296">
        <f t="shared" si="1"/>
        <v>4.4241666666666664</v>
      </c>
      <c r="J13" s="300">
        <v>4.37</v>
      </c>
      <c r="K13" s="296">
        <f>AVERAGE(G13:H13,J13)</f>
        <v>4.4061111111111115</v>
      </c>
    </row>
    <row r="14" spans="1:12" ht="15.75" x14ac:dyDescent="0.25">
      <c r="A14" s="253" t="s">
        <v>34</v>
      </c>
      <c r="B14" s="280">
        <f t="shared" ref="B14:H14" si="2">SUM(B9:B13)</f>
        <v>193.72033333333337</v>
      </c>
      <c r="C14" s="280">
        <f t="shared" si="2"/>
        <v>108.86133333333333</v>
      </c>
      <c r="D14" s="277">
        <f t="shared" si="2"/>
        <v>151.29083333333335</v>
      </c>
      <c r="E14" s="277">
        <f t="shared" si="2"/>
        <v>117.88099999999999</v>
      </c>
      <c r="F14" s="277">
        <f>SUM(F9:F13)</f>
        <v>140.15422222222224</v>
      </c>
      <c r="G14" s="277">
        <f t="shared" si="2"/>
        <v>156.18199999999999</v>
      </c>
      <c r="H14" s="280">
        <f t="shared" si="2"/>
        <v>148.18966666666668</v>
      </c>
      <c r="I14" s="280">
        <f t="shared" si="1"/>
        <v>152.18583333333333</v>
      </c>
      <c r="J14" s="280">
        <f>SUM(J9:J13)</f>
        <v>149.23000000000002</v>
      </c>
      <c r="K14" s="280">
        <f>SUM(K9:K13)</f>
        <v>151.20055555555555</v>
      </c>
    </row>
    <row r="15" spans="1:12" x14ac:dyDescent="0.25">
      <c r="A15" s="9"/>
    </row>
  </sheetData>
  <sheetProtection password="CA04" sheet="1" objects="1" scenarios="1" selectLockedCells="1" selectUnlockedCells="1"/>
  <protectedRanges>
    <protectedRange password="CA04" sqref="A1:K14" name="Диапазон2"/>
  </protectedRanges>
  <customSheetViews>
    <customSheetView guid="{BFC9BBAB-DC53-41DF-AE0D-DBF1C62867D0}" scale="90" showGridLines="0" fitToPage="1">
      <pane xSplit="1" ySplit="4" topLeftCell="B5" activePane="bottomRight" state="frozen"/>
      <selection pane="bottomRight" activeCell="G12" sqref="G12:H12 J12"/>
      <pageMargins left="0.25" right="0.25" top="0.75" bottom="0.75" header="0.3" footer="0.3"/>
      <pageSetup paperSize="9" scale="93" orientation="landscape" r:id="rId1"/>
    </customSheetView>
  </customSheetViews>
  <mergeCells count="6">
    <mergeCell ref="A8:K8"/>
    <mergeCell ref="A2:A3"/>
    <mergeCell ref="G2:K2"/>
    <mergeCell ref="A1:K1"/>
    <mergeCell ref="B2:F2"/>
    <mergeCell ref="A4:K4"/>
  </mergeCells>
  <pageMargins left="0.25" right="0.25" top="0.75" bottom="0.75" header="0.3" footer="0.3"/>
  <pageSetup paperSize="9" scale="9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</vt:vector>
  </TitlesOfParts>
  <Company>TGK-1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 Николай Викторович</dc:creator>
  <cp:lastModifiedBy>Исаев Николай Викторович</cp:lastModifiedBy>
  <cp:lastPrinted>2016-10-25T07:15:32Z</cp:lastPrinted>
  <dcterms:created xsi:type="dcterms:W3CDTF">2010-04-06T12:01:25Z</dcterms:created>
  <dcterms:modified xsi:type="dcterms:W3CDTF">2016-10-26T07:03:46Z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-451588308</vt:i4>
  </property>
  <property fmtid="{D5CDD505-2E9C-101B-9397-08002B2CF9AE}" pid="3" name="_NewReviewCycle">
    <vt:lpwstr/>
  </property>
  <property fmtid="{D5CDD505-2E9C-101B-9397-08002B2CF9AE}" pid="4" name="_EmailSubject">
    <vt:lpwstr>TGC-1_Производственные показатели 1Q2015.xls</vt:lpwstr>
  </property>
  <property fmtid="{D5CDD505-2E9C-101B-9397-08002B2CF9AE}" pid="5" name="_AuthorEmail">
    <vt:lpwstr>Moseev.RS@tgc1.ru</vt:lpwstr>
  </property>
  <property fmtid="{D5CDD505-2E9C-101B-9397-08002B2CF9AE}" pid="6" name="_AuthorEmailDisplayName">
    <vt:lpwstr>Мосеев Роман Сергеевич</vt:lpwstr>
  </property>
  <property fmtid="{D5CDD505-2E9C-101B-9397-08002B2CF9AE}" pid="7" name="_ReviewingToolsShownOnce">
    <vt:lpwstr/>
  </property>
</Properties>
</file>