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16\4 кв 2016\Производство\1. Релиз\"/>
    </mc:Choice>
  </mc:AlternateContent>
  <bookViews>
    <workbookView xWindow="120" yWindow="630" windowWidth="15570" windowHeight="9750"/>
  </bookViews>
  <sheets>
    <sheet name="1. Выработка электроэнергии" sheetId="1" r:id="rId1"/>
    <sheet name="2. Отпуск теплоэнергии" sheetId="2" r:id="rId2"/>
    <sheet name="3. УРУТ" sheetId="3" r:id="rId3"/>
    <sheet name="4. КИУМ" sheetId="4" r:id="rId4"/>
    <sheet name="5. Реализация э.э. и мощности" sheetId="5" r:id="rId5"/>
    <sheet name="6. Покупка э.э. и мощности" sheetId="6" r:id="rId6"/>
  </sheets>
  <calcPr calcId="162913"/>
  <customWorkbookViews>
    <customWorkbookView name="Исаев Николай Викторович - Личное представление" guid="{BFC9BBAB-DC53-41DF-AE0D-DBF1C62867D0}" mergeInterval="0" personalView="1" maximized="1" xWindow="-8" yWindow="-8" windowWidth="1936" windowHeight="1066" activeSheetId="2"/>
  </customWorkbookViews>
</workbook>
</file>

<file path=xl/calcChain.xml><?xml version="1.0" encoding="utf-8"?>
<calcChain xmlns="http://schemas.openxmlformats.org/spreadsheetml/2006/main">
  <c r="AL17" i="1" l="1"/>
  <c r="AM37" i="1" l="1"/>
  <c r="E10" i="5" l="1"/>
  <c r="N18" i="2" l="1"/>
  <c r="R23" i="2" l="1"/>
  <c r="AL25" i="2"/>
  <c r="AL22" i="2"/>
  <c r="AL21" i="2"/>
  <c r="AL18" i="2"/>
  <c r="AL17" i="2"/>
  <c r="AL14" i="2"/>
  <c r="AL13" i="2"/>
  <c r="AL12" i="2"/>
  <c r="AL11" i="2"/>
  <c r="AL10" i="2"/>
  <c r="AL9" i="2"/>
  <c r="AL8" i="2"/>
  <c r="AL7" i="2"/>
  <c r="AL6" i="2"/>
  <c r="AL5" i="2"/>
  <c r="P15" i="2"/>
  <c r="S25" i="2"/>
  <c r="S22" i="2"/>
  <c r="S21" i="2"/>
  <c r="S18" i="2"/>
  <c r="S17" i="2"/>
  <c r="S14" i="2"/>
  <c r="S13" i="2"/>
  <c r="S12" i="2"/>
  <c r="S11" i="2"/>
  <c r="S10" i="2"/>
  <c r="S9" i="2"/>
  <c r="S8" i="2"/>
  <c r="S7" i="2"/>
  <c r="S6" i="2"/>
  <c r="S5" i="2"/>
  <c r="R37" i="1"/>
  <c r="AL31" i="1"/>
  <c r="AL28" i="1"/>
  <c r="AL27" i="1"/>
  <c r="AL26" i="1"/>
  <c r="AL25" i="1"/>
  <c r="AL22" i="1"/>
  <c r="AL21" i="1"/>
  <c r="AL20" i="1"/>
  <c r="AL19" i="1"/>
  <c r="AL16" i="1"/>
  <c r="AL15" i="1"/>
  <c r="AL14" i="1"/>
  <c r="AL13" i="1"/>
  <c r="AL12" i="1"/>
  <c r="AL11" i="1"/>
  <c r="AL10" i="1"/>
  <c r="AL9" i="1"/>
  <c r="AL8" i="1"/>
  <c r="AL7" i="1"/>
  <c r="AL6" i="1"/>
  <c r="AL5" i="1"/>
  <c r="AK37" i="1"/>
  <c r="AJ37" i="1"/>
  <c r="AI37" i="1"/>
  <c r="AK36" i="1"/>
  <c r="AJ36" i="1"/>
  <c r="AI36" i="1"/>
  <c r="AK29" i="1"/>
  <c r="AJ29" i="1"/>
  <c r="AI29" i="1"/>
  <c r="AK23" i="1"/>
  <c r="AJ23" i="1"/>
  <c r="AI23" i="1"/>
  <c r="AK17" i="1"/>
  <c r="AJ17" i="1"/>
  <c r="AI17" i="1"/>
  <c r="O14" i="6"/>
  <c r="N14" i="6"/>
  <c r="G14" i="6"/>
  <c r="N7" i="6"/>
  <c r="H14" i="6"/>
  <c r="G7" i="6"/>
  <c r="G16" i="5"/>
  <c r="G10" i="5"/>
  <c r="E16" i="5"/>
  <c r="Q23" i="2"/>
  <c r="P23" i="2"/>
  <c r="R19" i="2"/>
  <c r="Q19" i="2"/>
  <c r="P19" i="2"/>
  <c r="R15" i="2"/>
  <c r="R27" i="2" s="1"/>
  <c r="R28" i="2" s="1"/>
  <c r="Q15" i="2"/>
  <c r="S15" i="2" s="1"/>
  <c r="AK23" i="2"/>
  <c r="AJ23" i="2"/>
  <c r="AI23" i="2"/>
  <c r="AK19" i="2"/>
  <c r="AJ19" i="2"/>
  <c r="AI19" i="2"/>
  <c r="AK15" i="2"/>
  <c r="AJ15" i="2"/>
  <c r="AI15" i="2"/>
  <c r="N16" i="5"/>
  <c r="N10" i="5"/>
  <c r="Q37" i="1"/>
  <c r="P37" i="1"/>
  <c r="R36" i="1"/>
  <c r="Q36" i="1"/>
  <c r="P36" i="1"/>
  <c r="S31" i="1"/>
  <c r="S28" i="1"/>
  <c r="S27" i="1"/>
  <c r="S26" i="1"/>
  <c r="S25" i="1"/>
  <c r="R29" i="1"/>
  <c r="Q29" i="1"/>
  <c r="P29" i="1"/>
  <c r="S29" i="1" s="1"/>
  <c r="S19" i="1"/>
  <c r="S22" i="1"/>
  <c r="S21" i="1"/>
  <c r="S23" i="1" s="1"/>
  <c r="S20" i="1"/>
  <c r="R23" i="1"/>
  <c r="R33" i="1" s="1"/>
  <c r="R34" i="1" s="1"/>
  <c r="Q23" i="1"/>
  <c r="P23" i="1"/>
  <c r="S5" i="1"/>
  <c r="R17" i="1"/>
  <c r="Q17" i="1"/>
  <c r="Q33" i="1" s="1"/>
  <c r="Q34" i="1" s="1"/>
  <c r="P17" i="1"/>
  <c r="P33" i="1" s="1"/>
  <c r="P34" i="1" s="1"/>
  <c r="S16" i="1"/>
  <c r="S15" i="1"/>
  <c r="S14" i="1"/>
  <c r="S13" i="1"/>
  <c r="S12" i="1"/>
  <c r="S11" i="1"/>
  <c r="S10" i="1"/>
  <c r="S9" i="1"/>
  <c r="S8" i="1"/>
  <c r="S7" i="1"/>
  <c r="S6" i="1"/>
  <c r="S23" i="2" l="1"/>
  <c r="AL19" i="2"/>
  <c r="S37" i="1"/>
  <c r="S34" i="1"/>
  <c r="S36" i="1"/>
  <c r="S17" i="1"/>
  <c r="AL29" i="1"/>
  <c r="AI33" i="1"/>
  <c r="AI34" i="1" s="1"/>
  <c r="AK33" i="1"/>
  <c r="AK34" i="1" s="1"/>
  <c r="AL23" i="1"/>
  <c r="AJ33" i="1"/>
  <c r="AJ34" i="1" s="1"/>
  <c r="AL37" i="1"/>
  <c r="AL36" i="1"/>
  <c r="AL23" i="2"/>
  <c r="AK27" i="2"/>
  <c r="AK28" i="2" s="1"/>
  <c r="AL15" i="2"/>
  <c r="AJ27" i="2"/>
  <c r="AJ28" i="2" s="1"/>
  <c r="S19" i="2"/>
  <c r="P27" i="2"/>
  <c r="P28" i="2" s="1"/>
  <c r="AI27" i="2"/>
  <c r="Q27" i="2"/>
  <c r="Q28" i="2" s="1"/>
  <c r="O16" i="5"/>
  <c r="S33" i="1"/>
  <c r="S28" i="2" l="1"/>
  <c r="AL34" i="1"/>
  <c r="AL33" i="1"/>
  <c r="AL27" i="2"/>
  <c r="S27" i="2"/>
  <c r="AI28" i="2"/>
  <c r="AL28" i="2" s="1"/>
  <c r="L14" i="6" l="1"/>
  <c r="K14" i="6"/>
  <c r="F13" i="6"/>
  <c r="F12" i="6"/>
  <c r="F11" i="6"/>
  <c r="F10" i="6"/>
  <c r="F9" i="6"/>
  <c r="F14" i="6" s="1"/>
  <c r="E7" i="6"/>
  <c r="F15" i="5"/>
  <c r="F14" i="5"/>
  <c r="F13" i="5"/>
  <c r="F12" i="5"/>
  <c r="F5" i="5"/>
  <c r="M12" i="5"/>
  <c r="L7" i="6"/>
  <c r="M10" i="6"/>
  <c r="M11" i="6"/>
  <c r="M12" i="6"/>
  <c r="M13" i="6"/>
  <c r="M9" i="6"/>
  <c r="M14" i="6" s="1"/>
  <c r="M13" i="5"/>
  <c r="M16" i="5" s="1"/>
  <c r="M14" i="5"/>
  <c r="M15" i="5"/>
  <c r="M9" i="5"/>
  <c r="O9" i="5" s="1"/>
  <c r="L16" i="5"/>
  <c r="L10" i="5"/>
  <c r="AG22" i="2"/>
  <c r="AF23" i="2"/>
  <c r="AE23" i="2"/>
  <c r="AD23" i="2"/>
  <c r="AF19" i="2"/>
  <c r="AE19" i="2"/>
  <c r="AD19" i="2"/>
  <c r="AD37" i="1"/>
  <c r="AD36" i="1"/>
  <c r="AG31" i="1"/>
  <c r="AF37" i="1"/>
  <c r="K27" i="2"/>
  <c r="K28" i="2" s="1"/>
  <c r="M23" i="2"/>
  <c r="L23" i="2"/>
  <c r="K23" i="2"/>
  <c r="M19" i="2"/>
  <c r="N19" i="2" s="1"/>
  <c r="L19" i="2"/>
  <c r="K19" i="2"/>
  <c r="N5" i="2"/>
  <c r="O10" i="2"/>
  <c r="T10" i="2" s="1"/>
  <c r="O6" i="2"/>
  <c r="T6" i="2" s="1"/>
  <c r="M15" i="2"/>
  <c r="L15" i="2"/>
  <c r="L27" i="2" s="1"/>
  <c r="L28" i="2" s="1"/>
  <c r="K15" i="2"/>
  <c r="AF15" i="2"/>
  <c r="AF27" i="2" s="1"/>
  <c r="AF28" i="2" s="1"/>
  <c r="AE15" i="2"/>
  <c r="AE27" i="2"/>
  <c r="AE28" i="2" s="1"/>
  <c r="AD15" i="2"/>
  <c r="AD27" i="2" s="1"/>
  <c r="AG5" i="2"/>
  <c r="AG19" i="1"/>
  <c r="AG16" i="1"/>
  <c r="AG7" i="1"/>
  <c r="AG8" i="1"/>
  <c r="AG9" i="1"/>
  <c r="AG10" i="1"/>
  <c r="AG11" i="1"/>
  <c r="AG12" i="1"/>
  <c r="AG13" i="1"/>
  <c r="AG14" i="1"/>
  <c r="AG15" i="1"/>
  <c r="AG6" i="1"/>
  <c r="AG5" i="1"/>
  <c r="K10" i="6"/>
  <c r="K9" i="6"/>
  <c r="N31" i="1"/>
  <c r="H23" i="1"/>
  <c r="E14" i="6"/>
  <c r="C14" i="6"/>
  <c r="B14" i="6"/>
  <c r="N17" i="2"/>
  <c r="N25" i="2"/>
  <c r="N22" i="2"/>
  <c r="O21" i="2"/>
  <c r="T21" i="2" s="1"/>
  <c r="N21" i="2"/>
  <c r="N14" i="2"/>
  <c r="N13" i="2"/>
  <c r="N12" i="2"/>
  <c r="N11" i="2"/>
  <c r="N10" i="2"/>
  <c r="N9" i="2"/>
  <c r="N8" i="2"/>
  <c r="N7" i="2"/>
  <c r="N6" i="2"/>
  <c r="M37" i="1"/>
  <c r="L37" i="1"/>
  <c r="K37" i="1"/>
  <c r="M36" i="1"/>
  <c r="L36" i="1"/>
  <c r="K36" i="1"/>
  <c r="M23" i="1"/>
  <c r="L23" i="1"/>
  <c r="K23" i="1"/>
  <c r="N25" i="1"/>
  <c r="N19" i="1"/>
  <c r="N9" i="1"/>
  <c r="N5" i="1"/>
  <c r="N28" i="1"/>
  <c r="N27" i="1"/>
  <c r="N26" i="1"/>
  <c r="N22" i="1"/>
  <c r="N21" i="1"/>
  <c r="N20" i="1"/>
  <c r="N16" i="1"/>
  <c r="N15" i="1"/>
  <c r="N14" i="1"/>
  <c r="N13" i="1"/>
  <c r="N12" i="1"/>
  <c r="N11" i="1"/>
  <c r="N10" i="1"/>
  <c r="N8" i="1"/>
  <c r="N7" i="1"/>
  <c r="N6" i="1"/>
  <c r="K17" i="1"/>
  <c r="L17" i="1"/>
  <c r="M17" i="1"/>
  <c r="M5" i="6"/>
  <c r="O5" i="6" s="1"/>
  <c r="AG25" i="2"/>
  <c r="AG23" i="2"/>
  <c r="AG21" i="2"/>
  <c r="AG19" i="2"/>
  <c r="AG18" i="2"/>
  <c r="AG17" i="2"/>
  <c r="AG14" i="2"/>
  <c r="AG13" i="2"/>
  <c r="AG12" i="2"/>
  <c r="AG11" i="2"/>
  <c r="AG10" i="2"/>
  <c r="AG9" i="2"/>
  <c r="AG8" i="2"/>
  <c r="AG7" i="2"/>
  <c r="AG6" i="2"/>
  <c r="AB25" i="2"/>
  <c r="AB15" i="2"/>
  <c r="AB5" i="2"/>
  <c r="AB22" i="2"/>
  <c r="AC22" i="2"/>
  <c r="AH22" i="2" s="1"/>
  <c r="AM22" i="2" s="1"/>
  <c r="AB21" i="2"/>
  <c r="AB18" i="2"/>
  <c r="AC18" i="2"/>
  <c r="AH18" i="2" s="1"/>
  <c r="AM18" i="2" s="1"/>
  <c r="AB17" i="2"/>
  <c r="AB14" i="2"/>
  <c r="AC14" i="2"/>
  <c r="AH14" i="2" s="1"/>
  <c r="AM14" i="2" s="1"/>
  <c r="AB13" i="2"/>
  <c r="AB12" i="2"/>
  <c r="AB11" i="2"/>
  <c r="AB10" i="2"/>
  <c r="AC10" i="2"/>
  <c r="AH10" i="2" s="1"/>
  <c r="AM10" i="2" s="1"/>
  <c r="AB9" i="2"/>
  <c r="AB8" i="2"/>
  <c r="AC8" i="2"/>
  <c r="AH8" i="2" s="1"/>
  <c r="AM8" i="2" s="1"/>
  <c r="AB7" i="2"/>
  <c r="AB6" i="2"/>
  <c r="AC6" i="2"/>
  <c r="AH6" i="2" s="1"/>
  <c r="AM6" i="2" s="1"/>
  <c r="AF17" i="1"/>
  <c r="AE17" i="1"/>
  <c r="AD17" i="1"/>
  <c r="AE37" i="1"/>
  <c r="AG37" i="1" s="1"/>
  <c r="AF36" i="1"/>
  <c r="AE36" i="1"/>
  <c r="AF29" i="1"/>
  <c r="AE29" i="1"/>
  <c r="AD29" i="1"/>
  <c r="AG28" i="1"/>
  <c r="AG27" i="1"/>
  <c r="AG26" i="1"/>
  <c r="AG25" i="1"/>
  <c r="AF23" i="1"/>
  <c r="AE23" i="1"/>
  <c r="AD23" i="1"/>
  <c r="AG22" i="1"/>
  <c r="AG21" i="1"/>
  <c r="AG20" i="1"/>
  <c r="AB31" i="1"/>
  <c r="AB28" i="1"/>
  <c r="AC28" i="1" s="1"/>
  <c r="AB27" i="1"/>
  <c r="AB26" i="1"/>
  <c r="AB25" i="1"/>
  <c r="AB22" i="1"/>
  <c r="AC22" i="1" s="1"/>
  <c r="AH22" i="1" s="1"/>
  <c r="AM22" i="1" s="1"/>
  <c r="AB21" i="1"/>
  <c r="AB20" i="1"/>
  <c r="AB19" i="1"/>
  <c r="AB16" i="1"/>
  <c r="AB15" i="1"/>
  <c r="AB14" i="1"/>
  <c r="AB13" i="1"/>
  <c r="AB12" i="1"/>
  <c r="AB11" i="1"/>
  <c r="AB10" i="1"/>
  <c r="AB9" i="1"/>
  <c r="AB8" i="1"/>
  <c r="AB7" i="1"/>
  <c r="AB6" i="1"/>
  <c r="AB5" i="1"/>
  <c r="M29" i="1"/>
  <c r="L29" i="1"/>
  <c r="K29" i="1"/>
  <c r="N29" i="1" s="1"/>
  <c r="H19" i="2"/>
  <c r="G19" i="2"/>
  <c r="F19" i="2"/>
  <c r="K13" i="6"/>
  <c r="K12" i="6"/>
  <c r="K11" i="6"/>
  <c r="D10" i="6"/>
  <c r="D11" i="6"/>
  <c r="D12" i="6"/>
  <c r="D13" i="6"/>
  <c r="D9" i="6"/>
  <c r="D14" i="6" s="1"/>
  <c r="K6" i="6"/>
  <c r="M6" i="6" s="1"/>
  <c r="O6" i="6" s="1"/>
  <c r="K5" i="6"/>
  <c r="D6" i="6"/>
  <c r="F6" i="6" s="1"/>
  <c r="H6" i="6" s="1"/>
  <c r="D5" i="6"/>
  <c r="F5" i="6" s="1"/>
  <c r="H5" i="6" s="1"/>
  <c r="J14" i="6"/>
  <c r="K15" i="5"/>
  <c r="K14" i="5"/>
  <c r="K13" i="5"/>
  <c r="K12" i="5"/>
  <c r="D12" i="5"/>
  <c r="D16" i="5" s="1"/>
  <c r="K9" i="5"/>
  <c r="K8" i="5"/>
  <c r="M8" i="5" s="1"/>
  <c r="O8" i="5" s="1"/>
  <c r="K7" i="5"/>
  <c r="M7" i="5" s="1"/>
  <c r="O7" i="5" s="1"/>
  <c r="K6" i="5"/>
  <c r="M6" i="5" s="1"/>
  <c r="O6" i="5" s="1"/>
  <c r="K5" i="5"/>
  <c r="M5" i="5" s="1"/>
  <c r="D5" i="5"/>
  <c r="J7" i="6"/>
  <c r="C7" i="6"/>
  <c r="J16" i="5"/>
  <c r="K16" i="5"/>
  <c r="J10" i="5"/>
  <c r="C16" i="5"/>
  <c r="D15" i="5"/>
  <c r="D14" i="5"/>
  <c r="D13" i="5"/>
  <c r="C10" i="5"/>
  <c r="D9" i="5"/>
  <c r="F9" i="5" s="1"/>
  <c r="H9" i="5" s="1"/>
  <c r="D8" i="5"/>
  <c r="F8" i="5" s="1"/>
  <c r="H8" i="5" s="1"/>
  <c r="D7" i="5"/>
  <c r="F7" i="5" s="1"/>
  <c r="H7" i="5" s="1"/>
  <c r="D6" i="5"/>
  <c r="F6" i="5" s="1"/>
  <c r="H6" i="5" s="1"/>
  <c r="D10" i="5"/>
  <c r="AA19" i="2"/>
  <c r="Z19" i="2"/>
  <c r="Y19" i="2"/>
  <c r="AB19" i="2" s="1"/>
  <c r="U19" i="2"/>
  <c r="AA23" i="2"/>
  <c r="Z23" i="2"/>
  <c r="Y23" i="2"/>
  <c r="AB23" i="2" s="1"/>
  <c r="AA15" i="2"/>
  <c r="Z15" i="2"/>
  <c r="Y15" i="2"/>
  <c r="I25" i="2"/>
  <c r="H23" i="2"/>
  <c r="G23" i="2"/>
  <c r="F23" i="2"/>
  <c r="I22" i="2"/>
  <c r="J22" i="2" s="1"/>
  <c r="O22" i="2" s="1"/>
  <c r="T22" i="2" s="1"/>
  <c r="I21" i="2"/>
  <c r="I18" i="2"/>
  <c r="I17" i="2"/>
  <c r="H15" i="2"/>
  <c r="G15" i="2"/>
  <c r="F15" i="2"/>
  <c r="I14" i="2"/>
  <c r="I13" i="2"/>
  <c r="J13" i="2" s="1"/>
  <c r="O13" i="2" s="1"/>
  <c r="T13" i="2" s="1"/>
  <c r="I12" i="2"/>
  <c r="I11" i="2"/>
  <c r="I10" i="2"/>
  <c r="I9" i="2"/>
  <c r="I8" i="2"/>
  <c r="I7" i="2"/>
  <c r="I6" i="2"/>
  <c r="I5" i="2"/>
  <c r="AA37" i="1"/>
  <c r="Z37" i="1"/>
  <c r="Y37" i="1"/>
  <c r="AA36" i="1"/>
  <c r="Z36" i="1"/>
  <c r="Y36" i="1"/>
  <c r="W37" i="1"/>
  <c r="V37" i="1"/>
  <c r="X37" i="1" s="1"/>
  <c r="U36" i="1"/>
  <c r="G37" i="1"/>
  <c r="U37" i="1"/>
  <c r="B29" i="1"/>
  <c r="F29" i="1"/>
  <c r="F23" i="1"/>
  <c r="H37" i="1"/>
  <c r="F37" i="1"/>
  <c r="H36" i="1"/>
  <c r="G36" i="1"/>
  <c r="F36" i="1"/>
  <c r="AA29" i="1"/>
  <c r="Z29" i="1"/>
  <c r="Y29" i="1"/>
  <c r="AA23" i="1"/>
  <c r="Z23" i="1"/>
  <c r="AB23" i="1" s="1"/>
  <c r="Y23" i="1"/>
  <c r="AA17" i="1"/>
  <c r="Z17" i="1"/>
  <c r="Y17" i="1"/>
  <c r="I31" i="1"/>
  <c r="H29" i="1"/>
  <c r="G29" i="1"/>
  <c r="I28" i="1"/>
  <c r="J28" i="1" s="1"/>
  <c r="O28" i="1" s="1"/>
  <c r="T28" i="1" s="1"/>
  <c r="I27" i="1"/>
  <c r="I26" i="1"/>
  <c r="I25" i="1"/>
  <c r="G23" i="1"/>
  <c r="G33" i="1" s="1"/>
  <c r="G34" i="1" s="1"/>
  <c r="I20" i="1"/>
  <c r="I21" i="1"/>
  <c r="I22" i="1"/>
  <c r="J22" i="1" s="1"/>
  <c r="I19" i="1"/>
  <c r="J19" i="1" s="1"/>
  <c r="O19" i="1" s="1"/>
  <c r="T19" i="1" s="1"/>
  <c r="E19" i="1"/>
  <c r="H17" i="1"/>
  <c r="H33" i="1" s="1"/>
  <c r="H34" i="1" s="1"/>
  <c r="G17" i="1"/>
  <c r="F17" i="1"/>
  <c r="I16" i="1"/>
  <c r="I15" i="1"/>
  <c r="I14" i="1"/>
  <c r="I13" i="1"/>
  <c r="I12" i="1"/>
  <c r="I11" i="1"/>
  <c r="I10" i="1"/>
  <c r="I9" i="1"/>
  <c r="J9" i="1" s="1"/>
  <c r="O9" i="1" s="1"/>
  <c r="T9" i="1" s="1"/>
  <c r="I8" i="1"/>
  <c r="I7" i="1"/>
  <c r="I6" i="1"/>
  <c r="I5" i="1"/>
  <c r="D29" i="1"/>
  <c r="B23" i="1"/>
  <c r="D23" i="1"/>
  <c r="W36" i="1"/>
  <c r="B7" i="6"/>
  <c r="I7" i="6"/>
  <c r="I14" i="6"/>
  <c r="B10" i="5"/>
  <c r="I10" i="5"/>
  <c r="B16" i="5"/>
  <c r="I16" i="5"/>
  <c r="E5" i="2"/>
  <c r="X5" i="2"/>
  <c r="AC5" i="2" s="1"/>
  <c r="AH5" i="2" s="1"/>
  <c r="AM5" i="2" s="1"/>
  <c r="E6" i="2"/>
  <c r="X6" i="2"/>
  <c r="E7" i="2"/>
  <c r="J7" i="2" s="1"/>
  <c r="O7" i="2" s="1"/>
  <c r="T7" i="2" s="1"/>
  <c r="X7" i="2"/>
  <c r="AC7" i="2" s="1"/>
  <c r="AH7" i="2" s="1"/>
  <c r="AM7" i="2" s="1"/>
  <c r="E8" i="2"/>
  <c r="J8" i="2"/>
  <c r="O8" i="2" s="1"/>
  <c r="T8" i="2" s="1"/>
  <c r="X8" i="2"/>
  <c r="E9" i="2"/>
  <c r="J9" i="2" s="1"/>
  <c r="O9" i="2" s="1"/>
  <c r="T9" i="2" s="1"/>
  <c r="X9" i="2"/>
  <c r="AC9" i="2" s="1"/>
  <c r="AH9" i="2" s="1"/>
  <c r="AM9" i="2" s="1"/>
  <c r="E10" i="2"/>
  <c r="X10" i="2"/>
  <c r="E11" i="2"/>
  <c r="J11" i="2"/>
  <c r="O11" i="2" s="1"/>
  <c r="T11" i="2" s="1"/>
  <c r="X11" i="2"/>
  <c r="AC11" i="2" s="1"/>
  <c r="AH11" i="2" s="1"/>
  <c r="AM11" i="2" s="1"/>
  <c r="E12" i="2"/>
  <c r="J12" i="2" s="1"/>
  <c r="O12" i="2" s="1"/>
  <c r="T12" i="2" s="1"/>
  <c r="X12" i="2"/>
  <c r="AC12" i="2" s="1"/>
  <c r="AH12" i="2" s="1"/>
  <c r="AM12" i="2" s="1"/>
  <c r="E13" i="2"/>
  <c r="X13" i="2"/>
  <c r="AC13" i="2" s="1"/>
  <c r="AH13" i="2" s="1"/>
  <c r="AM13" i="2" s="1"/>
  <c r="E14" i="2"/>
  <c r="J14" i="2" s="1"/>
  <c r="O14" i="2" s="1"/>
  <c r="T14" i="2" s="1"/>
  <c r="X14" i="2"/>
  <c r="B15" i="2"/>
  <c r="E15" i="2" s="1"/>
  <c r="J15" i="2" s="1"/>
  <c r="C15" i="2"/>
  <c r="D15" i="2"/>
  <c r="D27" i="2" s="1"/>
  <c r="D28" i="2" s="1"/>
  <c r="U15" i="2"/>
  <c r="V15" i="2"/>
  <c r="W15" i="2"/>
  <c r="E17" i="2"/>
  <c r="J17" i="2" s="1"/>
  <c r="O17" i="2" s="1"/>
  <c r="T17" i="2" s="1"/>
  <c r="X17" i="2"/>
  <c r="AC17" i="2" s="1"/>
  <c r="AH17" i="2" s="1"/>
  <c r="AM17" i="2" s="1"/>
  <c r="E18" i="2"/>
  <c r="J18" i="2"/>
  <c r="O18" i="2" s="1"/>
  <c r="X18" i="2"/>
  <c r="B19" i="2"/>
  <c r="E19" i="2" s="1"/>
  <c r="C19" i="2"/>
  <c r="D19" i="2"/>
  <c r="V19" i="2"/>
  <c r="W19" i="2"/>
  <c r="W27" i="2" s="1"/>
  <c r="W28" i="2" s="1"/>
  <c r="E21" i="2"/>
  <c r="X21" i="2"/>
  <c r="AC21" i="2" s="1"/>
  <c r="AH21" i="2" s="1"/>
  <c r="AM21" i="2" s="1"/>
  <c r="E22" i="2"/>
  <c r="X22" i="2"/>
  <c r="B23" i="2"/>
  <c r="E23" i="2" s="1"/>
  <c r="J23" i="2" s="1"/>
  <c r="O23" i="2" s="1"/>
  <c r="T23" i="2" s="1"/>
  <c r="C23" i="2"/>
  <c r="D23" i="2"/>
  <c r="U23" i="2"/>
  <c r="V23" i="2"/>
  <c r="X23" i="2" s="1"/>
  <c r="W23" i="2"/>
  <c r="E25" i="2"/>
  <c r="J25" i="2" s="1"/>
  <c r="O25" i="2" s="1"/>
  <c r="T25" i="2" s="1"/>
  <c r="X25" i="2"/>
  <c r="AC25" i="2" s="1"/>
  <c r="AH25" i="2" s="1"/>
  <c r="AM25" i="2" s="1"/>
  <c r="E5" i="1"/>
  <c r="X5" i="1"/>
  <c r="E6" i="1"/>
  <c r="J6" i="1" s="1"/>
  <c r="X6" i="1"/>
  <c r="AC6" i="1" s="1"/>
  <c r="AH6" i="1" s="1"/>
  <c r="AM6" i="1" s="1"/>
  <c r="E7" i="1"/>
  <c r="X7" i="1"/>
  <c r="AC7" i="1" s="1"/>
  <c r="AH7" i="1" s="1"/>
  <c r="AM7" i="1" s="1"/>
  <c r="E8" i="1"/>
  <c r="X8" i="1"/>
  <c r="AC8" i="1" s="1"/>
  <c r="AH8" i="1" s="1"/>
  <c r="AM8" i="1" s="1"/>
  <c r="E9" i="1"/>
  <c r="X9" i="1"/>
  <c r="E10" i="1"/>
  <c r="J10" i="1" s="1"/>
  <c r="O10" i="1" s="1"/>
  <c r="T10" i="1" s="1"/>
  <c r="X10" i="1"/>
  <c r="AC10" i="1" s="1"/>
  <c r="AH10" i="1" s="1"/>
  <c r="AM10" i="1" s="1"/>
  <c r="E11" i="1"/>
  <c r="X11" i="1"/>
  <c r="AC11" i="1" s="1"/>
  <c r="AH11" i="1" s="1"/>
  <c r="AM11" i="1" s="1"/>
  <c r="E12" i="1"/>
  <c r="J12" i="1" s="1"/>
  <c r="O12" i="1" s="1"/>
  <c r="T12" i="1" s="1"/>
  <c r="X12" i="1"/>
  <c r="AC12" i="1" s="1"/>
  <c r="AH12" i="1" s="1"/>
  <c r="AM12" i="1" s="1"/>
  <c r="E13" i="1"/>
  <c r="X13" i="1"/>
  <c r="E14" i="1"/>
  <c r="J14" i="1" s="1"/>
  <c r="O14" i="1" s="1"/>
  <c r="T14" i="1" s="1"/>
  <c r="X14" i="1"/>
  <c r="AC14" i="1" s="1"/>
  <c r="AH14" i="1" s="1"/>
  <c r="AM14" i="1" s="1"/>
  <c r="E15" i="1"/>
  <c r="J15" i="1"/>
  <c r="X15" i="1"/>
  <c r="E16" i="1"/>
  <c r="J16" i="1" s="1"/>
  <c r="O16" i="1" s="1"/>
  <c r="T16" i="1" s="1"/>
  <c r="X16" i="1"/>
  <c r="AC16" i="1" s="1"/>
  <c r="AH16" i="1" s="1"/>
  <c r="AM16" i="1" s="1"/>
  <c r="B17" i="1"/>
  <c r="C17" i="1"/>
  <c r="D17" i="1"/>
  <c r="D33" i="1" s="1"/>
  <c r="D34" i="1" s="1"/>
  <c r="U17" i="1"/>
  <c r="V17" i="1"/>
  <c r="W17" i="1"/>
  <c r="X19" i="1"/>
  <c r="AC19" i="1" s="1"/>
  <c r="AH19" i="1" s="1"/>
  <c r="AM19" i="1" s="1"/>
  <c r="E20" i="1"/>
  <c r="J20" i="1"/>
  <c r="O20" i="1" s="1"/>
  <c r="T20" i="1" s="1"/>
  <c r="X20" i="1"/>
  <c r="E21" i="1"/>
  <c r="X21" i="1"/>
  <c r="AC21" i="1" s="1"/>
  <c r="C23" i="1"/>
  <c r="U23" i="1"/>
  <c r="V23" i="1"/>
  <c r="W23" i="1"/>
  <c r="E25" i="1"/>
  <c r="J25" i="1" s="1"/>
  <c r="O25" i="1" s="1"/>
  <c r="T25" i="1" s="1"/>
  <c r="X25" i="1"/>
  <c r="E26" i="1"/>
  <c r="X26" i="1"/>
  <c r="AC26" i="1" s="1"/>
  <c r="E27" i="1"/>
  <c r="J27" i="1" s="1"/>
  <c r="O27" i="1" s="1"/>
  <c r="T27" i="1" s="1"/>
  <c r="X27" i="1"/>
  <c r="C29" i="1"/>
  <c r="U29" i="1"/>
  <c r="V29" i="1"/>
  <c r="W29" i="1"/>
  <c r="E31" i="1"/>
  <c r="X31" i="1"/>
  <c r="B36" i="1"/>
  <c r="C36" i="1"/>
  <c r="D36" i="1"/>
  <c r="V36" i="1"/>
  <c r="B37" i="1"/>
  <c r="C37" i="1"/>
  <c r="D37" i="1"/>
  <c r="F27" i="2"/>
  <c r="F28" i="2" s="1"/>
  <c r="M33" i="1"/>
  <c r="M34" i="1" s="1"/>
  <c r="J21" i="2"/>
  <c r="I23" i="2"/>
  <c r="V27" i="2"/>
  <c r="V28" i="2" s="1"/>
  <c r="J5" i="2"/>
  <c r="O5" i="2" s="1"/>
  <c r="T5" i="2" s="1"/>
  <c r="AA27" i="2"/>
  <c r="AA28" i="2"/>
  <c r="X15" i="2"/>
  <c r="AC15" i="2" s="1"/>
  <c r="J10" i="2"/>
  <c r="J6" i="2"/>
  <c r="U27" i="2"/>
  <c r="X27" i="2" s="1"/>
  <c r="C27" i="2"/>
  <c r="C28" i="2" s="1"/>
  <c r="I15" i="2"/>
  <c r="Z27" i="2"/>
  <c r="Z28" i="2" s="1"/>
  <c r="J31" i="1"/>
  <c r="J8" i="1"/>
  <c r="N23" i="2"/>
  <c r="D7" i="6" l="1"/>
  <c r="K7" i="6"/>
  <c r="M7" i="6" s="1"/>
  <c r="O7" i="6" s="1"/>
  <c r="O5" i="5"/>
  <c r="O10" i="5" s="1"/>
  <c r="M10" i="5"/>
  <c r="F10" i="5"/>
  <c r="H5" i="5"/>
  <c r="H10" i="5" s="1"/>
  <c r="F16" i="5"/>
  <c r="K10" i="5"/>
  <c r="AD28" i="2"/>
  <c r="AG28" i="2" s="1"/>
  <c r="AG27" i="2"/>
  <c r="AC23" i="2"/>
  <c r="AH23" i="2" s="1"/>
  <c r="AM23" i="2" s="1"/>
  <c r="H27" i="2"/>
  <c r="H28" i="2" s="1"/>
  <c r="Y27" i="2"/>
  <c r="M27" i="2"/>
  <c r="M28" i="2" s="1"/>
  <c r="N28" i="2" s="1"/>
  <c r="AG15" i="2"/>
  <c r="AH15" i="2" s="1"/>
  <c r="AM15" i="2" s="1"/>
  <c r="B27" i="2"/>
  <c r="N15" i="2"/>
  <c r="O15" i="2" s="1"/>
  <c r="T15" i="2" s="1"/>
  <c r="U28" i="2"/>
  <c r="X28" i="2" s="1"/>
  <c r="X19" i="2"/>
  <c r="AC19" i="2" s="1"/>
  <c r="AH19" i="2" s="1"/>
  <c r="AM19" i="2" s="1"/>
  <c r="I19" i="2"/>
  <c r="J19" i="2" s="1"/>
  <c r="O19" i="2" s="1"/>
  <c r="AC13" i="1"/>
  <c r="AH13" i="1" s="1"/>
  <c r="AM13" i="1" s="1"/>
  <c r="AC9" i="1"/>
  <c r="AH9" i="1" s="1"/>
  <c r="AM9" i="1" s="1"/>
  <c r="AF33" i="1"/>
  <c r="AF34" i="1" s="1"/>
  <c r="X36" i="1"/>
  <c r="AC31" i="1"/>
  <c r="AH31" i="1" s="1"/>
  <c r="AM31" i="1" s="1"/>
  <c r="AH26" i="1"/>
  <c r="AM26" i="1" s="1"/>
  <c r="W33" i="1"/>
  <c r="W34" i="1" s="1"/>
  <c r="AC25" i="1"/>
  <c r="AH25" i="1" s="1"/>
  <c r="AM25" i="1" s="1"/>
  <c r="AC20" i="1"/>
  <c r="AH20" i="1" s="1"/>
  <c r="AM20" i="1" s="1"/>
  <c r="AC15" i="1"/>
  <c r="AH15" i="1" s="1"/>
  <c r="AM15" i="1" s="1"/>
  <c r="O6" i="1"/>
  <c r="T6" i="1" s="1"/>
  <c r="O22" i="1"/>
  <c r="T22" i="1" s="1"/>
  <c r="E29" i="1"/>
  <c r="Z33" i="1"/>
  <c r="Z34" i="1" s="1"/>
  <c r="C33" i="1"/>
  <c r="C34" i="1" s="1"/>
  <c r="B33" i="1"/>
  <c r="B34" i="1" s="1"/>
  <c r="E34" i="1" s="1"/>
  <c r="O15" i="1"/>
  <c r="T15" i="1" s="1"/>
  <c r="AC5" i="1"/>
  <c r="AH5" i="1" s="1"/>
  <c r="AM5" i="1" s="1"/>
  <c r="AA33" i="1"/>
  <c r="AA34" i="1" s="1"/>
  <c r="AB29" i="1"/>
  <c r="I36" i="1"/>
  <c r="F33" i="1"/>
  <c r="F34" i="1" s="1"/>
  <c r="AG36" i="1"/>
  <c r="AE33" i="1"/>
  <c r="AE34" i="1" s="1"/>
  <c r="N17" i="1"/>
  <c r="N37" i="1"/>
  <c r="J5" i="1"/>
  <c r="O5" i="1" s="1"/>
  <c r="T5" i="1" s="1"/>
  <c r="T19" i="2"/>
  <c r="T18" i="2"/>
  <c r="G27" i="2"/>
  <c r="G28" i="2" s="1"/>
  <c r="F7" i="6"/>
  <c r="H7" i="6" s="1"/>
  <c r="V33" i="1"/>
  <c r="U33" i="1"/>
  <c r="U34" i="1" s="1"/>
  <c r="E23" i="1"/>
  <c r="X17" i="1"/>
  <c r="AH21" i="1"/>
  <c r="AM21" i="1" s="1"/>
  <c r="J13" i="1"/>
  <c r="O13" i="1" s="1"/>
  <c r="T13" i="1" s="1"/>
  <c r="J11" i="1"/>
  <c r="O11" i="1" s="1"/>
  <c r="T11" i="1" s="1"/>
  <c r="J7" i="1"/>
  <c r="O7" i="1" s="1"/>
  <c r="T7" i="1" s="1"/>
  <c r="I29" i="1"/>
  <c r="J29" i="1" s="1"/>
  <c r="O29" i="1" s="1"/>
  <c r="T29" i="1" s="1"/>
  <c r="L33" i="1"/>
  <c r="L34" i="1" s="1"/>
  <c r="AH28" i="1"/>
  <c r="AM28" i="1" s="1"/>
  <c r="AG29" i="1"/>
  <c r="N23" i="1"/>
  <c r="O8" i="1"/>
  <c r="T8" i="1" s="1"/>
  <c r="O31" i="1"/>
  <c r="T31" i="1" s="1"/>
  <c r="AC27" i="1"/>
  <c r="AH27" i="1" s="1"/>
  <c r="AM27" i="1" s="1"/>
  <c r="J26" i="1"/>
  <c r="O26" i="1" s="1"/>
  <c r="T26" i="1" s="1"/>
  <c r="J21" i="1"/>
  <c r="O21" i="1" s="1"/>
  <c r="T21" i="1" s="1"/>
  <c r="I23" i="1"/>
  <c r="AB17" i="1"/>
  <c r="I37" i="1"/>
  <c r="AB36" i="1"/>
  <c r="N36" i="1"/>
  <c r="E37" i="1"/>
  <c r="E36" i="1"/>
  <c r="X29" i="1"/>
  <c r="X23" i="1"/>
  <c r="AC23" i="1" s="1"/>
  <c r="AH23" i="1" s="1"/>
  <c r="AM23" i="1" s="1"/>
  <c r="AB37" i="1"/>
  <c r="AC37" i="1" s="1"/>
  <c r="AH37" i="1" s="1"/>
  <c r="K33" i="1"/>
  <c r="K34" i="1" s="1"/>
  <c r="AG23" i="1"/>
  <c r="AG17" i="1"/>
  <c r="I34" i="1"/>
  <c r="J23" i="1"/>
  <c r="V34" i="1"/>
  <c r="E33" i="1"/>
  <c r="I17" i="1"/>
  <c r="I33" i="1"/>
  <c r="E17" i="1"/>
  <c r="Y33" i="1"/>
  <c r="AB33" i="1" s="1"/>
  <c r="AD33" i="1"/>
  <c r="I28" i="2" l="1"/>
  <c r="N27" i="2"/>
  <c r="E27" i="2"/>
  <c r="B28" i="2"/>
  <c r="E28" i="2" s="1"/>
  <c r="AB27" i="2"/>
  <c r="AC27" i="2" s="1"/>
  <c r="AH27" i="2" s="1"/>
  <c r="AM27" i="2" s="1"/>
  <c r="Y28" i="2"/>
  <c r="AB28" i="2" s="1"/>
  <c r="AC28" i="2" s="1"/>
  <c r="AH28" i="2" s="1"/>
  <c r="AM28" i="2" s="1"/>
  <c r="AH29" i="1"/>
  <c r="AM29" i="1" s="1"/>
  <c r="AC29" i="1"/>
  <c r="AC36" i="1"/>
  <c r="AH36" i="1" s="1"/>
  <c r="AM36" i="1" s="1"/>
  <c r="AC17" i="1"/>
  <c r="AH17" i="1" s="1"/>
  <c r="AM17" i="1" s="1"/>
  <c r="O23" i="1"/>
  <c r="T23" i="1" s="1"/>
  <c r="I27" i="2"/>
  <c r="X34" i="1"/>
  <c r="AC34" i="1" s="1"/>
  <c r="X33" i="1"/>
  <c r="AC33" i="1" s="1"/>
  <c r="N33" i="1"/>
  <c r="N34" i="1"/>
  <c r="J34" i="1"/>
  <c r="J36" i="1"/>
  <c r="J37" i="1"/>
  <c r="O37" i="1" s="1"/>
  <c r="T37" i="1" s="1"/>
  <c r="Y34" i="1"/>
  <c r="AB34" i="1" s="1"/>
  <c r="J33" i="1"/>
  <c r="AG33" i="1"/>
  <c r="AD34" i="1"/>
  <c r="AG34" i="1" s="1"/>
  <c r="J17" i="1"/>
  <c r="O17" i="1" s="1"/>
  <c r="T17" i="1" s="1"/>
  <c r="J27" i="2" l="1"/>
  <c r="O27" i="2" s="1"/>
  <c r="T27" i="2" s="1"/>
  <c r="J28" i="2"/>
  <c r="O28" i="2" s="1"/>
  <c r="T28" i="2" s="1"/>
  <c r="O33" i="1"/>
  <c r="T33" i="1" s="1"/>
  <c r="AH33" i="1"/>
  <c r="AM33" i="1" s="1"/>
  <c r="O36" i="1"/>
  <c r="T36" i="1" s="1"/>
  <c r="AH34" i="1"/>
  <c r="AM34" i="1" s="1"/>
  <c r="O34" i="1"/>
  <c r="T34" i="1" s="1"/>
</calcChain>
</file>

<file path=xl/sharedStrings.xml><?xml version="1.0" encoding="utf-8"?>
<sst xmlns="http://schemas.openxmlformats.org/spreadsheetml/2006/main" count="344" uniqueCount="91">
  <si>
    <t>Филиал "Невский"</t>
  </si>
  <si>
    <t>Центральная ТЭЦ</t>
  </si>
  <si>
    <t>Каскад Вуоксинских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</si>
  <si>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</si>
  <si>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</si>
  <si>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</si>
  <si>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</si>
  <si>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</si>
  <si>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</si>
  <si>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</si>
  <si>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</si>
  <si>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</si>
  <si>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</si>
  <si>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Всего по филиалу "Кольский"</t>
  </si>
  <si>
    <t>январь</t>
  </si>
  <si>
    <t>февраль</t>
  </si>
  <si>
    <t>март</t>
  </si>
  <si>
    <t>Каскад Ладожских ГЭС</t>
  </si>
  <si>
    <t>Мурманская ТЭЦ</t>
  </si>
  <si>
    <t>Всего ТГК-1 без учета Мурманской ТЭЦ</t>
  </si>
  <si>
    <t>Всего ТГК-1 с учетом Мурманской ТЭЦ</t>
  </si>
  <si>
    <t>Всего ГЭС</t>
  </si>
  <si>
    <t>Котельные</t>
  </si>
  <si>
    <t>Электрические бойлерные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</si>
  <si>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</si>
  <si>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</si>
  <si>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</si>
  <si>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</si>
  <si>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</si>
  <si>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</si>
  <si>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</si>
  <si>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</si>
  <si>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</si>
  <si>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</si>
  <si>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</si>
  <si>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</si>
  <si>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>Всего ТЭС</t>
  </si>
  <si>
    <t>Покупка электроэнергии (тыс. кВт∙ч)</t>
  </si>
  <si>
    <t>Покупка мощности (МВт, среднемесячные значения)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</si>
  <si>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</si>
  <si>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</si>
  <si>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</si>
  <si>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</si>
  <si>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</si>
  <si>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</si>
  <si>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</si>
  <si>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>-</t>
  </si>
  <si>
    <t>ДПМ</t>
  </si>
  <si>
    <t>Вынужденные</t>
  </si>
  <si>
    <t>КОМ</t>
  </si>
  <si>
    <t xml:space="preserve">Вынужденные </t>
  </si>
  <si>
    <t>ГЭС/АЭС</t>
  </si>
  <si>
    <t xml:space="preserve">РД </t>
  </si>
  <si>
    <t xml:space="preserve">Реализация электроэнергии и мощности </t>
  </si>
  <si>
    <t xml:space="preserve">Покупка электроэнергии и мощности </t>
  </si>
  <si>
    <t>Удельный расход условного топлива на отпуск электрической и тепловой энергии</t>
  </si>
  <si>
    <t>Реализация электроэнергии (тыс. кВт∙ч)</t>
  </si>
  <si>
    <t>1 кв</t>
  </si>
  <si>
    <t>Котельные Пряжинский р-н</t>
  </si>
  <si>
    <t>Котельные Прионежский р-н</t>
  </si>
  <si>
    <t>ВИЭ</t>
  </si>
  <si>
    <t>Бойлерные</t>
  </si>
  <si>
    <t>Каскад Туломских и Серебрянских ГЭС</t>
  </si>
  <si>
    <t>Каскад Сунских ГЭС (с учетом Малых ГЭС)</t>
  </si>
  <si>
    <t>апрель</t>
  </si>
  <si>
    <t>май</t>
  </si>
  <si>
    <t>июнь</t>
  </si>
  <si>
    <t>2 кв</t>
  </si>
  <si>
    <t>1 П</t>
  </si>
  <si>
    <t>Правобережная ТЭЦ</t>
  </si>
  <si>
    <t>Василеостровская ТЭЦ</t>
  </si>
  <si>
    <t>Дубровская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</si>
  <si>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</si>
  <si>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</si>
  <si>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</si>
  <si>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</si>
  <si>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</si>
  <si>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</si>
  <si>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Выработка электрической энергии станциями ПАО "ТГК-1", тыс. кВт∙ч</t>
  </si>
  <si>
    <t>июль</t>
  </si>
  <si>
    <t>август</t>
  </si>
  <si>
    <t>сентябрь</t>
  </si>
  <si>
    <t>3 кв</t>
  </si>
  <si>
    <t>9 мес</t>
  </si>
  <si>
    <t>Отпуск тепловой энергии станциями ПАО "ТГК-1", Гкал</t>
  </si>
  <si>
    <t>В среднем по ПАО "ТГК-1"</t>
  </si>
  <si>
    <t>ПАО «ТГК-1»</t>
  </si>
  <si>
    <t>октябрь</t>
  </si>
  <si>
    <t>ноябрь</t>
  </si>
  <si>
    <t>декабрь</t>
  </si>
  <si>
    <t>4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</si>
</sst>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#,##0.0"/>
    <numFmt numFmtId="167" formatCode="_-* #,##0.00_-;\-* #,##0.00_-;_-* &quot;-&quot;??_-;_-@_-"/>
    <numFmt numFmtId="168" formatCode="0.0%"/>
  </numFmts>
  <fonts count="37" x14ac:knownFonts="1">
    <font>
      <sz val="11"/>
      <color theme="1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9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b/>
      <sz val="14"/>
      <color indexed="9"/>
      <name val="Calibri"/>
      <family val="2"/>
      <charset val="204"/>
    </font>
    <font>
      <sz val="8"/>
      <name val="Arial"/>
      <family val="2"/>
      <charset val="204"/>
    </font>
    <font>
      <sz val="12"/>
      <color indexed="9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1"/>
      <color rgb="FF00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24">
    <xf numFmtId="0" fontId="0" fillId="0" borderId="0"/>
    <xf numFmtId="167" fontId="22" fillId="0" borderId="0" applyFont="0" applyFill="0" applyBorder="0" applyAlignment="0" applyProtection="0"/>
    <xf numFmtId="0" fontId="23" fillId="0" borderId="0"/>
    <xf numFmtId="0" fontId="33" fillId="4" borderId="0" applyNumberFormat="0" applyBorder="0" applyAlignment="0" applyProtection="0"/>
    <xf numFmtId="0" fontId="27" fillId="0" borderId="0"/>
    <xf numFmtId="0" fontId="12" fillId="0" borderId="0"/>
    <xf numFmtId="0" fontId="18" fillId="0" borderId="0"/>
    <xf numFmtId="0" fontId="16" fillId="0" borderId="0"/>
    <xf numFmtId="0" fontId="12" fillId="0" borderId="0"/>
    <xf numFmtId="0" fontId="17" fillId="0" borderId="0"/>
    <xf numFmtId="0" fontId="19" fillId="0" borderId="0"/>
    <xf numFmtId="0" fontId="18" fillId="0" borderId="0"/>
    <xf numFmtId="0" fontId="20" fillId="0" borderId="0"/>
    <xf numFmtId="0" fontId="32" fillId="0" borderId="0"/>
    <xf numFmtId="0" fontId="21" fillId="0" borderId="0"/>
    <xf numFmtId="0" fontId="25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7" fillId="0" borderId="0" applyFont="0" applyFill="0" applyBorder="0" applyAlignment="0" applyProtection="0"/>
    <xf numFmtId="4" fontId="24" fillId="2" borderId="0" applyBorder="0">
      <alignment horizontal="right"/>
    </xf>
    <xf numFmtId="9" fontId="32" fillId="0" borderId="0" applyFont="0" applyFill="0" applyBorder="0" applyAlignment="0" applyProtection="0"/>
  </cellStyleXfs>
  <cellXfs count="414">
    <xf numFmtId="0" fontId="0" fillId="0" borderId="0" xfId="0"/>
    <xf numFmtId="3" fontId="0" fillId="0" borderId="0" xfId="0" applyNumberFormat="1"/>
    <xf numFmtId="0" fontId="14" fillId="0" borderId="0" xfId="0" applyFont="1"/>
    <xf numFmtId="0" fontId="0" fillId="0" borderId="0" xfId="0"/>
    <xf numFmtId="166" fontId="14" fillId="0" borderId="0" xfId="0" applyNumberFormat="1" applyFont="1"/>
    <xf numFmtId="0" fontId="2" fillId="4" borderId="16" xfId="3" applyFont="1" applyBorder="1" applyAlignment="1">
      <alignment horizontal="left" vertical="center" wrapText="1"/>
    </xf>
    <xf numFmtId="0" fontId="3" fillId="0" borderId="1" xfId="0" applyFont="1" applyFill="1" applyBorder="1" applyAlignment="1"/>
    <xf numFmtId="0" fontId="3" fillId="0" borderId="8" xfId="0" applyFont="1" applyFill="1" applyBorder="1" applyAlignment="1"/>
    <xf numFmtId="0" fontId="0" fillId="0" borderId="21" xfId="0" applyFill="1" applyBorder="1" applyAlignment="1"/>
    <xf numFmtId="0" fontId="0" fillId="0" borderId="22" xfId="0" applyFill="1" applyBorder="1" applyAlignment="1"/>
    <xf numFmtId="0" fontId="28" fillId="4" borderId="18" xfId="3" applyFont="1" applyBorder="1" applyAlignment="1">
      <alignment horizontal="left" vertical="center"/>
    </xf>
    <xf numFmtId="0" fontId="28" fillId="4" borderId="19" xfId="3" applyFont="1" applyBorder="1" applyAlignment="1">
      <alignment horizontal="left" vertical="center"/>
    </xf>
    <xf numFmtId="0" fontId="28" fillId="4" borderId="20" xfId="3" applyFont="1" applyBorder="1" applyAlignment="1">
      <alignment horizontal="left" vertical="center"/>
    </xf>
    <xf numFmtId="0" fontId="29" fillId="4" borderId="16" xfId="3" applyFont="1" applyBorder="1" applyAlignment="1">
      <alignment horizontal="left" vertical="center"/>
    </xf>
    <xf numFmtId="0" fontId="28" fillId="4" borderId="24" xfId="3" applyFont="1" applyBorder="1" applyAlignment="1">
      <alignment horizontal="left" vertical="center"/>
    </xf>
    <xf numFmtId="0" fontId="30" fillId="0" borderId="10" xfId="0" applyFont="1" applyFill="1" applyBorder="1" applyAlignment="1"/>
    <xf numFmtId="0" fontId="30" fillId="0" borderId="21" xfId="0" applyFont="1" applyFill="1" applyBorder="1" applyAlignment="1"/>
    <xf numFmtId="0" fontId="2" fillId="4" borderId="25" xfId="3" applyFont="1" applyBorder="1" applyAlignment="1">
      <alignment horizontal="left" vertical="center" wrapText="1"/>
    </xf>
    <xf numFmtId="0" fontId="0" fillId="0" borderId="3" xfId="0" applyBorder="1"/>
    <xf numFmtId="0" fontId="0" fillId="0" borderId="44" xfId="0" applyBorder="1"/>
    <xf numFmtId="0" fontId="0" fillId="0" borderId="45" xfId="0" applyBorder="1"/>
    <xf numFmtId="0" fontId="0" fillId="0" borderId="0" xfId="0" applyBorder="1"/>
    <xf numFmtId="0" fontId="2" fillId="4" borderId="48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56" xfId="0" applyFont="1" applyFill="1" applyBorder="1" applyAlignment="1"/>
    <xf numFmtId="0" fontId="2" fillId="4" borderId="57" xfId="3" applyFont="1" applyBorder="1" applyAlignment="1">
      <alignment horizontal="center" vertical="center"/>
    </xf>
    <xf numFmtId="0" fontId="2" fillId="4" borderId="48" xfId="3" applyFont="1" applyBorder="1" applyAlignment="1">
      <alignment horizontal="center" vertical="center"/>
    </xf>
    <xf numFmtId="0" fontId="1" fillId="4" borderId="0" xfId="3" applyFont="1" applyBorder="1" applyAlignment="1">
      <alignment horizontal="center" vertical="center"/>
    </xf>
    <xf numFmtId="0" fontId="36" fillId="0" borderId="0" xfId="0" applyFont="1" applyAlignment="1">
      <alignment horizontal="right" vertical="center" wrapText="1"/>
    </xf>
    <xf numFmtId="4" fontId="0" fillId="0" borderId="0" xfId="0" applyNumberFormat="1"/>
    <xf numFmtId="4" fontId="36" fillId="0" borderId="0" xfId="0" applyNumberFormat="1" applyFont="1" applyAlignment="1">
      <alignment horizontal="right" vertical="center" wrapText="1"/>
    </xf>
    <xf numFmtId="168" fontId="0" fillId="0" borderId="0" xfId="23" applyNumberFormat="1" applyFont="1"/>
    <xf numFmtId="0" fontId="2" fillId="4" borderId="48" xfId="3" applyFont="1" applyBorder="1" applyAlignment="1">
      <alignment horizontal="center" vertical="center"/>
    </xf>
    <xf numFmtId="0" fontId="2" fillId="4" borderId="81" xfId="3" applyFont="1" applyBorder="1" applyAlignment="1">
      <alignment horizontal="center" vertical="center"/>
    </xf>
    <xf numFmtId="0" fontId="0" fillId="0" borderId="0" xfId="0" applyFill="1"/>
    <xf numFmtId="0" fontId="3" fillId="0" borderId="65" xfId="0" applyFont="1" applyFill="1" applyBorder="1" applyAlignment="1"/>
    <xf numFmtId="0" fontId="2" fillId="4" borderId="57" xfId="3" applyFont="1" applyBorder="1" applyAlignment="1">
      <alignment horizontal="center" vertical="center"/>
    </xf>
    <xf numFmtId="0" fontId="0" fillId="0" borderId="0" xfId="0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3" fontId="7" fillId="0" borderId="3" xfId="0" applyNumberFormat="1" applyFont="1" applyFill="1" applyBorder="1" applyProtection="1">
      <protection locked="0"/>
    </xf>
    <xf numFmtId="3" fontId="7" fillId="5" borderId="18" xfId="0" applyNumberFormat="1" applyFont="1" applyFill="1" applyBorder="1" applyProtection="1">
      <protection locked="0"/>
    </xf>
    <xf numFmtId="3" fontId="5" fillId="0" borderId="3" xfId="0" applyNumberFormat="1" applyFont="1" applyFill="1" applyBorder="1" applyProtection="1">
      <protection locked="0"/>
    </xf>
    <xf numFmtId="3" fontId="5" fillId="5" borderId="18" xfId="0" applyNumberFormat="1" applyFont="1" applyFill="1" applyBorder="1" applyProtection="1">
      <protection locked="0"/>
    </xf>
    <xf numFmtId="3" fontId="7" fillId="0" borderId="0" xfId="0" applyNumberFormat="1" applyFont="1" applyFill="1" applyBorder="1" applyProtection="1">
      <protection locked="0"/>
    </xf>
    <xf numFmtId="3" fontId="7" fillId="5" borderId="19" xfId="0" applyNumberFormat="1" applyFont="1" applyFill="1" applyBorder="1" applyProtection="1">
      <protection locked="0"/>
    </xf>
    <xf numFmtId="3" fontId="5" fillId="0" borderId="0" xfId="0" applyNumberFormat="1" applyFont="1" applyFill="1" applyBorder="1" applyProtection="1">
      <protection locked="0"/>
    </xf>
    <xf numFmtId="3" fontId="5" fillId="5" borderId="19" xfId="0" applyNumberFormat="1" applyFont="1" applyFill="1" applyBorder="1" applyProtection="1">
      <protection locked="0"/>
    </xf>
    <xf numFmtId="3" fontId="7" fillId="0" borderId="2" xfId="0" applyNumberFormat="1" applyFont="1" applyFill="1" applyBorder="1" applyProtection="1">
      <protection locked="0"/>
    </xf>
    <xf numFmtId="3" fontId="5" fillId="0" borderId="2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5" borderId="16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5" borderId="16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protection locked="0"/>
    </xf>
    <xf numFmtId="3" fontId="7" fillId="0" borderId="28" xfId="0" applyNumberFormat="1" applyFont="1" applyFill="1" applyBorder="1" applyProtection="1">
      <protection locked="0"/>
    </xf>
    <xf numFmtId="3" fontId="5" fillId="5" borderId="28" xfId="0" applyNumberFormat="1" applyFont="1" applyFill="1" applyBorder="1" applyProtection="1">
      <protection locked="0"/>
    </xf>
    <xf numFmtId="3" fontId="5" fillId="5" borderId="93" xfId="0" applyNumberFormat="1" applyFont="1" applyFill="1" applyBorder="1" applyProtection="1">
      <protection locked="0"/>
    </xf>
    <xf numFmtId="3" fontId="7" fillId="0" borderId="12" xfId="0" applyNumberFormat="1" applyFont="1" applyFill="1" applyBorder="1" applyProtection="1">
      <protection locked="0"/>
    </xf>
    <xf numFmtId="3" fontId="5" fillId="5" borderId="12" xfId="0" applyNumberFormat="1" applyFont="1" applyFill="1" applyBorder="1" applyProtection="1">
      <protection locked="0"/>
    </xf>
    <xf numFmtId="3" fontId="5" fillId="5" borderId="68" xfId="0" applyNumberFormat="1" applyFont="1" applyFill="1" applyBorder="1" applyProtection="1">
      <protection locked="0"/>
    </xf>
    <xf numFmtId="3" fontId="7" fillId="0" borderId="29" xfId="0" applyNumberFormat="1" applyFont="1" applyFill="1" applyBorder="1" applyProtection="1">
      <protection locked="0"/>
    </xf>
    <xf numFmtId="3" fontId="5" fillId="5" borderId="20" xfId="0" applyNumberFormat="1" applyFont="1" applyFill="1" applyBorder="1" applyProtection="1">
      <protection locked="0"/>
    </xf>
    <xf numFmtId="3" fontId="5" fillId="5" borderId="29" xfId="0" applyNumberFormat="1" applyFont="1" applyFill="1" applyBorder="1" applyProtection="1">
      <protection locked="0"/>
    </xf>
    <xf numFmtId="3" fontId="5" fillId="5" borderId="96" xfId="0" applyNumberFormat="1" applyFont="1" applyFill="1" applyBorder="1" applyProtection="1">
      <protection locked="0"/>
    </xf>
    <xf numFmtId="3" fontId="7" fillId="5" borderId="20" xfId="0" applyNumberFormat="1" applyFont="1" applyFill="1" applyBorder="1" applyProtection="1">
      <protection locked="0"/>
    </xf>
    <xf numFmtId="3" fontId="6" fillId="5" borderId="13" xfId="0" applyNumberFormat="1" applyFont="1" applyFill="1" applyBorder="1" applyProtection="1">
      <protection locked="0"/>
    </xf>
    <xf numFmtId="3" fontId="6" fillId="5" borderId="94" xfId="0" applyNumberFormat="1" applyFont="1" applyFill="1" applyBorder="1" applyProtection="1">
      <protection locked="0"/>
    </xf>
    <xf numFmtId="0" fontId="3" fillId="0" borderId="95" xfId="0" applyFont="1" applyFill="1" applyBorder="1" applyAlignment="1" applyProtection="1">
      <protection locked="0"/>
    </xf>
    <xf numFmtId="3" fontId="7" fillId="0" borderId="58" xfId="0" applyNumberFormat="1" applyFont="1" applyFill="1" applyBorder="1" applyProtection="1">
      <protection locked="0"/>
    </xf>
    <xf numFmtId="3" fontId="7" fillId="0" borderId="59" xfId="0" applyNumberFormat="1" applyFont="1" applyFill="1" applyBorder="1" applyProtection="1">
      <protection locked="0"/>
    </xf>
    <xf numFmtId="3" fontId="7" fillId="0" borderId="60" xfId="0" applyNumberFormat="1" applyFont="1" applyFill="1" applyBorder="1" applyProtection="1">
      <protection locked="0"/>
    </xf>
    <xf numFmtId="3" fontId="5" fillId="0" borderId="58" xfId="0" applyNumberFormat="1" applyFont="1" applyFill="1" applyBorder="1" applyProtection="1">
      <protection locked="0"/>
    </xf>
    <xf numFmtId="3" fontId="5" fillId="0" borderId="59" xfId="0" applyNumberFormat="1" applyFont="1" applyFill="1" applyBorder="1" applyProtection="1">
      <protection locked="0"/>
    </xf>
    <xf numFmtId="3" fontId="5" fillId="0" borderId="60" xfId="0" applyNumberFormat="1" applyFont="1" applyFill="1" applyBorder="1" applyProtection="1">
      <protection locked="0"/>
    </xf>
    <xf numFmtId="0" fontId="3" fillId="0" borderId="50" xfId="0" applyFont="1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95" xfId="0" applyFill="1" applyBorder="1" applyAlignment="1" applyProtection="1">
      <protection locked="0"/>
    </xf>
    <xf numFmtId="0" fontId="0" fillId="0" borderId="50" xfId="0" applyFill="1" applyBorder="1" applyAlignment="1" applyProtection="1">
      <protection locked="0"/>
    </xf>
    <xf numFmtId="3" fontId="7" fillId="0" borderId="10" xfId="0" applyNumberFormat="1" applyFont="1" applyFill="1" applyBorder="1" applyProtection="1">
      <protection locked="0"/>
    </xf>
    <xf numFmtId="3" fontId="7" fillId="0" borderId="1" xfId="0" applyNumberFormat="1" applyFont="1" applyFill="1" applyBorder="1" applyProtection="1">
      <protection locked="0"/>
    </xf>
    <xf numFmtId="3" fontId="7" fillId="5" borderId="24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5" fillId="0" borderId="1" xfId="0" applyNumberFormat="1" applyFont="1" applyFill="1" applyBorder="1" applyProtection="1">
      <protection locked="0"/>
    </xf>
    <xf numFmtId="3" fontId="5" fillId="5" borderId="10" xfId="0" applyNumberFormat="1" applyFont="1" applyFill="1" applyBorder="1" applyProtection="1">
      <protection locked="0"/>
    </xf>
    <xf numFmtId="3" fontId="5" fillId="5" borderId="24" xfId="0" applyNumberFormat="1" applyFont="1" applyFill="1" applyBorder="1" applyProtection="1">
      <protection locked="0"/>
    </xf>
    <xf numFmtId="3" fontId="5" fillId="5" borderId="97" xfId="0" applyNumberFormat="1" applyFont="1" applyFill="1" applyBorder="1" applyProtection="1">
      <protection locked="0"/>
    </xf>
    <xf numFmtId="0" fontId="0" fillId="0" borderId="23" xfId="0" applyFill="1" applyBorder="1" applyAlignment="1" applyProtection="1">
      <protection locked="0"/>
    </xf>
    <xf numFmtId="0" fontId="0" fillId="0" borderId="98" xfId="0" applyFill="1" applyBorder="1" applyAlignment="1" applyProtection="1">
      <protection locked="0"/>
    </xf>
    <xf numFmtId="0" fontId="0" fillId="0" borderId="55" xfId="0" applyFill="1" applyBorder="1" applyAlignment="1" applyProtection="1">
      <protection locked="0"/>
    </xf>
    <xf numFmtId="3" fontId="8" fillId="0" borderId="4" xfId="0" applyNumberFormat="1" applyFont="1" applyFill="1" applyBorder="1" applyAlignment="1" applyProtection="1">
      <alignment wrapText="1"/>
      <protection locked="0"/>
    </xf>
    <xf numFmtId="3" fontId="8" fillId="5" borderId="16" xfId="0" applyNumberFormat="1" applyFont="1" applyFill="1" applyBorder="1" applyAlignment="1" applyProtection="1">
      <alignment wrapText="1"/>
      <protection locked="0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5" borderId="13" xfId="0" applyNumberFormat="1" applyFont="1" applyFill="1" applyBorder="1" applyAlignment="1" applyProtection="1">
      <alignment wrapText="1"/>
      <protection locked="0"/>
    </xf>
    <xf numFmtId="3" fontId="6" fillId="5" borderId="16" xfId="0" applyNumberFormat="1" applyFont="1" applyFill="1" applyBorder="1" applyAlignment="1" applyProtection="1">
      <alignment wrapText="1"/>
      <protection locked="0"/>
    </xf>
    <xf numFmtId="3" fontId="6" fillId="5" borderId="94" xfId="0" applyNumberFormat="1" applyFont="1" applyFill="1" applyBorder="1" applyAlignment="1" applyProtection="1">
      <alignment wrapText="1"/>
      <protection locked="0"/>
    </xf>
    <xf numFmtId="3" fontId="8" fillId="0" borderId="7" xfId="0" applyNumberFormat="1" applyFont="1" applyFill="1" applyBorder="1" applyAlignment="1" applyProtection="1">
      <alignment wrapText="1"/>
      <protection locked="0"/>
    </xf>
    <xf numFmtId="3" fontId="8" fillId="5" borderId="25" xfId="0" applyNumberFormat="1" applyFont="1" applyFill="1" applyBorder="1" applyAlignment="1" applyProtection="1">
      <alignment wrapText="1"/>
      <protection locked="0"/>
    </xf>
    <xf numFmtId="3" fontId="6" fillId="0" borderId="7" xfId="0" applyNumberFormat="1" applyFont="1" applyFill="1" applyBorder="1" applyAlignment="1" applyProtection="1">
      <alignment wrapText="1"/>
      <protection locked="0"/>
    </xf>
    <xf numFmtId="3" fontId="6" fillId="5" borderId="27" xfId="0" applyNumberFormat="1" applyFont="1" applyFill="1" applyBorder="1" applyAlignment="1" applyProtection="1">
      <alignment wrapText="1"/>
      <protection locked="0"/>
    </xf>
    <xf numFmtId="3" fontId="6" fillId="5" borderId="26" xfId="0" applyNumberFormat="1" applyFont="1" applyFill="1" applyBorder="1" applyAlignment="1" applyProtection="1">
      <alignment wrapText="1"/>
      <protection locked="0"/>
    </xf>
    <xf numFmtId="3" fontId="8" fillId="5" borderId="26" xfId="0" applyNumberFormat="1" applyFont="1" applyFill="1" applyBorder="1" applyAlignment="1" applyProtection="1">
      <alignment wrapText="1"/>
      <protection locked="0"/>
    </xf>
    <xf numFmtId="3" fontId="6" fillId="5" borderId="25" xfId="0" applyNumberFormat="1" applyFont="1" applyFill="1" applyBorder="1" applyAlignment="1" applyProtection="1">
      <alignment wrapText="1"/>
      <protection locked="0"/>
    </xf>
    <xf numFmtId="3" fontId="6" fillId="5" borderId="99" xfId="0" applyNumberFormat="1" applyFont="1" applyFill="1" applyBorder="1" applyAlignment="1" applyProtection="1">
      <alignment wrapText="1"/>
      <protection locked="0"/>
    </xf>
    <xf numFmtId="0" fontId="1" fillId="4" borderId="90" xfId="3" applyFont="1" applyBorder="1" applyAlignment="1" applyProtection="1">
      <alignment horizontal="center" vertical="center"/>
      <protection locked="0"/>
    </xf>
    <xf numFmtId="0" fontId="26" fillId="4" borderId="12" xfId="3" applyFont="1" applyBorder="1" applyAlignment="1" applyProtection="1">
      <alignment vertical="center" wrapText="1"/>
      <protection locked="0"/>
    </xf>
    <xf numFmtId="0" fontId="9" fillId="4" borderId="34" xfId="3" applyFont="1" applyBorder="1" applyAlignment="1" applyProtection="1">
      <alignment horizontal="center" vertical="center" wrapText="1"/>
      <protection locked="0"/>
    </xf>
    <xf numFmtId="0" fontId="9" fillId="4" borderId="41" xfId="3" applyFont="1" applyBorder="1" applyAlignment="1" applyProtection="1">
      <alignment horizontal="center" vertical="center" wrapText="1"/>
      <protection locked="0"/>
    </xf>
    <xf numFmtId="0" fontId="9" fillId="4" borderId="52" xfId="3" applyFont="1" applyBorder="1" applyAlignment="1" applyProtection="1">
      <alignment horizontal="center" vertical="center" wrapText="1"/>
      <protection locked="0"/>
    </xf>
    <xf numFmtId="0" fontId="9" fillId="4" borderId="48" xfId="3" applyFont="1" applyBorder="1" applyAlignment="1" applyProtection="1">
      <alignment horizontal="center" vertical="center" wrapText="1"/>
      <protection locked="0"/>
    </xf>
    <xf numFmtId="0" fontId="9" fillId="4" borderId="62" xfId="3" applyFont="1" applyBorder="1" applyAlignment="1" applyProtection="1">
      <alignment horizontal="center" vertical="center" wrapText="1"/>
      <protection locked="0"/>
    </xf>
    <xf numFmtId="0" fontId="9" fillId="4" borderId="69" xfId="3" applyFont="1" applyBorder="1" applyAlignment="1" applyProtection="1">
      <alignment horizontal="center" vertical="center" wrapText="1"/>
      <protection locked="0"/>
    </xf>
    <xf numFmtId="0" fontId="9" fillId="4" borderId="61" xfId="3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28" fillId="4" borderId="18" xfId="3" applyFont="1" applyBorder="1" applyAlignment="1" applyProtection="1">
      <alignment horizontal="left" vertical="center"/>
      <protection locked="0"/>
    </xf>
    <xf numFmtId="4" fontId="7" fillId="0" borderId="3" xfId="0" applyNumberFormat="1" applyFont="1" applyBorder="1" applyAlignment="1" applyProtection="1">
      <alignment horizontal="center"/>
      <protection locked="0"/>
    </xf>
    <xf numFmtId="4" fontId="7" fillId="0" borderId="5" xfId="0" applyNumberFormat="1" applyFont="1" applyBorder="1" applyAlignment="1" applyProtection="1">
      <alignment horizontal="center"/>
      <protection locked="0"/>
    </xf>
    <xf numFmtId="4" fontId="5" fillId="0" borderId="3" xfId="0" applyNumberFormat="1" applyFont="1" applyBorder="1" applyAlignment="1" applyProtection="1">
      <alignment horizontal="center"/>
      <protection locked="0"/>
    </xf>
    <xf numFmtId="4" fontId="5" fillId="0" borderId="5" xfId="0" applyNumberFormat="1" applyFont="1" applyBorder="1" applyAlignment="1" applyProtection="1">
      <alignment horizontal="center"/>
      <protection locked="0"/>
    </xf>
    <xf numFmtId="0" fontId="28" fillId="4" borderId="19" xfId="3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horizontal="center"/>
      <protection locked="0"/>
    </xf>
    <xf numFmtId="4" fontId="7" fillId="0" borderId="6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4" fontId="5" fillId="0" borderId="6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Fill="1" applyBorder="1" applyAlignment="1" applyProtection="1">
      <alignment horizontal="center"/>
      <protection locked="0"/>
    </xf>
    <xf numFmtId="4" fontId="5" fillId="0" borderId="6" xfId="0" applyNumberFormat="1" applyFont="1" applyFill="1" applyBorder="1" applyAlignment="1" applyProtection="1">
      <alignment horizontal="center"/>
      <protection locked="0"/>
    </xf>
    <xf numFmtId="0" fontId="28" fillId="4" borderId="20" xfId="3" applyFont="1" applyBorder="1" applyAlignment="1" applyProtection="1">
      <alignment horizontal="left" vertical="center"/>
      <protection locked="0"/>
    </xf>
    <xf numFmtId="4" fontId="7" fillId="0" borderId="2" xfId="0" applyNumberFormat="1" applyFont="1" applyBorder="1" applyAlignment="1" applyProtection="1">
      <alignment horizontal="center"/>
      <protection locked="0"/>
    </xf>
    <xf numFmtId="4" fontId="7" fillId="0" borderId="9" xfId="0" applyNumberFormat="1" applyFont="1" applyBorder="1" applyAlignment="1" applyProtection="1">
      <alignment horizontal="center"/>
      <protection locked="0"/>
    </xf>
    <xf numFmtId="4" fontId="5" fillId="0" borderId="2" xfId="0" applyNumberFormat="1" applyFont="1" applyBorder="1" applyAlignment="1" applyProtection="1">
      <alignment horizontal="center"/>
      <protection locked="0"/>
    </xf>
    <xf numFmtId="4" fontId="5" fillId="0" borderId="9" xfId="0" applyNumberFormat="1" applyFont="1" applyBorder="1" applyAlignment="1" applyProtection="1">
      <alignment horizontal="center"/>
      <protection locked="0"/>
    </xf>
    <xf numFmtId="4" fontId="5" fillId="0" borderId="2" xfId="0" applyNumberFormat="1" applyFont="1" applyFill="1" applyBorder="1" applyAlignment="1" applyProtection="1">
      <alignment horizontal="center"/>
      <protection locked="0"/>
    </xf>
    <xf numFmtId="4" fontId="5" fillId="0" borderId="9" xfId="0" applyNumberFormat="1" applyFont="1" applyFill="1" applyBorder="1" applyAlignment="1" applyProtection="1">
      <alignment horizontal="center"/>
      <protection locked="0"/>
    </xf>
    <xf numFmtId="0" fontId="29" fillId="4" borderId="16" xfId="3" applyFont="1" applyBorder="1" applyAlignment="1" applyProtection="1">
      <alignment horizontal="left" vertical="center"/>
      <protection locked="0"/>
    </xf>
    <xf numFmtId="4" fontId="34" fillId="5" borderId="4" xfId="0" applyNumberFormat="1" applyFont="1" applyFill="1" applyBorder="1" applyAlignment="1" applyProtection="1">
      <alignment horizontal="center" vertical="center"/>
      <protection locked="0"/>
    </xf>
    <xf numFmtId="4" fontId="34" fillId="5" borderId="17" xfId="0" applyNumberFormat="1" applyFont="1" applyFill="1" applyBorder="1" applyAlignment="1" applyProtection="1">
      <alignment horizontal="center" vertical="center"/>
      <protection locked="0"/>
    </xf>
    <xf numFmtId="4" fontId="34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4" fontId="7" fillId="0" borderId="3" xfId="0" applyNumberFormat="1" applyFont="1" applyBorder="1" applyAlignment="1" applyProtection="1">
      <alignment horizontal="center" vertical="center"/>
      <protection locked="0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4" fontId="5" fillId="0" borderId="3" xfId="0" applyNumberFormat="1" applyFont="1" applyBorder="1" applyAlignment="1" applyProtection="1">
      <alignment horizontal="center" vertical="center"/>
      <protection locked="0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0" fontId="28" fillId="4" borderId="12" xfId="3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horizontal="center" vertical="center"/>
      <protection locked="0"/>
    </xf>
    <xf numFmtId="4" fontId="7" fillId="0" borderId="6" xfId="0" applyNumberFormat="1" applyFont="1" applyBorder="1" applyAlignment="1" applyProtection="1">
      <alignment horizontal="center" vertical="center"/>
      <protection locked="0"/>
    </xf>
    <xf numFmtId="4" fontId="5" fillId="0" borderId="0" xfId="0" applyNumberFormat="1" applyFont="1" applyBorder="1" applyAlignment="1" applyProtection="1">
      <alignment horizontal="center" vertical="center"/>
      <protection locked="0"/>
    </xf>
    <xf numFmtId="4" fontId="5" fillId="0" borderId="6" xfId="0" applyNumberFormat="1" applyFont="1" applyBorder="1" applyAlignment="1" applyProtection="1">
      <alignment horizontal="center" vertical="center"/>
      <protection locked="0"/>
    </xf>
    <xf numFmtId="4" fontId="5" fillId="0" borderId="9" xfId="0" applyNumberFormat="1" applyFont="1" applyBorder="1" applyAlignment="1" applyProtection="1">
      <alignment horizontal="center" vertical="center"/>
      <protection locked="0"/>
    </xf>
    <xf numFmtId="0" fontId="29" fillId="4" borderId="13" xfId="3" applyFont="1" applyBorder="1" applyAlignment="1" applyProtection="1">
      <alignment horizontal="left" vertical="center"/>
      <protection locked="0"/>
    </xf>
    <xf numFmtId="4" fontId="6" fillId="5" borderId="4" xfId="0" applyNumberFormat="1" applyFont="1" applyFill="1" applyBorder="1" applyAlignment="1" applyProtection="1">
      <alignment horizontal="center" vertical="center"/>
      <protection locked="0"/>
    </xf>
    <xf numFmtId="4" fontId="6" fillId="5" borderId="17" xfId="0" applyNumberFormat="1" applyFont="1" applyFill="1" applyBorder="1" applyAlignment="1" applyProtection="1">
      <alignment horizontal="center" vertical="center"/>
      <protection locked="0"/>
    </xf>
    <xf numFmtId="4" fontId="6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50" xfId="0" applyBorder="1" applyProtection="1">
      <protection locked="0"/>
    </xf>
    <xf numFmtId="0" fontId="28" fillId="4" borderId="24" xfId="3" applyFont="1" applyBorder="1" applyAlignment="1" applyProtection="1">
      <alignment horizontal="left" vertical="center"/>
      <protection locked="0"/>
    </xf>
    <xf numFmtId="4" fontId="7" fillId="0" borderId="1" xfId="0" applyNumberFormat="1" applyFont="1" applyBorder="1" applyAlignment="1" applyProtection="1">
      <alignment horizontal="center"/>
      <protection locked="0"/>
    </xf>
    <xf numFmtId="4" fontId="7" fillId="0" borderId="8" xfId="0" applyNumberFormat="1" applyFont="1" applyBorder="1" applyAlignment="1" applyProtection="1">
      <alignment horizontal="center"/>
      <protection locked="0"/>
    </xf>
    <xf numFmtId="4" fontId="5" fillId="0" borderId="1" xfId="0" applyNumberFormat="1" applyFont="1" applyBorder="1" applyAlignment="1" applyProtection="1">
      <alignment horizontal="center"/>
      <protection locked="0"/>
    </xf>
    <xf numFmtId="4" fontId="5" fillId="0" borderId="8" xfId="0" applyNumberFormat="1" applyFont="1" applyBorder="1" applyAlignment="1" applyProtection="1">
      <alignment horizontal="center"/>
      <protection locked="0"/>
    </xf>
    <xf numFmtId="4" fontId="34" fillId="5" borderId="4" xfId="0" applyNumberFormat="1" applyFont="1" applyFill="1" applyBorder="1" applyAlignment="1" applyProtection="1">
      <alignment horizontal="center"/>
      <protection locked="0"/>
    </xf>
    <xf numFmtId="4" fontId="34" fillId="5" borderId="17" xfId="0" applyNumberFormat="1" applyFont="1" applyFill="1" applyBorder="1" applyAlignment="1" applyProtection="1">
      <alignment horizontal="center"/>
      <protection locked="0"/>
    </xf>
    <xf numFmtId="0" fontId="2" fillId="4" borderId="16" xfId="3" applyFont="1" applyBorder="1" applyAlignment="1" applyProtection="1">
      <alignment horizontal="left" vertical="center" wrapText="1"/>
      <protection locked="0"/>
    </xf>
    <xf numFmtId="4" fontId="6" fillId="5" borderId="4" xfId="0" applyNumberFormat="1" applyFont="1" applyFill="1" applyBorder="1" applyAlignment="1" applyProtection="1">
      <alignment horizontal="center"/>
      <protection locked="0"/>
    </xf>
    <xf numFmtId="4" fontId="6" fillId="5" borderId="17" xfId="0" applyNumberFormat="1" applyFont="1" applyFill="1" applyBorder="1" applyAlignment="1" applyProtection="1">
      <alignment horizontal="center"/>
      <protection locked="0"/>
    </xf>
    <xf numFmtId="0" fontId="29" fillId="4" borderId="25" xfId="3" applyFont="1" applyBorder="1" applyAlignment="1" applyProtection="1">
      <alignment horizontal="left" vertical="center"/>
      <protection locked="0"/>
    </xf>
    <xf numFmtId="4" fontId="0" fillId="0" borderId="14" xfId="0" applyNumberFormat="1" applyFont="1" applyFill="1" applyBorder="1" applyAlignment="1" applyProtection="1">
      <alignment horizontal="center"/>
      <protection locked="0"/>
    </xf>
    <xf numFmtId="4" fontId="0" fillId="0" borderId="15" xfId="0" applyNumberFormat="1" applyFont="1" applyFill="1" applyBorder="1" applyAlignment="1" applyProtection="1">
      <alignment horizontal="center"/>
      <protection locked="0"/>
    </xf>
    <xf numFmtId="4" fontId="0" fillId="6" borderId="15" xfId="0" applyNumberFormat="1" applyFont="1" applyFill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justify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Border="1" applyAlignment="1" applyProtection="1">
      <alignment horizontal="center" vertical="center" wrapText="1"/>
      <protection locked="0"/>
    </xf>
    <xf numFmtId="165" fontId="7" fillId="0" borderId="6" xfId="0" applyNumberFormat="1" applyFont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Border="1" applyAlignment="1" applyProtection="1">
      <alignment horizontal="center" wrapText="1"/>
      <protection locked="0"/>
    </xf>
    <xf numFmtId="165" fontId="7" fillId="0" borderId="6" xfId="0" applyNumberFormat="1" applyFont="1" applyBorder="1" applyAlignment="1" applyProtection="1">
      <alignment horizontal="center" wrapText="1"/>
      <protection locked="0"/>
    </xf>
    <xf numFmtId="0" fontId="2" fillId="4" borderId="46" xfId="3" applyFont="1" applyBorder="1" applyAlignment="1" applyProtection="1">
      <alignment horizontal="left" vertical="center" wrapText="1"/>
      <protection locked="0"/>
    </xf>
    <xf numFmtId="165" fontId="8" fillId="5" borderId="1" xfId="0" applyNumberFormat="1" applyFont="1" applyFill="1" applyBorder="1" applyAlignment="1" applyProtection="1">
      <alignment horizontal="center" wrapText="1"/>
      <protection locked="0"/>
    </xf>
    <xf numFmtId="165" fontId="8" fillId="5" borderId="8" xfId="0" applyNumberFormat="1" applyFont="1" applyFill="1" applyBorder="1" applyAlignment="1" applyProtection="1">
      <alignment horizontal="center" wrapText="1"/>
      <protection locked="0"/>
    </xf>
    <xf numFmtId="0" fontId="35" fillId="4" borderId="26" xfId="3" applyFont="1" applyBorder="1" applyProtection="1">
      <protection locked="0"/>
    </xf>
    <xf numFmtId="165" fontId="5" fillId="0" borderId="7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65" fontId="5" fillId="6" borderId="7" xfId="0" applyNumberFormat="1" applyFont="1" applyFill="1" applyBorder="1" applyAlignment="1" applyProtection="1">
      <alignment horizontal="center" wrapText="1"/>
      <protection locked="0"/>
    </xf>
    <xf numFmtId="0" fontId="2" fillId="4" borderId="48" xfId="3" applyFont="1" applyBorder="1" applyAlignment="1" applyProtection="1">
      <alignment horizontal="center" vertical="center"/>
      <protection locked="0"/>
    </xf>
    <xf numFmtId="0" fontId="2" fillId="4" borderId="35" xfId="3" applyFont="1" applyBorder="1" applyAlignment="1" applyProtection="1">
      <alignment horizontal="center" vertical="center"/>
      <protection locked="0"/>
    </xf>
    <xf numFmtId="0" fontId="2" fillId="4" borderId="69" xfId="3" applyFont="1" applyBorder="1" applyAlignment="1" applyProtection="1">
      <alignment horizontal="center" vertical="center"/>
      <protection locked="0"/>
    </xf>
    <xf numFmtId="0" fontId="2" fillId="4" borderId="57" xfId="3" applyFont="1" applyBorder="1" applyAlignment="1" applyProtection="1">
      <alignment horizontal="center" vertical="center"/>
      <protection locked="0"/>
    </xf>
    <xf numFmtId="0" fontId="35" fillId="4" borderId="18" xfId="3" applyFont="1" applyBorder="1" applyAlignment="1" applyProtection="1">
      <alignment vertical="center"/>
      <protection locked="0"/>
    </xf>
    <xf numFmtId="3" fontId="7" fillId="0" borderId="5" xfId="0" applyNumberFormat="1" applyFont="1" applyBorder="1" applyAlignment="1" applyProtection="1">
      <alignment vertical="center"/>
      <protection locked="0"/>
    </xf>
    <xf numFmtId="3" fontId="5" fillId="0" borderId="18" xfId="0" applyNumberFormat="1" applyFont="1" applyBorder="1" applyAlignment="1" applyProtection="1">
      <alignment vertical="center"/>
      <protection locked="0"/>
    </xf>
    <xf numFmtId="3" fontId="5" fillId="0" borderId="91" xfId="0" applyNumberFormat="1" applyFont="1" applyBorder="1" applyAlignment="1" applyProtection="1">
      <alignment vertical="center"/>
      <protection locked="0"/>
    </xf>
    <xf numFmtId="3" fontId="5" fillId="0" borderId="92" xfId="0" applyNumberFormat="1" applyFont="1" applyBorder="1" applyAlignment="1" applyProtection="1">
      <alignment vertical="center"/>
      <protection locked="0"/>
    </xf>
    <xf numFmtId="3" fontId="5" fillId="0" borderId="5" xfId="0" applyNumberFormat="1" applyFont="1" applyBorder="1" applyAlignment="1" applyProtection="1">
      <alignment vertical="center"/>
      <protection locked="0"/>
    </xf>
    <xf numFmtId="0" fontId="35" fillId="4" borderId="19" xfId="3" applyFont="1" applyBorder="1" applyAlignment="1" applyProtection="1">
      <alignment vertical="center"/>
      <protection locked="0"/>
    </xf>
    <xf numFmtId="3" fontId="7" fillId="0" borderId="6" xfId="0" applyNumberFormat="1" applyFont="1" applyBorder="1" applyAlignment="1" applyProtection="1">
      <alignment vertical="center"/>
      <protection locked="0"/>
    </xf>
    <xf numFmtId="3" fontId="5" fillId="0" borderId="19" xfId="0" applyNumberFormat="1" applyFont="1" applyBorder="1" applyAlignment="1" applyProtection="1">
      <alignment vertical="center"/>
      <protection locked="0"/>
    </xf>
    <xf numFmtId="3" fontId="5" fillId="0" borderId="63" xfId="0" applyNumberFormat="1" applyFont="1" applyBorder="1" applyAlignment="1" applyProtection="1">
      <alignment vertical="center"/>
      <protection locked="0"/>
    </xf>
    <xf numFmtId="3" fontId="5" fillId="0" borderId="71" xfId="0" applyNumberFormat="1" applyFont="1" applyBorder="1" applyAlignment="1" applyProtection="1">
      <alignment vertical="center"/>
      <protection locked="0"/>
    </xf>
    <xf numFmtId="3" fontId="5" fillId="0" borderId="6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 applyAlignment="1" applyProtection="1">
      <alignment vertical="center"/>
      <protection locked="0"/>
    </xf>
    <xf numFmtId="3" fontId="5" fillId="0" borderId="26" xfId="0" applyNumberFormat="1" applyFont="1" applyBorder="1" applyAlignment="1" applyProtection="1">
      <alignment vertical="center"/>
      <protection locked="0"/>
    </xf>
    <xf numFmtId="3" fontId="5" fillId="0" borderId="64" xfId="0" applyNumberFormat="1" applyFont="1" applyBorder="1" applyAlignment="1" applyProtection="1">
      <alignment vertical="center"/>
      <protection locked="0"/>
    </xf>
    <xf numFmtId="3" fontId="5" fillId="0" borderId="72" xfId="0" applyNumberFormat="1" applyFont="1" applyBorder="1" applyAlignment="1" applyProtection="1">
      <alignment vertical="center"/>
      <protection locked="0"/>
    </xf>
    <xf numFmtId="3" fontId="5" fillId="0" borderId="11" xfId="0" applyNumberFormat="1" applyFont="1" applyBorder="1" applyAlignment="1" applyProtection="1">
      <alignment vertical="center"/>
      <protection locked="0"/>
    </xf>
    <xf numFmtId="0" fontId="2" fillId="4" borderId="42" xfId="3" applyFont="1" applyBorder="1" applyAlignment="1" applyProtection="1">
      <alignment vertical="center"/>
      <protection locked="0"/>
    </xf>
    <xf numFmtId="3" fontId="11" fillId="5" borderId="8" xfId="0" applyNumberFormat="1" applyFont="1" applyFill="1" applyBorder="1" applyAlignment="1" applyProtection="1">
      <alignment vertical="center"/>
      <protection locked="0"/>
    </xf>
    <xf numFmtId="3" fontId="11" fillId="5" borderId="24" xfId="0" applyNumberFormat="1" applyFont="1" applyFill="1" applyBorder="1" applyAlignment="1" applyProtection="1">
      <alignment vertical="center"/>
      <protection locked="0"/>
    </xf>
    <xf numFmtId="3" fontId="11" fillId="5" borderId="65" xfId="0" applyNumberFormat="1" applyFont="1" applyFill="1" applyBorder="1" applyAlignment="1" applyProtection="1">
      <alignment vertical="center"/>
      <protection locked="0"/>
    </xf>
    <xf numFmtId="3" fontId="11" fillId="5" borderId="73" xfId="0" applyNumberFormat="1" applyFont="1" applyFill="1" applyBorder="1" applyAlignment="1" applyProtection="1">
      <alignment vertical="center"/>
      <protection locked="0"/>
    </xf>
    <xf numFmtId="3" fontId="11" fillId="5" borderId="1" xfId="0" applyNumberFormat="1" applyFont="1" applyFill="1" applyBorder="1" applyAlignment="1" applyProtection="1">
      <alignment vertical="center"/>
      <protection locked="0"/>
    </xf>
    <xf numFmtId="3" fontId="11" fillId="5" borderId="10" xfId="0" applyNumberFormat="1" applyFont="1" applyFill="1" applyBorder="1" applyAlignment="1" applyProtection="1">
      <alignment vertical="center"/>
      <protection locked="0"/>
    </xf>
    <xf numFmtId="166" fontId="0" fillId="0" borderId="5" xfId="0" applyNumberFormat="1" applyFont="1" applyBorder="1" applyAlignment="1" applyProtection="1">
      <alignment vertical="center"/>
      <protection locked="0"/>
    </xf>
    <xf numFmtId="166" fontId="0" fillId="0" borderId="18" xfId="0" applyNumberFormat="1" applyFont="1" applyBorder="1" applyAlignment="1" applyProtection="1">
      <alignment vertical="center"/>
      <protection locked="0"/>
    </xf>
    <xf numFmtId="166" fontId="0" fillId="0" borderId="93" xfId="0" applyNumberFormat="1" applyFont="1" applyBorder="1" applyAlignment="1" applyProtection="1">
      <alignment vertical="center"/>
      <protection locked="0"/>
    </xf>
    <xf numFmtId="166" fontId="0" fillId="0" borderId="3" xfId="0" applyNumberFormat="1" applyFont="1" applyBorder="1" applyAlignment="1" applyProtection="1">
      <alignment vertical="center"/>
      <protection locked="0"/>
    </xf>
    <xf numFmtId="166" fontId="0" fillId="0" borderId="91" xfId="0" applyNumberFormat="1" applyFont="1" applyBorder="1" applyAlignment="1" applyProtection="1">
      <alignment vertical="center"/>
      <protection locked="0"/>
    </xf>
    <xf numFmtId="166" fontId="0" fillId="0" borderId="92" xfId="0" applyNumberFormat="1" applyFont="1" applyBorder="1" applyAlignment="1" applyProtection="1">
      <alignment vertical="center"/>
      <protection locked="0"/>
    </xf>
    <xf numFmtId="166" fontId="5" fillId="0" borderId="6" xfId="0" applyNumberFormat="1" applyFont="1" applyBorder="1" applyAlignment="1" applyProtection="1">
      <alignment horizontal="right" vertical="center"/>
      <protection locked="0"/>
    </xf>
    <xf numFmtId="166" fontId="5" fillId="0" borderId="19" xfId="0" applyNumberFormat="1" applyFont="1" applyBorder="1" applyAlignment="1" applyProtection="1">
      <alignment horizontal="right" vertical="center"/>
      <protection locked="0"/>
    </xf>
    <xf numFmtId="166" fontId="5" fillId="0" borderId="63" xfId="0" applyNumberFormat="1" applyFont="1" applyBorder="1" applyAlignment="1" applyProtection="1">
      <alignment horizontal="right" vertical="center"/>
      <protection locked="0"/>
    </xf>
    <xf numFmtId="166" fontId="5" fillId="0" borderId="0" xfId="0" applyNumberFormat="1" applyFont="1" applyBorder="1" applyAlignment="1" applyProtection="1">
      <alignment horizontal="right" vertical="center"/>
      <protection locked="0"/>
    </xf>
    <xf numFmtId="166" fontId="5" fillId="0" borderId="71" xfId="0" applyNumberFormat="1" applyFont="1" applyBorder="1" applyAlignment="1" applyProtection="1">
      <alignment horizontal="right" vertical="center"/>
      <protection locked="0"/>
    </xf>
    <xf numFmtId="166" fontId="0" fillId="0" borderId="6" xfId="0" applyNumberFormat="1" applyFont="1" applyBorder="1" applyAlignment="1" applyProtection="1">
      <alignment vertical="center"/>
      <protection locked="0"/>
    </xf>
    <xf numFmtId="166" fontId="7" fillId="0" borderId="6" xfId="0" applyNumberFormat="1" applyFont="1" applyBorder="1" applyAlignment="1" applyProtection="1">
      <alignment vertical="center"/>
      <protection locked="0"/>
    </xf>
    <xf numFmtId="166" fontId="5" fillId="0" borderId="26" xfId="0" applyNumberFormat="1" applyFont="1" applyBorder="1" applyAlignment="1" applyProtection="1">
      <alignment vertical="center"/>
      <protection locked="0"/>
    </xf>
    <xf numFmtId="166" fontId="5" fillId="0" borderId="64" xfId="0" applyNumberFormat="1" applyFont="1" applyBorder="1" applyAlignment="1" applyProtection="1">
      <alignment vertical="center"/>
      <protection locked="0"/>
    </xf>
    <xf numFmtId="166" fontId="5" fillId="0" borderId="74" xfId="0" applyNumberFormat="1" applyFont="1" applyBorder="1" applyAlignment="1" applyProtection="1">
      <alignment vertical="center"/>
      <protection locked="0"/>
    </xf>
    <xf numFmtId="166" fontId="5" fillId="0" borderId="6" xfId="0" applyNumberFormat="1" applyFont="1" applyBorder="1" applyAlignment="1" applyProtection="1">
      <alignment vertical="center"/>
      <protection locked="0"/>
    </xf>
    <xf numFmtId="166" fontId="5" fillId="0" borderId="72" xfId="0" applyNumberFormat="1" applyFont="1" applyBorder="1" applyAlignment="1" applyProtection="1">
      <alignment vertical="center"/>
      <protection locked="0"/>
    </xf>
    <xf numFmtId="166" fontId="11" fillId="5" borderId="8" xfId="0" applyNumberFormat="1" applyFont="1" applyFill="1" applyBorder="1" applyAlignment="1" applyProtection="1">
      <alignment vertical="center"/>
      <protection locked="0"/>
    </xf>
    <xf numFmtId="166" fontId="11" fillId="5" borderId="66" xfId="0" applyNumberFormat="1" applyFont="1" applyFill="1" applyBorder="1" applyAlignment="1" applyProtection="1">
      <alignment vertical="center"/>
      <protection locked="0"/>
    </xf>
    <xf numFmtId="166" fontId="11" fillId="5" borderId="67" xfId="0" applyNumberFormat="1" applyFont="1" applyFill="1" applyBorder="1" applyAlignment="1" applyProtection="1">
      <alignment vertical="center"/>
      <protection locked="0"/>
    </xf>
    <xf numFmtId="166" fontId="11" fillId="5" borderId="72" xfId="0" applyNumberFormat="1" applyFont="1" applyFill="1" applyBorder="1" applyAlignment="1" applyProtection="1">
      <alignment vertical="center"/>
      <protection locked="0"/>
    </xf>
    <xf numFmtId="166" fontId="11" fillId="5" borderId="26" xfId="0" applyNumberFormat="1" applyFont="1" applyFill="1" applyBorder="1" applyAlignment="1" applyProtection="1">
      <alignment vertical="center"/>
      <protection locked="0"/>
    </xf>
    <xf numFmtId="166" fontId="11" fillId="5" borderId="24" xfId="0" applyNumberFormat="1" applyFont="1" applyFill="1" applyBorder="1" applyAlignment="1" applyProtection="1">
      <alignment vertical="center"/>
      <protection locked="0"/>
    </xf>
    <xf numFmtId="166" fontId="11" fillId="5" borderId="75" xfId="0" applyNumberFormat="1" applyFont="1" applyFill="1" applyBorder="1" applyAlignment="1" applyProtection="1">
      <alignment vertical="center"/>
      <protection locked="0"/>
    </xf>
    <xf numFmtId="0" fontId="2" fillId="4" borderId="34" xfId="3" applyFont="1" applyBorder="1" applyAlignment="1" applyProtection="1">
      <alignment horizontal="center" vertical="center"/>
      <protection locked="0"/>
    </xf>
    <xf numFmtId="0" fontId="2" fillId="4" borderId="76" xfId="3" applyFont="1" applyBorder="1" applyAlignment="1" applyProtection="1">
      <alignment horizontal="center" vertical="center"/>
      <protection locked="0"/>
    </xf>
    <xf numFmtId="0" fontId="2" fillId="4" borderId="78" xfId="3" applyFont="1" applyBorder="1" applyAlignment="1" applyProtection="1">
      <alignment horizontal="center" vertical="center"/>
      <protection locked="0"/>
    </xf>
    <xf numFmtId="0" fontId="2" fillId="4" borderId="77" xfId="3" applyFont="1" applyBorder="1" applyAlignment="1" applyProtection="1">
      <alignment horizontal="center" vertical="center"/>
      <protection locked="0"/>
    </xf>
    <xf numFmtId="0" fontId="35" fillId="4" borderId="19" xfId="3" applyFont="1" applyBorder="1" applyAlignment="1" applyProtection="1">
      <alignment horizontal="left" vertical="center"/>
      <protection locked="0"/>
    </xf>
    <xf numFmtId="3" fontId="7" fillId="0" borderId="18" xfId="0" applyNumberFormat="1" applyFont="1" applyBorder="1" applyAlignment="1" applyProtection="1">
      <alignment vertical="center"/>
      <protection locked="0"/>
    </xf>
    <xf numFmtId="3" fontId="7" fillId="0" borderId="19" xfId="0" applyNumberFormat="1" applyFont="1" applyBorder="1" applyAlignment="1" applyProtection="1">
      <alignment vertical="center"/>
      <protection locked="0"/>
    </xf>
    <xf numFmtId="0" fontId="2" fillId="4" borderId="42" xfId="3" applyFont="1" applyBorder="1" applyAlignment="1" applyProtection="1">
      <alignment horizontal="left" vertical="center"/>
      <protection locked="0"/>
    </xf>
    <xf numFmtId="166" fontId="7" fillId="0" borderId="18" xfId="0" applyNumberFormat="1" applyFont="1" applyBorder="1" applyAlignment="1" applyProtection="1">
      <alignment vertical="center"/>
      <protection locked="0"/>
    </xf>
    <xf numFmtId="166" fontId="5" fillId="0" borderId="5" xfId="0" applyNumberFormat="1" applyFont="1" applyBorder="1" applyAlignment="1" applyProtection="1">
      <alignment vertical="center"/>
      <protection locked="0"/>
    </xf>
    <xf numFmtId="166" fontId="7" fillId="0" borderId="5" xfId="0" applyNumberFormat="1" applyFont="1" applyBorder="1" applyAlignment="1" applyProtection="1">
      <alignment vertical="center"/>
      <protection locked="0"/>
    </xf>
    <xf numFmtId="166" fontId="5" fillId="0" borderId="18" xfId="0" applyNumberFormat="1" applyFont="1" applyBorder="1" applyAlignment="1" applyProtection="1">
      <alignment vertical="center"/>
      <protection locked="0"/>
    </xf>
    <xf numFmtId="166" fontId="7" fillId="0" borderId="19" xfId="0" applyNumberFormat="1" applyFont="1" applyBorder="1" applyAlignment="1" applyProtection="1">
      <alignment vertical="center"/>
      <protection locked="0"/>
    </xf>
    <xf numFmtId="166" fontId="5" fillId="0" borderId="6" xfId="0" applyNumberFormat="1" applyFont="1" applyFill="1" applyBorder="1" applyAlignment="1" applyProtection="1">
      <alignment vertical="center"/>
      <protection locked="0"/>
    </xf>
    <xf numFmtId="4" fontId="7" fillId="0" borderId="6" xfId="0" applyNumberFormat="1" applyFont="1" applyBorder="1" applyAlignment="1" applyProtection="1">
      <alignment vertical="center"/>
      <protection locked="0"/>
    </xf>
    <xf numFmtId="4" fontId="7" fillId="0" borderId="19" xfId="0" applyNumberFormat="1" applyFont="1" applyBorder="1" applyAlignment="1" applyProtection="1">
      <alignment vertical="center"/>
      <protection locked="0"/>
    </xf>
    <xf numFmtId="166" fontId="5" fillId="0" borderId="19" xfId="0" applyNumberFormat="1" applyFont="1" applyBorder="1" applyAlignment="1" applyProtection="1">
      <alignment vertical="center"/>
      <protection locked="0"/>
    </xf>
    <xf numFmtId="0" fontId="1" fillId="4" borderId="0" xfId="3" applyFont="1" applyBorder="1" applyAlignment="1" applyProtection="1">
      <alignment horizontal="center" vertical="center"/>
      <protection hidden="1"/>
    </xf>
    <xf numFmtId="0" fontId="2" fillId="4" borderId="33" xfId="3" applyFont="1" applyBorder="1" applyAlignment="1" applyProtection="1">
      <alignment horizontal="center" vertical="center"/>
      <protection hidden="1"/>
    </xf>
    <xf numFmtId="0" fontId="2" fillId="4" borderId="43" xfId="3" applyFont="1" applyBorder="1" applyAlignment="1" applyProtection="1">
      <alignment horizontal="center" vertical="center"/>
      <protection hidden="1"/>
    </xf>
    <xf numFmtId="0" fontId="2" fillId="4" borderId="81" xfId="3" applyFont="1" applyBorder="1" applyAlignment="1" applyProtection="1">
      <alignment horizontal="center" vertical="center"/>
      <protection hidden="1"/>
    </xf>
    <xf numFmtId="0" fontId="2" fillId="4" borderId="54" xfId="3" applyFont="1" applyBorder="1" applyAlignment="1" applyProtection="1">
      <alignment horizontal="center" vertical="center"/>
      <protection hidden="1"/>
    </xf>
    <xf numFmtId="0" fontId="2" fillId="4" borderId="53" xfId="3" applyFont="1" applyBorder="1" applyAlignment="1" applyProtection="1">
      <alignment horizontal="center" vertical="center"/>
      <protection hidden="1"/>
    </xf>
    <xf numFmtId="0" fontId="2" fillId="4" borderId="34" xfId="3" applyFont="1" applyBorder="1" applyAlignment="1" applyProtection="1">
      <alignment horizontal="center" vertical="center"/>
      <protection hidden="1"/>
    </xf>
    <xf numFmtId="0" fontId="2" fillId="4" borderId="83" xfId="3" applyFont="1" applyBorder="1" applyAlignment="1" applyProtection="1">
      <alignment horizontal="center" vertical="center"/>
      <protection hidden="1"/>
    </xf>
    <xf numFmtId="0" fontId="30" fillId="0" borderId="37" xfId="0" applyFont="1" applyFill="1" applyBorder="1" applyAlignment="1" applyProtection="1">
      <alignment vertical="center"/>
      <protection hidden="1"/>
    </xf>
    <xf numFmtId="0" fontId="3" fillId="0" borderId="35" xfId="0" applyFont="1" applyFill="1" applyBorder="1" applyAlignment="1" applyProtection="1">
      <alignment vertical="center"/>
      <protection hidden="1"/>
    </xf>
    <xf numFmtId="0" fontId="3" fillId="0" borderId="36" xfId="0" applyFont="1" applyFill="1" applyBorder="1" applyAlignment="1" applyProtection="1">
      <alignment vertical="center"/>
      <protection hidden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11" xfId="0" applyFont="1" applyFill="1" applyBorder="1" applyAlignment="1" applyProtection="1">
      <alignment vertical="center"/>
      <protection hidden="1"/>
    </xf>
    <xf numFmtId="0" fontId="28" fillId="4" borderId="28" xfId="3" applyFont="1" applyBorder="1" applyAlignment="1" applyProtection="1">
      <alignment horizontal="left" vertical="center"/>
      <protection hidden="1"/>
    </xf>
    <xf numFmtId="3" fontId="7" fillId="0" borderId="3" xfId="16" applyNumberFormat="1" applyFont="1" applyFill="1" applyBorder="1" applyProtection="1">
      <protection hidden="1"/>
    </xf>
    <xf numFmtId="3" fontId="7" fillId="0" borderId="3" xfId="0" applyNumberFormat="1" applyFont="1" applyFill="1" applyBorder="1" applyProtection="1">
      <protection hidden="1"/>
    </xf>
    <xf numFmtId="3" fontId="7" fillId="5" borderId="18" xfId="0" applyNumberFormat="1" applyFont="1" applyFill="1" applyBorder="1" applyProtection="1">
      <protection hidden="1"/>
    </xf>
    <xf numFmtId="3" fontId="5" fillId="0" borderId="3" xfId="16" applyNumberFormat="1" applyFont="1" applyFill="1" applyBorder="1" applyProtection="1">
      <protection hidden="1"/>
    </xf>
    <xf numFmtId="3" fontId="5" fillId="0" borderId="3" xfId="0" applyNumberFormat="1" applyFont="1" applyFill="1" applyBorder="1" applyProtection="1">
      <protection hidden="1"/>
    </xf>
    <xf numFmtId="3" fontId="5" fillId="5" borderId="18" xfId="0" applyNumberFormat="1" applyFont="1" applyFill="1" applyBorder="1" applyProtection="1">
      <protection hidden="1"/>
    </xf>
    <xf numFmtId="3" fontId="5" fillId="5" borderId="5" xfId="0" applyNumberFormat="1" applyFont="1" applyFill="1" applyBorder="1" applyProtection="1">
      <protection hidden="1"/>
    </xf>
    <xf numFmtId="0" fontId="28" fillId="4" borderId="12" xfId="3" applyFont="1" applyBorder="1" applyAlignment="1" applyProtection="1">
      <alignment horizontal="left" vertical="center"/>
      <protection hidden="1"/>
    </xf>
    <xf numFmtId="3" fontId="7" fillId="0" borderId="0" xfId="16" applyNumberFormat="1" applyFont="1" applyFill="1" applyBorder="1" applyProtection="1">
      <protection hidden="1"/>
    </xf>
    <xf numFmtId="3" fontId="7" fillId="0" borderId="0" xfId="0" applyNumberFormat="1" applyFont="1" applyFill="1" applyBorder="1" applyProtection="1">
      <protection hidden="1"/>
    </xf>
    <xf numFmtId="3" fontId="7" fillId="5" borderId="19" xfId="0" applyNumberFormat="1" applyFont="1" applyFill="1" applyBorder="1" applyProtection="1">
      <protection hidden="1"/>
    </xf>
    <xf numFmtId="3" fontId="5" fillId="0" borderId="0" xfId="16" applyNumberFormat="1" applyFont="1" applyFill="1" applyBorder="1" applyProtection="1">
      <protection hidden="1"/>
    </xf>
    <xf numFmtId="3" fontId="5" fillId="0" borderId="0" xfId="0" applyNumberFormat="1" applyFont="1" applyFill="1" applyBorder="1" applyProtection="1">
      <protection hidden="1"/>
    </xf>
    <xf numFmtId="3" fontId="5" fillId="5" borderId="19" xfId="0" applyNumberFormat="1" applyFont="1" applyFill="1" applyBorder="1" applyProtection="1">
      <protection hidden="1"/>
    </xf>
    <xf numFmtId="3" fontId="5" fillId="5" borderId="6" xfId="0" applyNumberFormat="1" applyFont="1" applyFill="1" applyBorder="1" applyProtection="1">
      <protection hidden="1"/>
    </xf>
    <xf numFmtId="0" fontId="28" fillId="4" borderId="29" xfId="3" applyFont="1" applyBorder="1" applyAlignment="1" applyProtection="1">
      <alignment horizontal="left" vertical="center"/>
      <protection hidden="1"/>
    </xf>
    <xf numFmtId="3" fontId="7" fillId="0" borderId="2" xfId="16" applyNumberFormat="1" applyFont="1" applyFill="1" applyBorder="1" applyProtection="1">
      <protection hidden="1"/>
    </xf>
    <xf numFmtId="3" fontId="7" fillId="0" borderId="2" xfId="0" applyNumberFormat="1" applyFont="1" applyFill="1" applyBorder="1" applyProtection="1">
      <protection hidden="1"/>
    </xf>
    <xf numFmtId="3" fontId="5" fillId="0" borderId="2" xfId="16" applyNumberFormat="1" applyFont="1" applyFill="1" applyBorder="1" applyProtection="1">
      <protection hidden="1"/>
    </xf>
    <xf numFmtId="3" fontId="5" fillId="0" borderId="2" xfId="0" applyNumberFormat="1" applyFont="1" applyFill="1" applyBorder="1" applyProtection="1">
      <protection hidden="1"/>
    </xf>
    <xf numFmtId="0" fontId="31" fillId="4" borderId="13" xfId="3" applyFont="1" applyBorder="1" applyAlignment="1" applyProtection="1">
      <alignment horizontal="left" vertical="center"/>
      <protection hidden="1"/>
    </xf>
    <xf numFmtId="3" fontId="8" fillId="0" borderId="13" xfId="0" applyNumberFormat="1" applyFont="1" applyFill="1" applyBorder="1" applyProtection="1">
      <protection hidden="1"/>
    </xf>
    <xf numFmtId="3" fontId="8" fillId="0" borderId="4" xfId="0" applyNumberFormat="1" applyFont="1" applyFill="1" applyBorder="1" applyProtection="1">
      <protection hidden="1"/>
    </xf>
    <xf numFmtId="3" fontId="8" fillId="5" borderId="16" xfId="0" applyNumberFormat="1" applyFont="1" applyFill="1" applyBorder="1" applyProtection="1">
      <protection hidden="1"/>
    </xf>
    <xf numFmtId="3" fontId="6" fillId="0" borderId="13" xfId="0" applyNumberFormat="1" applyFont="1" applyFill="1" applyBorder="1" applyProtection="1">
      <protection hidden="1"/>
    </xf>
    <xf numFmtId="3" fontId="6" fillId="0" borderId="4" xfId="0" applyNumberFormat="1" applyFont="1" applyFill="1" applyBorder="1" applyProtection="1">
      <protection hidden="1"/>
    </xf>
    <xf numFmtId="3" fontId="6" fillId="5" borderId="16" xfId="0" applyNumberFormat="1" applyFont="1" applyFill="1" applyBorder="1" applyProtection="1">
      <protection hidden="1"/>
    </xf>
    <xf numFmtId="3" fontId="6" fillId="5" borderId="17" xfId="0" applyNumberFormat="1" applyFont="1" applyFill="1" applyBorder="1" applyProtection="1">
      <protection hidden="1"/>
    </xf>
    <xf numFmtId="0" fontId="30" fillId="0" borderId="21" xfId="0" applyFont="1" applyFill="1" applyBorder="1" applyAlignment="1" applyProtection="1">
      <alignment vertical="center"/>
      <protection hidden="1"/>
    </xf>
    <xf numFmtId="0" fontId="3" fillId="0" borderId="14" xfId="0" applyFont="1" applyFill="1" applyBorder="1" applyAlignment="1" applyProtection="1">
      <alignment vertical="center"/>
      <protection hidden="1"/>
    </xf>
    <xf numFmtId="3" fontId="3" fillId="0" borderId="14" xfId="0" applyNumberFormat="1" applyFont="1" applyFill="1" applyBorder="1" applyAlignment="1" applyProtection="1">
      <alignment vertical="center"/>
      <protection hidden="1"/>
    </xf>
    <xf numFmtId="0" fontId="3" fillId="0" borderId="15" xfId="0" applyFont="1" applyFill="1" applyBorder="1" applyAlignment="1" applyProtection="1">
      <alignment vertical="center"/>
      <protection hidden="1"/>
    </xf>
    <xf numFmtId="0" fontId="30" fillId="0" borderId="21" xfId="0" applyFont="1" applyFill="1" applyBorder="1" applyAlignment="1" applyProtection="1">
      <protection hidden="1"/>
    </xf>
    <xf numFmtId="0" fontId="3" fillId="0" borderId="14" xfId="0" applyFont="1" applyFill="1" applyBorder="1" applyAlignment="1" applyProtection="1">
      <protection hidden="1"/>
    </xf>
    <xf numFmtId="3" fontId="3" fillId="0" borderId="14" xfId="0" applyNumberFormat="1" applyFont="1" applyFill="1" applyBorder="1" applyAlignment="1" applyProtection="1">
      <protection hidden="1"/>
    </xf>
    <xf numFmtId="3" fontId="3" fillId="0" borderId="15" xfId="0" applyNumberFormat="1" applyFont="1" applyFill="1" applyBorder="1" applyAlignment="1" applyProtection="1">
      <protection hidden="1"/>
    </xf>
    <xf numFmtId="0" fontId="3" fillId="0" borderId="15" xfId="0" applyFont="1" applyFill="1" applyBorder="1" applyAlignment="1" applyProtection="1">
      <protection hidden="1"/>
    </xf>
    <xf numFmtId="0" fontId="0" fillId="0" borderId="13" xfId="0" applyFill="1" applyBorder="1" applyAlignment="1" applyProtection="1">
      <protection hidden="1"/>
    </xf>
    <xf numFmtId="0" fontId="0" fillId="0" borderId="4" xfId="0" applyFill="1" applyBorder="1" applyAlignment="1" applyProtection="1">
      <protection hidden="1"/>
    </xf>
    <xf numFmtId="0" fontId="0" fillId="0" borderId="49" xfId="0" applyFill="1" applyBorder="1" applyAlignment="1" applyProtection="1">
      <protection hidden="1"/>
    </xf>
    <xf numFmtId="3" fontId="0" fillId="0" borderId="4" xfId="0" applyNumberFormat="1" applyFill="1" applyBorder="1" applyAlignment="1" applyProtection="1">
      <protection hidden="1"/>
    </xf>
    <xf numFmtId="3" fontId="0" fillId="0" borderId="17" xfId="0" applyNumberFormat="1" applyFill="1" applyBorder="1" applyAlignment="1" applyProtection="1">
      <protection hidden="1"/>
    </xf>
    <xf numFmtId="0" fontId="0" fillId="0" borderId="17" xfId="0" applyFill="1" applyBorder="1" applyAlignment="1" applyProtection="1">
      <protection hidden="1"/>
    </xf>
    <xf numFmtId="0" fontId="28" fillId="4" borderId="13" xfId="3" applyFont="1" applyBorder="1" applyAlignment="1" applyProtection="1">
      <alignment horizontal="left" vertical="center"/>
      <protection hidden="1"/>
    </xf>
    <xf numFmtId="3" fontId="7" fillId="0" borderId="4" xfId="0" applyNumberFormat="1" applyFont="1" applyFill="1" applyBorder="1" applyProtection="1">
      <protection hidden="1"/>
    </xf>
    <xf numFmtId="3" fontId="5" fillId="6" borderId="4" xfId="0" applyNumberFormat="1" applyFont="1" applyFill="1" applyBorder="1" applyProtection="1">
      <protection hidden="1"/>
    </xf>
    <xf numFmtId="3" fontId="7" fillId="5" borderId="16" xfId="0" applyNumberFormat="1" applyFont="1" applyFill="1" applyBorder="1" applyProtection="1">
      <protection hidden="1"/>
    </xf>
    <xf numFmtId="3" fontId="5" fillId="0" borderId="4" xfId="0" applyNumberFormat="1" applyFont="1" applyFill="1" applyBorder="1" applyProtection="1">
      <protection hidden="1"/>
    </xf>
    <xf numFmtId="3" fontId="5" fillId="5" borderId="16" xfId="0" applyNumberFormat="1" applyFont="1" applyFill="1" applyBorder="1" applyProtection="1">
      <protection hidden="1"/>
    </xf>
    <xf numFmtId="3" fontId="5" fillId="5" borderId="17" xfId="0" applyNumberFormat="1" applyFont="1" applyFill="1" applyBorder="1" applyProtection="1">
      <protection hidden="1"/>
    </xf>
    <xf numFmtId="0" fontId="2" fillId="4" borderId="13" xfId="3" applyFont="1" applyBorder="1" applyAlignment="1" applyProtection="1">
      <alignment horizontal="left" vertical="center" wrapText="1"/>
      <protection hidden="1"/>
    </xf>
    <xf numFmtId="3" fontId="8" fillId="0" borderId="13" xfId="0" applyNumberFormat="1" applyFont="1" applyFill="1" applyBorder="1" applyAlignment="1" applyProtection="1">
      <alignment vertical="center" wrapText="1"/>
      <protection hidden="1"/>
    </xf>
    <xf numFmtId="3" fontId="8" fillId="0" borderId="4" xfId="0" applyNumberFormat="1" applyFont="1" applyFill="1" applyBorder="1" applyAlignment="1" applyProtection="1">
      <alignment vertical="center" wrapText="1"/>
      <protection hidden="1"/>
    </xf>
    <xf numFmtId="3" fontId="8" fillId="5" borderId="16" xfId="0" applyNumberFormat="1" applyFont="1" applyFill="1" applyBorder="1" applyAlignment="1" applyProtection="1">
      <alignment vertical="center" wrapText="1"/>
      <protection hidden="1"/>
    </xf>
    <xf numFmtId="3" fontId="6" fillId="0" borderId="13" xfId="0" applyNumberFormat="1" applyFont="1" applyFill="1" applyBorder="1" applyAlignment="1" applyProtection="1">
      <alignment vertical="center" wrapText="1"/>
      <protection hidden="1"/>
    </xf>
    <xf numFmtId="3" fontId="6" fillId="0" borderId="4" xfId="0" applyNumberFormat="1" applyFont="1" applyFill="1" applyBorder="1" applyAlignment="1" applyProtection="1">
      <alignment vertical="center" wrapText="1"/>
      <protection hidden="1"/>
    </xf>
    <xf numFmtId="3" fontId="6" fillId="5" borderId="16" xfId="0" applyNumberFormat="1" applyFont="1" applyFill="1" applyBorder="1" applyAlignment="1" applyProtection="1">
      <alignment vertical="center" wrapText="1"/>
      <protection hidden="1"/>
    </xf>
    <xf numFmtId="3" fontId="6" fillId="5" borderId="17" xfId="0" applyNumberFormat="1" applyFont="1" applyFill="1" applyBorder="1" applyAlignment="1" applyProtection="1">
      <alignment vertical="center" wrapText="1"/>
      <protection hidden="1"/>
    </xf>
    <xf numFmtId="3" fontId="8" fillId="0" borderId="29" xfId="0" applyNumberFormat="1" applyFont="1" applyFill="1" applyBorder="1" applyAlignment="1" applyProtection="1">
      <alignment vertical="center" wrapText="1"/>
      <protection hidden="1"/>
    </xf>
    <xf numFmtId="3" fontId="8" fillId="0" borderId="2" xfId="0" applyNumberFormat="1" applyFont="1" applyFill="1" applyBorder="1" applyAlignment="1" applyProtection="1">
      <alignment vertical="center" wrapText="1"/>
      <protection hidden="1"/>
    </xf>
    <xf numFmtId="3" fontId="8" fillId="5" borderId="20" xfId="0" applyNumberFormat="1" applyFont="1" applyFill="1" applyBorder="1" applyAlignment="1" applyProtection="1">
      <alignment vertical="center" wrapText="1"/>
      <protection hidden="1"/>
    </xf>
    <xf numFmtId="3" fontId="6" fillId="0" borderId="29" xfId="0" applyNumberFormat="1" applyFont="1" applyFill="1" applyBorder="1" applyAlignment="1" applyProtection="1">
      <alignment vertical="center" wrapText="1"/>
      <protection hidden="1"/>
    </xf>
    <xf numFmtId="3" fontId="6" fillId="0" borderId="2" xfId="0" applyNumberFormat="1" applyFont="1" applyFill="1" applyBorder="1" applyAlignment="1" applyProtection="1">
      <alignment vertical="center" wrapText="1"/>
      <protection hidden="1"/>
    </xf>
    <xf numFmtId="3" fontId="6" fillId="5" borderId="20" xfId="0" applyNumberFormat="1" applyFont="1" applyFill="1" applyBorder="1" applyAlignment="1" applyProtection="1">
      <alignment vertical="center" wrapText="1"/>
      <protection hidden="1"/>
    </xf>
    <xf numFmtId="3" fontId="6" fillId="5" borderId="9" xfId="0" applyNumberFormat="1" applyFont="1" applyFill="1" applyBorder="1" applyAlignment="1" applyProtection="1">
      <alignment vertical="center" wrapText="1"/>
      <protection hidden="1"/>
    </xf>
    <xf numFmtId="0" fontId="2" fillId="0" borderId="30" xfId="3" applyFont="1" applyFill="1" applyBorder="1" applyAlignment="1" applyProtection="1">
      <protection hidden="1"/>
    </xf>
    <xf numFmtId="0" fontId="2" fillId="0" borderId="31" xfId="3" applyFont="1" applyFill="1" applyBorder="1" applyAlignment="1" applyProtection="1">
      <protection hidden="1"/>
    </xf>
    <xf numFmtId="0" fontId="2" fillId="0" borderId="50" xfId="3" applyFont="1" applyFill="1" applyBorder="1" applyAlignment="1" applyProtection="1">
      <protection hidden="1"/>
    </xf>
    <xf numFmtId="0" fontId="2" fillId="0" borderId="15" xfId="3" applyFont="1" applyFill="1" applyBorder="1" applyAlignment="1" applyProtection="1">
      <protection hidden="1"/>
    </xf>
    <xf numFmtId="0" fontId="2" fillId="0" borderId="32" xfId="3" applyFont="1" applyFill="1" applyBorder="1" applyAlignment="1" applyProtection="1">
      <protection hidden="1"/>
    </xf>
    <xf numFmtId="0" fontId="2" fillId="4" borderId="38" xfId="3" applyFont="1" applyBorder="1" applyAlignment="1" applyProtection="1">
      <alignment horizontal="right"/>
      <protection hidden="1"/>
    </xf>
    <xf numFmtId="3" fontId="15" fillId="4" borderId="3" xfId="3" applyNumberFormat="1" applyFont="1" applyBorder="1" applyProtection="1">
      <protection hidden="1"/>
    </xf>
    <xf numFmtId="3" fontId="15" fillId="4" borderId="39" xfId="3" applyNumberFormat="1" applyFont="1" applyBorder="1" applyProtection="1">
      <protection hidden="1"/>
    </xf>
    <xf numFmtId="3" fontId="2" fillId="4" borderId="51" xfId="3" applyNumberFormat="1" applyFont="1" applyBorder="1" applyProtection="1">
      <protection hidden="1"/>
    </xf>
    <xf numFmtId="3" fontId="2" fillId="4" borderId="3" xfId="3" applyNumberFormat="1" applyFont="1" applyBorder="1" applyProtection="1">
      <protection hidden="1"/>
    </xf>
    <xf numFmtId="3" fontId="2" fillId="4" borderId="39" xfId="3" applyNumberFormat="1" applyFont="1" applyBorder="1" applyProtection="1">
      <protection hidden="1"/>
    </xf>
    <xf numFmtId="3" fontId="2" fillId="4" borderId="5" xfId="3" applyNumberFormat="1" applyFont="1" applyBorder="1" applyProtection="1">
      <protection hidden="1"/>
    </xf>
    <xf numFmtId="0" fontId="2" fillId="4" borderId="40" xfId="3" applyFont="1" applyBorder="1" applyAlignment="1" applyProtection="1">
      <alignment horizontal="right"/>
      <protection hidden="1"/>
    </xf>
    <xf numFmtId="3" fontId="15" fillId="4" borderId="7" xfId="3" applyNumberFormat="1" applyFont="1" applyBorder="1" applyProtection="1">
      <protection hidden="1"/>
    </xf>
    <xf numFmtId="3" fontId="15" fillId="4" borderId="41" xfId="3" applyNumberFormat="1" applyFont="1" applyBorder="1" applyProtection="1">
      <protection hidden="1"/>
    </xf>
    <xf numFmtId="3" fontId="2" fillId="4" borderId="52" xfId="3" applyNumberFormat="1" applyFont="1" applyBorder="1" applyProtection="1">
      <protection hidden="1"/>
    </xf>
    <xf numFmtId="3" fontId="2" fillId="4" borderId="7" xfId="3" applyNumberFormat="1" applyFont="1" applyBorder="1" applyProtection="1">
      <protection hidden="1"/>
    </xf>
    <xf numFmtId="3" fontId="2" fillId="4" borderId="41" xfId="3" applyNumberFormat="1" applyFont="1" applyBorder="1" applyProtection="1">
      <protection hidden="1"/>
    </xf>
    <xf numFmtId="3" fontId="15" fillId="4" borderId="52" xfId="3" applyNumberFormat="1" applyFont="1" applyBorder="1" applyProtection="1">
      <protection hidden="1"/>
    </xf>
    <xf numFmtId="3" fontId="2" fillId="4" borderId="11" xfId="3" applyNumberFormat="1" applyFont="1" applyBorder="1" applyProtection="1">
      <protection hidden="1"/>
    </xf>
    <xf numFmtId="0" fontId="33" fillId="4" borderId="79" xfId="3" applyBorder="1" applyAlignment="1" applyProtection="1">
      <alignment horizontal="center"/>
      <protection hidden="1"/>
    </xf>
    <xf numFmtId="0" fontId="33" fillId="4" borderId="70" xfId="3" applyBorder="1" applyAlignment="1" applyProtection="1">
      <alignment horizontal="center"/>
      <protection hidden="1"/>
    </xf>
    <xf numFmtId="0" fontId="1" fillId="4" borderId="89" xfId="3" applyFont="1" applyBorder="1" applyAlignment="1" applyProtection="1">
      <alignment horizontal="center" vertical="center"/>
      <protection hidden="1"/>
    </xf>
    <xf numFmtId="0" fontId="1" fillId="4" borderId="90" xfId="3" applyFont="1" applyBorder="1" applyAlignment="1" applyProtection="1">
      <alignment horizontal="center" vertical="center"/>
      <protection hidden="1"/>
    </xf>
    <xf numFmtId="0" fontId="1" fillId="4" borderId="53" xfId="3" applyFont="1" applyBorder="1" applyAlignment="1" applyProtection="1">
      <alignment horizontal="center" vertical="center"/>
      <protection hidden="1"/>
    </xf>
    <xf numFmtId="0" fontId="1" fillId="4" borderId="54" xfId="3" applyFont="1" applyBorder="1" applyAlignment="1" applyProtection="1">
      <alignment horizontal="center" vertical="center"/>
      <protection hidden="1"/>
    </xf>
    <xf numFmtId="0" fontId="1" fillId="4" borderId="47" xfId="3" applyFont="1" applyBorder="1" applyAlignment="1" applyProtection="1">
      <alignment horizontal="center" vertical="center"/>
      <protection hidden="1"/>
    </xf>
    <xf numFmtId="0" fontId="1" fillId="4" borderId="81" xfId="3" applyFont="1" applyBorder="1" applyAlignment="1" applyProtection="1">
      <alignment horizontal="center" vertical="center"/>
      <protection hidden="1"/>
    </xf>
    <xf numFmtId="0" fontId="1" fillId="4" borderId="44" xfId="3" applyFont="1" applyBorder="1" applyAlignment="1">
      <alignment horizontal="center" vertical="center"/>
    </xf>
    <xf numFmtId="0" fontId="1" fillId="4" borderId="0" xfId="3" applyFont="1" applyBorder="1" applyAlignment="1">
      <alignment horizontal="center" vertical="center"/>
    </xf>
    <xf numFmtId="0" fontId="1" fillId="4" borderId="82" xfId="3" applyFont="1" applyBorder="1" applyAlignment="1">
      <alignment horizontal="center"/>
    </xf>
    <xf numFmtId="0" fontId="1" fillId="4" borderId="40" xfId="3" applyFont="1" applyBorder="1" applyAlignment="1">
      <alignment horizontal="center"/>
    </xf>
    <xf numFmtId="0" fontId="0" fillId="0" borderId="0" xfId="0" applyNumberFormat="1" applyAlignment="1">
      <alignment horizontal="left" wrapText="1"/>
    </xf>
    <xf numFmtId="0" fontId="1" fillId="4" borderId="80" xfId="3" applyFont="1" applyBorder="1" applyAlignment="1">
      <alignment horizontal="center" vertical="center"/>
    </xf>
    <xf numFmtId="0" fontId="1" fillId="4" borderId="47" xfId="3" applyFont="1" applyBorder="1" applyAlignment="1">
      <alignment horizontal="center" vertical="center"/>
    </xf>
    <xf numFmtId="0" fontId="1" fillId="4" borderId="81" xfId="3" applyFont="1" applyBorder="1" applyAlignment="1">
      <alignment horizontal="center" vertical="center"/>
    </xf>
    <xf numFmtId="0" fontId="10" fillId="3" borderId="21" xfId="3" applyFont="1" applyFill="1" applyBorder="1" applyAlignment="1" applyProtection="1">
      <alignment horizontal="left" vertical="center"/>
      <protection locked="0"/>
    </xf>
    <xf numFmtId="0" fontId="10" fillId="3" borderId="14" xfId="3" applyFont="1" applyFill="1" applyBorder="1" applyAlignment="1" applyProtection="1">
      <alignment horizontal="left" vertical="center"/>
      <protection locked="0"/>
    </xf>
    <xf numFmtId="0" fontId="10" fillId="3" borderId="84" xfId="3" applyFont="1" applyFill="1" applyBorder="1" applyAlignment="1" applyProtection="1">
      <alignment horizontal="left" vertical="center"/>
      <protection locked="0"/>
    </xf>
    <xf numFmtId="0" fontId="10" fillId="3" borderId="10" xfId="3" applyFont="1" applyFill="1" applyBorder="1" applyAlignment="1" applyProtection="1">
      <alignment horizontal="left" vertical="center"/>
      <protection locked="0"/>
    </xf>
    <xf numFmtId="0" fontId="10" fillId="3" borderId="1" xfId="3" applyFont="1" applyFill="1" applyBorder="1" applyAlignment="1" applyProtection="1">
      <alignment horizontal="left" vertical="center"/>
      <protection locked="0"/>
    </xf>
    <xf numFmtId="0" fontId="10" fillId="3" borderId="85" xfId="3" applyFont="1" applyFill="1" applyBorder="1" applyAlignment="1" applyProtection="1">
      <alignment horizontal="left" vertical="center"/>
      <protection locked="0"/>
    </xf>
    <xf numFmtId="0" fontId="26" fillId="4" borderId="33" xfId="3" applyFont="1" applyBorder="1" applyAlignment="1" applyProtection="1">
      <alignment horizontal="center"/>
      <protection locked="0"/>
    </xf>
    <xf numFmtId="0" fontId="26" fillId="4" borderId="80" xfId="3" applyFont="1" applyBorder="1" applyAlignment="1" applyProtection="1">
      <alignment horizontal="center"/>
      <protection locked="0"/>
    </xf>
    <xf numFmtId="0" fontId="26" fillId="4" borderId="81" xfId="3" applyFont="1" applyBorder="1" applyAlignment="1" applyProtection="1">
      <alignment horizontal="center"/>
      <protection locked="0"/>
    </xf>
    <xf numFmtId="0" fontId="1" fillId="4" borderId="89" xfId="3" applyFont="1" applyBorder="1" applyAlignment="1" applyProtection="1">
      <alignment horizontal="center" vertical="center"/>
      <protection locked="0"/>
    </xf>
    <xf numFmtId="0" fontId="1" fillId="4" borderId="90" xfId="3" applyFont="1" applyBorder="1" applyAlignment="1" applyProtection="1">
      <alignment horizontal="center" vertical="center"/>
      <protection locked="0"/>
    </xf>
    <xf numFmtId="0" fontId="26" fillId="4" borderId="47" xfId="3" applyFont="1" applyBorder="1" applyAlignment="1" applyProtection="1">
      <alignment horizontal="center"/>
      <protection locked="0"/>
    </xf>
    <xf numFmtId="0" fontId="26" fillId="4" borderId="86" xfId="3" applyFont="1" applyBorder="1" applyAlignment="1" applyProtection="1">
      <alignment horizontal="center"/>
      <protection locked="0"/>
    </xf>
    <xf numFmtId="0" fontId="26" fillId="4" borderId="53" xfId="3" applyFont="1" applyBorder="1" applyAlignment="1" applyProtection="1">
      <alignment horizontal="center"/>
      <protection locked="0"/>
    </xf>
    <xf numFmtId="0" fontId="26" fillId="4" borderId="90" xfId="3" applyFont="1" applyBorder="1" applyAlignment="1" applyProtection="1">
      <alignment horizontal="center"/>
      <protection locked="0"/>
    </xf>
    <xf numFmtId="0" fontId="26" fillId="4" borderId="54" xfId="3" applyFont="1" applyBorder="1" applyAlignment="1" applyProtection="1">
      <alignment horizontal="center"/>
      <protection locked="0"/>
    </xf>
    <xf numFmtId="0" fontId="26" fillId="4" borderId="87" xfId="3" applyFont="1" applyBorder="1" applyAlignment="1" applyProtection="1">
      <alignment horizontal="center" wrapText="1"/>
      <protection locked="0"/>
    </xf>
    <xf numFmtId="0" fontId="26" fillId="4" borderId="88" xfId="3" applyFont="1" applyBorder="1" applyAlignment="1" applyProtection="1">
      <alignment horizontal="center" wrapText="1"/>
      <protection locked="0"/>
    </xf>
    <xf numFmtId="0" fontId="2" fillId="4" borderId="48" xfId="3" applyFont="1" applyBorder="1" applyAlignment="1" applyProtection="1">
      <alignment horizontal="center" vertical="center"/>
      <protection locked="0"/>
    </xf>
    <xf numFmtId="0" fontId="2" fillId="4" borderId="57" xfId="3" applyFont="1" applyBorder="1" applyAlignment="1" applyProtection="1">
      <alignment horizontal="center" vertical="center"/>
      <protection locked="0"/>
    </xf>
    <xf numFmtId="0" fontId="2" fillId="4" borderId="80" xfId="3" applyFont="1" applyBorder="1" applyAlignment="1" applyProtection="1">
      <alignment horizontal="center" wrapText="1"/>
      <protection locked="0"/>
    </xf>
    <xf numFmtId="0" fontId="2" fillId="4" borderId="47" xfId="3" applyFont="1" applyBorder="1" applyAlignment="1" applyProtection="1">
      <alignment horizontal="center" wrapText="1"/>
      <protection locked="0"/>
    </xf>
    <xf numFmtId="0" fontId="2" fillId="4" borderId="81" xfId="3" applyFont="1" applyBorder="1" applyAlignment="1" applyProtection="1">
      <alignment horizontal="center" wrapText="1"/>
      <protection locked="0"/>
    </xf>
    <xf numFmtId="0" fontId="2" fillId="4" borderId="53" xfId="3" applyFont="1" applyBorder="1" applyAlignment="1" applyProtection="1">
      <alignment horizontal="center" wrapText="1"/>
      <protection locked="0"/>
    </xf>
    <xf numFmtId="0" fontId="2" fillId="4" borderId="90" xfId="3" applyFont="1" applyBorder="1" applyAlignment="1" applyProtection="1">
      <alignment horizont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4" borderId="33" xfId="3" applyFont="1" applyBorder="1" applyAlignment="1" applyProtection="1">
      <alignment horizontal="center" vertical="center" wrapText="1"/>
      <protection locked="0"/>
    </xf>
    <xf numFmtId="0" fontId="1" fillId="4" borderId="12" xfId="3" applyFont="1" applyBorder="1" applyAlignment="1" applyProtection="1">
      <alignment horizontal="center" vertical="center"/>
      <protection locked="0"/>
    </xf>
    <xf numFmtId="0" fontId="1" fillId="4" borderId="0" xfId="3" applyFont="1" applyBorder="1" applyAlignment="1" applyProtection="1">
      <alignment horizontal="center" vertical="center"/>
      <protection locked="0"/>
    </xf>
    <xf numFmtId="0" fontId="1" fillId="4" borderId="45" xfId="3" applyFont="1" applyBorder="1" applyAlignment="1" applyProtection="1">
      <alignment horizontal="center" vertical="center"/>
      <protection locked="0"/>
    </xf>
    <xf numFmtId="0" fontId="26" fillId="4" borderId="79" xfId="3" applyFont="1" applyBorder="1" applyAlignment="1" applyProtection="1">
      <alignment horizontal="center" vertical="center" wrapText="1"/>
      <protection locked="0"/>
    </xf>
    <xf numFmtId="0" fontId="26" fillId="4" borderId="40" xfId="3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26" fillId="4" borderId="82" xfId="3" applyFont="1" applyBorder="1" applyAlignment="1" applyProtection="1">
      <alignment horizontal="center" vertical="center" wrapText="1"/>
      <protection locked="0"/>
    </xf>
    <xf numFmtId="0" fontId="2" fillId="4" borderId="80" xfId="3" applyFont="1" applyBorder="1" applyAlignment="1" applyProtection="1">
      <alignment horizontal="center" vertical="center" wrapText="1"/>
      <protection locked="0"/>
    </xf>
    <xf numFmtId="0" fontId="2" fillId="4" borderId="47" xfId="3" applyFont="1" applyBorder="1" applyAlignment="1" applyProtection="1">
      <alignment horizontal="center" vertical="center" wrapText="1"/>
      <protection locked="0"/>
    </xf>
  </cellXfs>
  <cellStyles count="24">
    <cellStyle name="Comma_Distribution model DTEK v.01" xfId="1"/>
    <cellStyle name="Normal_Sheet1 (2)" xfId="2"/>
    <cellStyle name="Акцент1" xfId="3" builtinId="29"/>
    <cellStyle name="Обычный" xfId="0" builtinId="0"/>
    <cellStyle name="Обычный 10" xfId="4"/>
    <cellStyle name="Обычный 2" xfId="5"/>
    <cellStyle name="Обычный 2 2" xfId="6"/>
    <cellStyle name="Обычный 3" xfId="7"/>
    <cellStyle name="Обычный 3 2" xfId="8"/>
    <cellStyle name="Обычный 4" xfId="9"/>
    <cellStyle name="Обычный 4 2" xfId="10"/>
    <cellStyle name="Обычный 5" xfId="11"/>
    <cellStyle name="Обычный 6" xfId="12"/>
    <cellStyle name="Обычный 7" xfId="13"/>
    <cellStyle name="Обычный 8" xfId="14"/>
    <cellStyle name="Обычный 9" xfId="15"/>
    <cellStyle name="Обычный_Лист1" xfId="16"/>
    <cellStyle name="Процентный" xfId="23" builtinId="5"/>
    <cellStyle name="Стиль 1" xfId="17"/>
    <cellStyle name="Финансовый 2" xfId="18"/>
    <cellStyle name="Финансовый 2 2" xfId="19"/>
    <cellStyle name="Финансовый 3" xfId="20"/>
    <cellStyle name="Финансовый 4" xfId="21"/>
    <cellStyle name="Формула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S28" sqref="AS28"/>
    </sheetView>
  </sheetViews>
  <sheetFormatPr defaultRowHeight="15" x14ac:dyDescent="0.25"/>
  <cols>
    <col min="1" max="1" width="43.42578125" bestFit="1" customWidth="1"/>
    <col min="2" max="5" width="11.7109375" customWidth="1"/>
    <col min="6" max="19" width="11.7109375" style="3" customWidth="1"/>
    <col min="20" max="20" width="13.140625" style="3" bestFit="1" customWidth="1"/>
    <col min="21" max="24" width="11.7109375" customWidth="1"/>
    <col min="25" max="38" width="11.7109375" style="3" customWidth="1"/>
    <col min="39" max="39" width="13.140625" style="3" bestFit="1" customWidth="1"/>
  </cols>
  <sheetData>
    <row r="1" spans="1:39" ht="21" x14ac:dyDescent="0.25">
      <c r="A1" s="356" t="s">
        <v>78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255"/>
      <c r="AJ1" s="255"/>
      <c r="AK1" s="255"/>
      <c r="AL1" s="255"/>
      <c r="AM1" s="255"/>
    </row>
    <row r="2" spans="1:39" ht="21" x14ac:dyDescent="0.25">
      <c r="A2" s="354"/>
      <c r="B2" s="358">
        <v>2015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9"/>
      <c r="U2" s="358">
        <v>2016</v>
      </c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60"/>
      <c r="AJ2" s="360"/>
      <c r="AK2" s="360"/>
      <c r="AL2" s="360"/>
      <c r="AM2" s="361"/>
    </row>
    <row r="3" spans="1:39" ht="15.75" x14ac:dyDescent="0.25">
      <c r="A3" s="355"/>
      <c r="B3" s="256" t="s">
        <v>14</v>
      </c>
      <c r="C3" s="256" t="s">
        <v>15</v>
      </c>
      <c r="D3" s="256" t="s">
        <v>16</v>
      </c>
      <c r="E3" s="256" t="s">
        <v>57</v>
      </c>
      <c r="F3" s="256" t="s">
        <v>64</v>
      </c>
      <c r="G3" s="257" t="s">
        <v>65</v>
      </c>
      <c r="H3" s="257" t="s">
        <v>66</v>
      </c>
      <c r="I3" s="257" t="s">
        <v>67</v>
      </c>
      <c r="J3" s="257" t="s">
        <v>68</v>
      </c>
      <c r="K3" s="257" t="s">
        <v>79</v>
      </c>
      <c r="L3" s="257" t="s">
        <v>80</v>
      </c>
      <c r="M3" s="257" t="s">
        <v>81</v>
      </c>
      <c r="N3" s="257" t="s">
        <v>82</v>
      </c>
      <c r="O3" s="256" t="s">
        <v>83</v>
      </c>
      <c r="P3" s="258" t="s">
        <v>87</v>
      </c>
      <c r="Q3" s="258" t="s">
        <v>88</v>
      </c>
      <c r="R3" s="258" t="s">
        <v>89</v>
      </c>
      <c r="S3" s="258" t="s">
        <v>90</v>
      </c>
      <c r="T3" s="256">
        <v>2015</v>
      </c>
      <c r="U3" s="259" t="s">
        <v>14</v>
      </c>
      <c r="V3" s="257" t="s">
        <v>15</v>
      </c>
      <c r="W3" s="257" t="s">
        <v>16</v>
      </c>
      <c r="X3" s="260" t="s">
        <v>57</v>
      </c>
      <c r="Y3" s="261" t="s">
        <v>64</v>
      </c>
      <c r="Z3" s="257" t="s">
        <v>65</v>
      </c>
      <c r="AA3" s="257" t="s">
        <v>66</v>
      </c>
      <c r="AB3" s="257" t="s">
        <v>67</v>
      </c>
      <c r="AC3" s="260" t="s">
        <v>68</v>
      </c>
      <c r="AD3" s="257" t="s">
        <v>79</v>
      </c>
      <c r="AE3" s="257" t="s">
        <v>80</v>
      </c>
      <c r="AF3" s="257" t="s">
        <v>81</v>
      </c>
      <c r="AG3" s="257" t="s">
        <v>82</v>
      </c>
      <c r="AH3" s="256" t="s">
        <v>83</v>
      </c>
      <c r="AI3" s="258" t="s">
        <v>87</v>
      </c>
      <c r="AJ3" s="258" t="s">
        <v>88</v>
      </c>
      <c r="AK3" s="258" t="s">
        <v>89</v>
      </c>
      <c r="AL3" s="258" t="s">
        <v>90</v>
      </c>
      <c r="AM3" s="262">
        <v>2016</v>
      </c>
    </row>
    <row r="4" spans="1:39" ht="18.75" x14ac:dyDescent="0.25">
      <c r="A4" s="263" t="s">
        <v>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5"/>
      <c r="U4" s="264"/>
      <c r="V4" s="264"/>
      <c r="W4" s="264"/>
      <c r="X4" s="264"/>
      <c r="Y4" s="266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7"/>
    </row>
    <row r="5" spans="1:39" ht="15.75" x14ac:dyDescent="0.25">
      <c r="A5" s="268" t="s">
        <v>1</v>
      </c>
      <c r="B5" s="269">
        <v>23404.429</v>
      </c>
      <c r="C5" s="269">
        <v>16412.548999999999</v>
      </c>
      <c r="D5" s="270">
        <v>18516.978999999999</v>
      </c>
      <c r="E5" s="271">
        <f t="shared" ref="E5:E17" si="0">SUM(B5:D5)</f>
        <v>58333.957000000002</v>
      </c>
      <c r="F5" s="272">
        <v>16953.626</v>
      </c>
      <c r="G5" s="272">
        <v>17831.805</v>
      </c>
      <c r="H5" s="273">
        <v>0</v>
      </c>
      <c r="I5" s="274">
        <f>SUM(F5:H5)</f>
        <v>34785.430999999997</v>
      </c>
      <c r="J5" s="274">
        <f>E5+I5</f>
        <v>93119.388000000006</v>
      </c>
      <c r="K5" s="272">
        <v>0</v>
      </c>
      <c r="L5" s="272">
        <v>0</v>
      </c>
      <c r="M5" s="273">
        <v>0</v>
      </c>
      <c r="N5" s="274">
        <f>SUM(K5:M5)</f>
        <v>0</v>
      </c>
      <c r="O5" s="274">
        <f>J5+N5</f>
        <v>93119.388000000006</v>
      </c>
      <c r="P5" s="272">
        <v>17752.37</v>
      </c>
      <c r="Q5" s="272">
        <v>15520.47</v>
      </c>
      <c r="R5" s="273">
        <v>18123.506000000001</v>
      </c>
      <c r="S5" s="274">
        <f>SUM(P5:R5)</f>
        <v>51396.345999999998</v>
      </c>
      <c r="T5" s="274">
        <f>O5+S5</f>
        <v>144515.734</v>
      </c>
      <c r="U5" s="269">
        <v>18391.636999999999</v>
      </c>
      <c r="V5" s="269">
        <v>17233.466</v>
      </c>
      <c r="W5" s="270">
        <v>18271.946</v>
      </c>
      <c r="X5" s="271">
        <f>SUM(U5:W5)</f>
        <v>53897.048999999999</v>
      </c>
      <c r="Y5" s="272">
        <v>22737.190999999999</v>
      </c>
      <c r="Z5" s="272">
        <v>5056.4560000000001</v>
      </c>
      <c r="AA5" s="273">
        <v>0</v>
      </c>
      <c r="AB5" s="274">
        <f>SUM(Y5:AA5)</f>
        <v>27793.646999999997</v>
      </c>
      <c r="AC5" s="275">
        <f>X5+AB5</f>
        <v>81690.695999999996</v>
      </c>
      <c r="AD5" s="273">
        <v>519.33000000000004</v>
      </c>
      <c r="AE5" s="273">
        <v>0</v>
      </c>
      <c r="AF5" s="273">
        <v>0</v>
      </c>
      <c r="AG5" s="274">
        <f>SUM(AD5:AF5)</f>
        <v>519.33000000000004</v>
      </c>
      <c r="AH5" s="275">
        <f>AC5+AG5</f>
        <v>82210.025999999998</v>
      </c>
      <c r="AI5" s="273">
        <v>0</v>
      </c>
      <c r="AJ5" s="273">
        <v>18825.303</v>
      </c>
      <c r="AK5" s="273">
        <v>9852.1209999999992</v>
      </c>
      <c r="AL5" s="274">
        <f>SUM(AI5:AK5)</f>
        <v>28677.423999999999</v>
      </c>
      <c r="AM5" s="275">
        <f>AH5+AL5</f>
        <v>110887.45</v>
      </c>
    </row>
    <row r="6" spans="1:39" ht="15.75" x14ac:dyDescent="0.25">
      <c r="A6" s="276" t="s">
        <v>69</v>
      </c>
      <c r="B6" s="277">
        <v>288883.58600000001</v>
      </c>
      <c r="C6" s="278">
        <v>256622.15400000001</v>
      </c>
      <c r="D6" s="278">
        <v>272879.45699999999</v>
      </c>
      <c r="E6" s="279">
        <f t="shared" si="0"/>
        <v>818385.19699999993</v>
      </c>
      <c r="F6" s="280">
        <v>276021.995</v>
      </c>
      <c r="G6" s="281">
        <v>84674.584000000003</v>
      </c>
      <c r="H6" s="281">
        <v>91.98</v>
      </c>
      <c r="I6" s="282">
        <f>SUM(F6:H6)</f>
        <v>360788.55900000001</v>
      </c>
      <c r="J6" s="282">
        <f t="shared" ref="J6:J16" si="1">E6+I6</f>
        <v>1179173.7560000001</v>
      </c>
      <c r="K6" s="280">
        <v>137065.478</v>
      </c>
      <c r="L6" s="281">
        <v>55290.406999999999</v>
      </c>
      <c r="M6" s="281">
        <v>157491.495</v>
      </c>
      <c r="N6" s="282">
        <f>SUM(K6:M6)</f>
        <v>349847.38</v>
      </c>
      <c r="O6" s="282">
        <f t="shared" ref="O6:O17" si="2">J6+N6</f>
        <v>1529021.1359999999</v>
      </c>
      <c r="P6" s="280">
        <v>145302.26500000001</v>
      </c>
      <c r="Q6" s="281">
        <v>145667.65299999999</v>
      </c>
      <c r="R6" s="281">
        <v>165618.054</v>
      </c>
      <c r="S6" s="282">
        <f>SUM(P6:R6)</f>
        <v>456587.97200000001</v>
      </c>
      <c r="T6" s="282">
        <f>O6+S6</f>
        <v>1985609.108</v>
      </c>
      <c r="U6" s="277">
        <v>354163.93099999998</v>
      </c>
      <c r="V6" s="278">
        <v>255883.76199999999</v>
      </c>
      <c r="W6" s="278">
        <v>281859.45799999998</v>
      </c>
      <c r="X6" s="279">
        <f>SUM(U6:W6)</f>
        <v>891907.15099999995</v>
      </c>
      <c r="Y6" s="280">
        <v>292211.43900000001</v>
      </c>
      <c r="Z6" s="281">
        <v>225798.603</v>
      </c>
      <c r="AA6" s="281">
        <v>241756.57199999999</v>
      </c>
      <c r="AB6" s="282">
        <f t="shared" ref="AB6:AB17" si="3">SUM(Y6:AA6)</f>
        <v>759766.61400000006</v>
      </c>
      <c r="AC6" s="283">
        <f t="shared" ref="AC6:AC17" si="4">X6+AB6</f>
        <v>1651673.7650000001</v>
      </c>
      <c r="AD6" s="281">
        <v>257719.38</v>
      </c>
      <c r="AE6" s="281">
        <v>269617.08</v>
      </c>
      <c r="AF6" s="281">
        <v>287311.81</v>
      </c>
      <c r="AG6" s="282">
        <f>SUM(AD6:AF6)</f>
        <v>814648.27</v>
      </c>
      <c r="AH6" s="283">
        <f>AC6+AG6</f>
        <v>2466322.0350000001</v>
      </c>
      <c r="AI6" s="281">
        <v>217528.361</v>
      </c>
      <c r="AJ6" s="281">
        <v>217820.989</v>
      </c>
      <c r="AK6" s="281">
        <v>247331.18100000001</v>
      </c>
      <c r="AL6" s="282">
        <f>SUM(AI6:AK6)</f>
        <v>682680.53099999996</v>
      </c>
      <c r="AM6" s="283">
        <f>AH6+AL6</f>
        <v>3149002.5660000001</v>
      </c>
    </row>
    <row r="7" spans="1:39" ht="15.75" x14ac:dyDescent="0.25">
      <c r="A7" s="276" t="s">
        <v>70</v>
      </c>
      <c r="B7" s="277">
        <v>100262.86199999999</v>
      </c>
      <c r="C7" s="277">
        <v>88043.293000000005</v>
      </c>
      <c r="D7" s="278">
        <v>91376.517000000007</v>
      </c>
      <c r="E7" s="279">
        <f t="shared" si="0"/>
        <v>279682.67200000002</v>
      </c>
      <c r="F7" s="280">
        <v>81500.271999999997</v>
      </c>
      <c r="G7" s="280">
        <v>33873.07</v>
      </c>
      <c r="H7" s="281">
        <v>22471.824000000001</v>
      </c>
      <c r="I7" s="282">
        <f t="shared" ref="I7:I16" si="5">SUM(F7:H7)</f>
        <v>137845.166</v>
      </c>
      <c r="J7" s="282">
        <f t="shared" si="1"/>
        <v>417527.83799999999</v>
      </c>
      <c r="K7" s="280">
        <v>16714.294999999998</v>
      </c>
      <c r="L7" s="280">
        <v>16411.522000000001</v>
      </c>
      <c r="M7" s="281">
        <v>29547.395</v>
      </c>
      <c r="N7" s="282">
        <f t="shared" ref="N7:N16" si="6">SUM(K7:M7)</f>
        <v>62673.212</v>
      </c>
      <c r="O7" s="282">
        <f t="shared" si="2"/>
        <v>480201.05</v>
      </c>
      <c r="P7" s="280">
        <v>78130.599000000002</v>
      </c>
      <c r="Q7" s="280">
        <v>88768.085000000006</v>
      </c>
      <c r="R7" s="281">
        <v>60286.370999999999</v>
      </c>
      <c r="S7" s="282">
        <f t="shared" ref="S7:S8" si="7">SUM(P7:R7)</f>
        <v>227185.05499999999</v>
      </c>
      <c r="T7" s="282">
        <f t="shared" ref="T7:T16" si="8">O7+S7</f>
        <v>707386.10499999998</v>
      </c>
      <c r="U7" s="277">
        <v>81706.789000000004</v>
      </c>
      <c r="V7" s="277">
        <v>71445.445000000007</v>
      </c>
      <c r="W7" s="278">
        <v>81344.775999999998</v>
      </c>
      <c r="X7" s="279">
        <f t="shared" ref="X7:X16" si="9">SUM(U7:W7)</f>
        <v>234497.01</v>
      </c>
      <c r="Y7" s="280">
        <v>77998.035000000003</v>
      </c>
      <c r="Z7" s="280">
        <v>31479.705999999998</v>
      </c>
      <c r="AA7" s="281">
        <v>18560.865000000002</v>
      </c>
      <c r="AB7" s="282">
        <f t="shared" si="3"/>
        <v>128038.60600000001</v>
      </c>
      <c r="AC7" s="283">
        <f t="shared" si="4"/>
        <v>362535.61600000004</v>
      </c>
      <c r="AD7" s="281">
        <v>17599.810000000001</v>
      </c>
      <c r="AE7" s="281">
        <v>19512.12</v>
      </c>
      <c r="AF7" s="281">
        <v>38137.660000000003</v>
      </c>
      <c r="AG7" s="282">
        <f t="shared" ref="AG7:AG15" si="10">SUM(AD7:AF7)</f>
        <v>75249.59</v>
      </c>
      <c r="AH7" s="283">
        <f t="shared" ref="AH7:AH15" si="11">AC7+AG7</f>
        <v>437785.20600000001</v>
      </c>
      <c r="AI7" s="281">
        <v>72298.599000000002</v>
      </c>
      <c r="AJ7" s="281">
        <v>72205.290999999997</v>
      </c>
      <c r="AK7" s="281">
        <v>85105.823999999993</v>
      </c>
      <c r="AL7" s="282">
        <f t="shared" ref="AL7:AL15" si="12">SUM(AI7:AK7)</f>
        <v>229609.71400000001</v>
      </c>
      <c r="AM7" s="283">
        <f t="shared" ref="AM7:AM15" si="13">AH7+AL7</f>
        <v>667394.92000000004</v>
      </c>
    </row>
    <row r="8" spans="1:39" ht="15.75" x14ac:dyDescent="0.25">
      <c r="A8" s="276" t="s">
        <v>71</v>
      </c>
      <c r="B8" s="277">
        <v>0</v>
      </c>
      <c r="C8" s="277">
        <v>902.48900000000003</v>
      </c>
      <c r="D8" s="278">
        <v>0</v>
      </c>
      <c r="E8" s="279">
        <f t="shared" si="0"/>
        <v>902.48900000000003</v>
      </c>
      <c r="F8" s="280">
        <v>0</v>
      </c>
      <c r="G8" s="280">
        <v>0</v>
      </c>
      <c r="H8" s="281">
        <v>0</v>
      </c>
      <c r="I8" s="282">
        <f t="shared" si="5"/>
        <v>0</v>
      </c>
      <c r="J8" s="282">
        <f t="shared" si="1"/>
        <v>902.48900000000003</v>
      </c>
      <c r="K8" s="280">
        <v>1208.3800000000001</v>
      </c>
      <c r="L8" s="280">
        <v>0</v>
      </c>
      <c r="M8" s="281">
        <v>0</v>
      </c>
      <c r="N8" s="282">
        <f t="shared" si="6"/>
        <v>1208.3800000000001</v>
      </c>
      <c r="O8" s="282">
        <f t="shared" si="2"/>
        <v>2110.8690000000001</v>
      </c>
      <c r="P8" s="280">
        <v>0</v>
      </c>
      <c r="Q8" s="280">
        <v>0</v>
      </c>
      <c r="R8" s="281">
        <v>0</v>
      </c>
      <c r="S8" s="282">
        <f t="shared" si="7"/>
        <v>0</v>
      </c>
      <c r="T8" s="282">
        <f t="shared" si="8"/>
        <v>2110.8690000000001</v>
      </c>
      <c r="U8" s="277">
        <v>0</v>
      </c>
      <c r="V8" s="277">
        <v>0</v>
      </c>
      <c r="W8" s="278">
        <v>0</v>
      </c>
      <c r="X8" s="279">
        <f t="shared" si="9"/>
        <v>0</v>
      </c>
      <c r="Y8" s="280">
        <v>0</v>
      </c>
      <c r="Z8" s="280">
        <v>0</v>
      </c>
      <c r="AA8" s="281">
        <v>0</v>
      </c>
      <c r="AB8" s="282">
        <f t="shared" si="3"/>
        <v>0</v>
      </c>
      <c r="AC8" s="283">
        <f t="shared" si="4"/>
        <v>0</v>
      </c>
      <c r="AD8" s="281">
        <v>0</v>
      </c>
      <c r="AE8" s="281">
        <v>0</v>
      </c>
      <c r="AF8" s="281">
        <v>0</v>
      </c>
      <c r="AG8" s="282">
        <f t="shared" si="10"/>
        <v>0</v>
      </c>
      <c r="AH8" s="283">
        <f t="shared" si="11"/>
        <v>0</v>
      </c>
      <c r="AI8" s="281">
        <v>0</v>
      </c>
      <c r="AJ8" s="281">
        <v>0</v>
      </c>
      <c r="AK8" s="281">
        <v>0</v>
      </c>
      <c r="AL8" s="282">
        <f t="shared" si="12"/>
        <v>0</v>
      </c>
      <c r="AM8" s="283">
        <f t="shared" si="13"/>
        <v>0</v>
      </c>
    </row>
    <row r="9" spans="1:39" ht="15.75" x14ac:dyDescent="0.25">
      <c r="A9" s="276" t="s">
        <v>72</v>
      </c>
      <c r="B9" s="277">
        <v>208333.584</v>
      </c>
      <c r="C9" s="277">
        <v>182954.74600000001</v>
      </c>
      <c r="D9" s="278">
        <v>149242.196</v>
      </c>
      <c r="E9" s="279">
        <f t="shared" si="0"/>
        <v>540530.52600000007</v>
      </c>
      <c r="F9" s="280">
        <v>158640.54300000001</v>
      </c>
      <c r="G9" s="280">
        <v>196059.677</v>
      </c>
      <c r="H9" s="281">
        <v>99104.2</v>
      </c>
      <c r="I9" s="282">
        <f t="shared" si="5"/>
        <v>453804.42</v>
      </c>
      <c r="J9" s="282">
        <f t="shared" si="1"/>
        <v>994334.946</v>
      </c>
      <c r="K9" s="280">
        <v>98157.887000000002</v>
      </c>
      <c r="L9" s="280">
        <v>78616.445999999996</v>
      </c>
      <c r="M9" s="281">
        <v>111303.66</v>
      </c>
      <c r="N9" s="282">
        <f>SUM(K9:M9)</f>
        <v>288077.99300000002</v>
      </c>
      <c r="O9" s="282">
        <f t="shared" si="2"/>
        <v>1282412.939</v>
      </c>
      <c r="P9" s="280">
        <v>166968.92000000001</v>
      </c>
      <c r="Q9" s="280">
        <v>155741.61300000001</v>
      </c>
      <c r="R9" s="281">
        <v>169133.198</v>
      </c>
      <c r="S9" s="282">
        <f>SUM(P9:R9)</f>
        <v>491843.73100000003</v>
      </c>
      <c r="T9" s="282">
        <f t="shared" si="8"/>
        <v>1774256.67</v>
      </c>
      <c r="U9" s="277">
        <v>218280.55</v>
      </c>
      <c r="V9" s="277">
        <v>248972.908</v>
      </c>
      <c r="W9" s="278">
        <v>244806.93</v>
      </c>
      <c r="X9" s="279">
        <f t="shared" si="9"/>
        <v>712060.38800000004</v>
      </c>
      <c r="Y9" s="280">
        <v>232406.092</v>
      </c>
      <c r="Z9" s="280">
        <v>136876.81299999999</v>
      </c>
      <c r="AA9" s="281">
        <v>103520.605</v>
      </c>
      <c r="AB9" s="282">
        <f t="shared" si="3"/>
        <v>472803.51</v>
      </c>
      <c r="AC9" s="283">
        <f t="shared" si="4"/>
        <v>1184863.898</v>
      </c>
      <c r="AD9" s="281">
        <v>92736.41</v>
      </c>
      <c r="AE9" s="281">
        <v>23129.25</v>
      </c>
      <c r="AF9" s="281">
        <v>86515.67</v>
      </c>
      <c r="AG9" s="282">
        <f t="shared" si="10"/>
        <v>202381.33000000002</v>
      </c>
      <c r="AH9" s="283">
        <f t="shared" si="11"/>
        <v>1387245.2280000001</v>
      </c>
      <c r="AI9" s="281">
        <v>111874.86900000001</v>
      </c>
      <c r="AJ9" s="281">
        <v>105748.148</v>
      </c>
      <c r="AK9" s="281">
        <v>113574.47500000001</v>
      </c>
      <c r="AL9" s="282">
        <f t="shared" si="12"/>
        <v>331197.49199999997</v>
      </c>
      <c r="AM9" s="283">
        <f t="shared" si="13"/>
        <v>1718442.7200000002</v>
      </c>
    </row>
    <row r="10" spans="1:39" ht="15.75" x14ac:dyDescent="0.25">
      <c r="A10" s="276" t="s">
        <v>73</v>
      </c>
      <c r="B10" s="277">
        <v>144364.47399999999</v>
      </c>
      <c r="C10" s="277">
        <v>130002.158</v>
      </c>
      <c r="D10" s="278">
        <v>132891.245</v>
      </c>
      <c r="E10" s="279">
        <f t="shared" si="0"/>
        <v>407257.87699999998</v>
      </c>
      <c r="F10" s="280">
        <v>116889.761</v>
      </c>
      <c r="G10" s="280">
        <v>63791.559000000001</v>
      </c>
      <c r="H10" s="281">
        <v>36235.031000000003</v>
      </c>
      <c r="I10" s="282">
        <f t="shared" si="5"/>
        <v>216916.35100000002</v>
      </c>
      <c r="J10" s="282">
        <f t="shared" si="1"/>
        <v>624174.228</v>
      </c>
      <c r="K10" s="280">
        <v>30139.855</v>
      </c>
      <c r="L10" s="280">
        <v>46875.625999999997</v>
      </c>
      <c r="M10" s="281">
        <v>32684.578000000001</v>
      </c>
      <c r="N10" s="282">
        <f t="shared" si="6"/>
        <v>109700.05900000001</v>
      </c>
      <c r="O10" s="282">
        <f t="shared" si="2"/>
        <v>733874.28700000001</v>
      </c>
      <c r="P10" s="280">
        <v>108223.605</v>
      </c>
      <c r="Q10" s="280">
        <v>124987.613</v>
      </c>
      <c r="R10" s="281">
        <v>130422.40399999999</v>
      </c>
      <c r="S10" s="282">
        <f t="shared" ref="S10:S16" si="14">SUM(P10:R10)</f>
        <v>363633.62199999997</v>
      </c>
      <c r="T10" s="282">
        <f t="shared" si="8"/>
        <v>1097507.909</v>
      </c>
      <c r="U10" s="277">
        <v>152172.30499999999</v>
      </c>
      <c r="V10" s="277">
        <v>123935.235</v>
      </c>
      <c r="W10" s="278">
        <v>127264.177</v>
      </c>
      <c r="X10" s="279">
        <f t="shared" si="9"/>
        <v>403371.71699999995</v>
      </c>
      <c r="Y10" s="280">
        <v>112058.946</v>
      </c>
      <c r="Z10" s="280">
        <v>43088.184000000001</v>
      </c>
      <c r="AA10" s="281">
        <v>28604.785</v>
      </c>
      <c r="AB10" s="282">
        <f t="shared" si="3"/>
        <v>183751.91500000001</v>
      </c>
      <c r="AC10" s="283">
        <f t="shared" si="4"/>
        <v>587123.63199999998</v>
      </c>
      <c r="AD10" s="281">
        <v>23919.68</v>
      </c>
      <c r="AE10" s="281">
        <v>31897.22</v>
      </c>
      <c r="AF10" s="281">
        <v>50465.760000000002</v>
      </c>
      <c r="AG10" s="282">
        <f t="shared" si="10"/>
        <v>106282.66</v>
      </c>
      <c r="AH10" s="283">
        <f t="shared" si="11"/>
        <v>693406.29200000002</v>
      </c>
      <c r="AI10" s="281">
        <v>108980.026</v>
      </c>
      <c r="AJ10" s="281">
        <v>122401.583</v>
      </c>
      <c r="AK10" s="281">
        <v>131493.391</v>
      </c>
      <c r="AL10" s="282">
        <f t="shared" si="12"/>
        <v>362875</v>
      </c>
      <c r="AM10" s="283">
        <f t="shared" si="13"/>
        <v>1056281.2919999999</v>
      </c>
    </row>
    <row r="11" spans="1:39" ht="15.75" x14ac:dyDescent="0.25">
      <c r="A11" s="276" t="s">
        <v>74</v>
      </c>
      <c r="B11" s="277">
        <v>90186.146999999997</v>
      </c>
      <c r="C11" s="277">
        <v>76354.45</v>
      </c>
      <c r="D11" s="278">
        <v>74609.97</v>
      </c>
      <c r="E11" s="279">
        <f t="shared" si="0"/>
        <v>241150.56700000001</v>
      </c>
      <c r="F11" s="280">
        <v>63914.038</v>
      </c>
      <c r="G11" s="280">
        <v>36997.135000000002</v>
      </c>
      <c r="H11" s="281">
        <v>15074.317999999999</v>
      </c>
      <c r="I11" s="282">
        <f t="shared" si="5"/>
        <v>115985.49100000001</v>
      </c>
      <c r="J11" s="282">
        <f t="shared" si="1"/>
        <v>357136.05800000002</v>
      </c>
      <c r="K11" s="280">
        <v>9892.1039999999994</v>
      </c>
      <c r="L11" s="280">
        <v>14957.954</v>
      </c>
      <c r="M11" s="281">
        <v>15394.51</v>
      </c>
      <c r="N11" s="282">
        <f t="shared" si="6"/>
        <v>40244.567999999999</v>
      </c>
      <c r="O11" s="282">
        <f t="shared" si="2"/>
        <v>397380.62600000005</v>
      </c>
      <c r="P11" s="280">
        <v>68794.350999999995</v>
      </c>
      <c r="Q11" s="280">
        <v>73102.600000000006</v>
      </c>
      <c r="R11" s="281">
        <v>80751.822</v>
      </c>
      <c r="S11" s="282">
        <f t="shared" si="14"/>
        <v>222648.77299999999</v>
      </c>
      <c r="T11" s="282">
        <f t="shared" si="8"/>
        <v>620029.39899999998</v>
      </c>
      <c r="U11" s="277">
        <v>109075.198</v>
      </c>
      <c r="V11" s="277">
        <v>75446.736000000004</v>
      </c>
      <c r="W11" s="278">
        <v>79209.106</v>
      </c>
      <c r="X11" s="279">
        <f t="shared" si="9"/>
        <v>263731.04000000004</v>
      </c>
      <c r="Y11" s="280">
        <v>71922.528999999995</v>
      </c>
      <c r="Z11" s="280">
        <v>52240.353000000003</v>
      </c>
      <c r="AA11" s="281">
        <v>41414.355000000003</v>
      </c>
      <c r="AB11" s="282">
        <f t="shared" si="3"/>
        <v>165577.23699999999</v>
      </c>
      <c r="AC11" s="283">
        <f t="shared" si="4"/>
        <v>429308.277</v>
      </c>
      <c r="AD11" s="281">
        <v>13539.88</v>
      </c>
      <c r="AE11" s="281">
        <v>26389.96</v>
      </c>
      <c r="AF11" s="281">
        <v>22256.07</v>
      </c>
      <c r="AG11" s="282">
        <f t="shared" si="10"/>
        <v>62185.909999999996</v>
      </c>
      <c r="AH11" s="283">
        <f t="shared" si="11"/>
        <v>491494.18699999998</v>
      </c>
      <c r="AI11" s="281">
        <v>89148.721999999994</v>
      </c>
      <c r="AJ11" s="281">
        <v>79605.919999999998</v>
      </c>
      <c r="AK11" s="281">
        <v>88438.262000000002</v>
      </c>
      <c r="AL11" s="282">
        <f t="shared" si="12"/>
        <v>257192.90399999998</v>
      </c>
      <c r="AM11" s="283">
        <f t="shared" si="13"/>
        <v>748687.09100000001</v>
      </c>
    </row>
    <row r="12" spans="1:39" ht="15.75" x14ac:dyDescent="0.25">
      <c r="A12" s="276" t="s">
        <v>75</v>
      </c>
      <c r="B12" s="277">
        <v>224950.32</v>
      </c>
      <c r="C12" s="277">
        <v>178352.68</v>
      </c>
      <c r="D12" s="278">
        <v>188963.84</v>
      </c>
      <c r="E12" s="279">
        <f t="shared" si="0"/>
        <v>592266.84</v>
      </c>
      <c r="F12" s="280">
        <v>181280.32</v>
      </c>
      <c r="G12" s="280">
        <v>123554.72</v>
      </c>
      <c r="H12" s="281">
        <v>88647.4</v>
      </c>
      <c r="I12" s="282">
        <f t="shared" si="5"/>
        <v>393482.44000000006</v>
      </c>
      <c r="J12" s="282">
        <f t="shared" si="1"/>
        <v>985749.28</v>
      </c>
      <c r="K12" s="280">
        <v>61243.311999999998</v>
      </c>
      <c r="L12" s="280">
        <v>65781.36</v>
      </c>
      <c r="M12" s="281">
        <v>68921.84</v>
      </c>
      <c r="N12" s="282">
        <f t="shared" si="6"/>
        <v>195946.51199999999</v>
      </c>
      <c r="O12" s="282">
        <f t="shared" si="2"/>
        <v>1181695.7919999999</v>
      </c>
      <c r="P12" s="280">
        <v>161493.56</v>
      </c>
      <c r="Q12" s="280">
        <v>178479.52</v>
      </c>
      <c r="R12" s="281">
        <v>183043.72</v>
      </c>
      <c r="S12" s="282">
        <f t="shared" si="14"/>
        <v>523016.79999999993</v>
      </c>
      <c r="T12" s="282">
        <f t="shared" si="8"/>
        <v>1704712.5919999997</v>
      </c>
      <c r="U12" s="277">
        <v>251457.84</v>
      </c>
      <c r="V12" s="277">
        <v>180919.64</v>
      </c>
      <c r="W12" s="278">
        <v>198941.92</v>
      </c>
      <c r="X12" s="279">
        <f t="shared" si="9"/>
        <v>631319.4</v>
      </c>
      <c r="Y12" s="280">
        <v>159707.35999999999</v>
      </c>
      <c r="Z12" s="280">
        <v>106309.68</v>
      </c>
      <c r="AA12" s="281">
        <v>102767.76</v>
      </c>
      <c r="AB12" s="282">
        <f t="shared" si="3"/>
        <v>368784.8</v>
      </c>
      <c r="AC12" s="283">
        <f t="shared" si="4"/>
        <v>1000104.2</v>
      </c>
      <c r="AD12" s="281">
        <v>45247.24</v>
      </c>
      <c r="AE12" s="281">
        <v>71197</v>
      </c>
      <c r="AF12" s="281">
        <v>86729.12</v>
      </c>
      <c r="AG12" s="282">
        <f t="shared" si="10"/>
        <v>203173.36</v>
      </c>
      <c r="AH12" s="283">
        <f t="shared" si="11"/>
        <v>1203277.56</v>
      </c>
      <c r="AI12" s="281">
        <v>194584.48</v>
      </c>
      <c r="AJ12" s="281">
        <v>216755.44</v>
      </c>
      <c r="AK12" s="281">
        <v>255815.16</v>
      </c>
      <c r="AL12" s="282">
        <f t="shared" si="12"/>
        <v>667155.08000000007</v>
      </c>
      <c r="AM12" s="283">
        <f t="shared" si="13"/>
        <v>1870432.6400000001</v>
      </c>
    </row>
    <row r="13" spans="1:39" ht="15.75" x14ac:dyDescent="0.25">
      <c r="A13" s="276" t="s">
        <v>76</v>
      </c>
      <c r="B13" s="277">
        <v>431355.772</v>
      </c>
      <c r="C13" s="277">
        <v>397326.78399999999</v>
      </c>
      <c r="D13" s="278">
        <v>444187.51400000002</v>
      </c>
      <c r="E13" s="279">
        <f t="shared" si="0"/>
        <v>1272870.07</v>
      </c>
      <c r="F13" s="280">
        <v>285614.55599999998</v>
      </c>
      <c r="G13" s="280">
        <v>194321.04</v>
      </c>
      <c r="H13" s="281">
        <v>186177.56899999999</v>
      </c>
      <c r="I13" s="282">
        <f t="shared" si="5"/>
        <v>666113.16500000004</v>
      </c>
      <c r="J13" s="282">
        <f t="shared" si="1"/>
        <v>1938983.2350000001</v>
      </c>
      <c r="K13" s="280">
        <v>261458.49</v>
      </c>
      <c r="L13" s="280">
        <v>198879.30799999999</v>
      </c>
      <c r="M13" s="281">
        <v>236352.764</v>
      </c>
      <c r="N13" s="282">
        <f t="shared" si="6"/>
        <v>696690.56199999992</v>
      </c>
      <c r="O13" s="282">
        <f t="shared" si="2"/>
        <v>2635673.7970000003</v>
      </c>
      <c r="P13" s="280">
        <v>383915.65500000003</v>
      </c>
      <c r="Q13" s="280">
        <v>432805.995</v>
      </c>
      <c r="R13" s="281">
        <v>459833.66899999999</v>
      </c>
      <c r="S13" s="282">
        <f t="shared" si="14"/>
        <v>1276555.3190000001</v>
      </c>
      <c r="T13" s="282">
        <f t="shared" si="8"/>
        <v>3912229.1160000004</v>
      </c>
      <c r="U13" s="277">
        <v>434577.43599999999</v>
      </c>
      <c r="V13" s="277">
        <v>303535.266</v>
      </c>
      <c r="W13" s="278">
        <v>351927.76299999998</v>
      </c>
      <c r="X13" s="279">
        <f t="shared" si="9"/>
        <v>1090040.4650000001</v>
      </c>
      <c r="Y13" s="280">
        <v>355611.52</v>
      </c>
      <c r="Z13" s="280">
        <v>289252.22499999998</v>
      </c>
      <c r="AA13" s="281">
        <v>173868.495</v>
      </c>
      <c r="AB13" s="282">
        <f t="shared" si="3"/>
        <v>818732.24</v>
      </c>
      <c r="AC13" s="283">
        <f t="shared" si="4"/>
        <v>1908772.7050000001</v>
      </c>
      <c r="AD13" s="281">
        <v>176949.35</v>
      </c>
      <c r="AE13" s="281">
        <v>187015.11</v>
      </c>
      <c r="AF13" s="281">
        <v>281794.26</v>
      </c>
      <c r="AG13" s="282">
        <f t="shared" si="10"/>
        <v>645758.71999999997</v>
      </c>
      <c r="AH13" s="283">
        <f t="shared" si="11"/>
        <v>2554531.4249999998</v>
      </c>
      <c r="AI13" s="281">
        <v>436774.228</v>
      </c>
      <c r="AJ13" s="281">
        <v>444816.24</v>
      </c>
      <c r="AK13" s="281">
        <v>446254.576</v>
      </c>
      <c r="AL13" s="282">
        <f t="shared" si="12"/>
        <v>1327845.044</v>
      </c>
      <c r="AM13" s="283">
        <f t="shared" si="13"/>
        <v>3882376.4689999996</v>
      </c>
    </row>
    <row r="14" spans="1:39" ht="15.75" x14ac:dyDescent="0.25">
      <c r="A14" s="276" t="s">
        <v>77</v>
      </c>
      <c r="B14" s="277">
        <v>37696.824000000001</v>
      </c>
      <c r="C14" s="277">
        <v>44651.373</v>
      </c>
      <c r="D14" s="278">
        <v>58539.279000000002</v>
      </c>
      <c r="E14" s="279">
        <f t="shared" si="0"/>
        <v>140887.476</v>
      </c>
      <c r="F14" s="280">
        <v>58313.180999999997</v>
      </c>
      <c r="G14" s="280">
        <v>59735.864999999998</v>
      </c>
      <c r="H14" s="281">
        <v>49354.322999999997</v>
      </c>
      <c r="I14" s="282">
        <f t="shared" si="5"/>
        <v>167403.36900000001</v>
      </c>
      <c r="J14" s="282">
        <f t="shared" si="1"/>
        <v>308290.84499999997</v>
      </c>
      <c r="K14" s="280">
        <v>40380.639000000003</v>
      </c>
      <c r="L14" s="280">
        <v>35739.972000000002</v>
      </c>
      <c r="M14" s="281">
        <v>32343.789000000001</v>
      </c>
      <c r="N14" s="282">
        <f t="shared" si="6"/>
        <v>108464.40000000001</v>
      </c>
      <c r="O14" s="282">
        <f t="shared" si="2"/>
        <v>416755.245</v>
      </c>
      <c r="P14" s="280">
        <v>31345.719000000001</v>
      </c>
      <c r="Q14" s="280">
        <v>33388.866000000002</v>
      </c>
      <c r="R14" s="281">
        <v>36061.599000000002</v>
      </c>
      <c r="S14" s="282">
        <f t="shared" si="14"/>
        <v>100796.18400000001</v>
      </c>
      <c r="T14" s="282">
        <f t="shared" si="8"/>
        <v>517551.429</v>
      </c>
      <c r="U14" s="277">
        <v>24326.924999999999</v>
      </c>
      <c r="V14" s="277">
        <v>43526.097000000002</v>
      </c>
      <c r="W14" s="278">
        <v>46488.050999999999</v>
      </c>
      <c r="X14" s="279">
        <f t="shared" si="9"/>
        <v>114341.073</v>
      </c>
      <c r="Y14" s="280">
        <v>58571.807999999997</v>
      </c>
      <c r="Z14" s="280">
        <v>58413.008999999998</v>
      </c>
      <c r="AA14" s="281">
        <v>43018.23</v>
      </c>
      <c r="AB14" s="282">
        <f t="shared" si="3"/>
        <v>160003.04699999999</v>
      </c>
      <c r="AC14" s="283">
        <f t="shared" si="4"/>
        <v>274344.12</v>
      </c>
      <c r="AD14" s="281">
        <v>41663.99</v>
      </c>
      <c r="AE14" s="281">
        <v>53690.12</v>
      </c>
      <c r="AF14" s="281">
        <v>47624.04</v>
      </c>
      <c r="AG14" s="282">
        <f t="shared" si="10"/>
        <v>142978.15</v>
      </c>
      <c r="AH14" s="283">
        <f t="shared" si="11"/>
        <v>417322.27</v>
      </c>
      <c r="AI14" s="281">
        <v>44421.576000000001</v>
      </c>
      <c r="AJ14" s="281">
        <v>49626.434999999998</v>
      </c>
      <c r="AK14" s="281">
        <v>57133.091999999997</v>
      </c>
      <c r="AL14" s="282">
        <f t="shared" si="12"/>
        <v>151181.103</v>
      </c>
      <c r="AM14" s="283">
        <f t="shared" si="13"/>
        <v>568503.37300000002</v>
      </c>
    </row>
    <row r="15" spans="1:39" ht="15.75" x14ac:dyDescent="0.25">
      <c r="A15" s="276" t="s">
        <v>2</v>
      </c>
      <c r="B15" s="277">
        <v>108380.984</v>
      </c>
      <c r="C15" s="277">
        <v>100299.425</v>
      </c>
      <c r="D15" s="278">
        <v>110475.389</v>
      </c>
      <c r="E15" s="279">
        <f t="shared" si="0"/>
        <v>319155.79799999995</v>
      </c>
      <c r="F15" s="280">
        <v>96779.985000000001</v>
      </c>
      <c r="G15" s="280">
        <v>119060.46799999999</v>
      </c>
      <c r="H15" s="281">
        <v>117567.689</v>
      </c>
      <c r="I15" s="282">
        <f t="shared" si="5"/>
        <v>333408.14199999999</v>
      </c>
      <c r="J15" s="282">
        <f t="shared" si="1"/>
        <v>652563.93999999994</v>
      </c>
      <c r="K15" s="280">
        <v>102164.429</v>
      </c>
      <c r="L15" s="280">
        <v>103597.575</v>
      </c>
      <c r="M15" s="281">
        <v>100686.058</v>
      </c>
      <c r="N15" s="282">
        <f t="shared" si="6"/>
        <v>306448.06200000003</v>
      </c>
      <c r="O15" s="282">
        <f t="shared" si="2"/>
        <v>959012.00199999998</v>
      </c>
      <c r="P15" s="280">
        <v>108415.08100000001</v>
      </c>
      <c r="Q15" s="280">
        <v>94780.191000000006</v>
      </c>
      <c r="R15" s="281">
        <v>107820.17</v>
      </c>
      <c r="S15" s="282">
        <f t="shared" si="14"/>
        <v>311015.44199999998</v>
      </c>
      <c r="T15" s="282">
        <f t="shared" si="8"/>
        <v>1270027.4439999999</v>
      </c>
      <c r="U15" s="277">
        <v>119254.281</v>
      </c>
      <c r="V15" s="277">
        <v>116492.03599999999</v>
      </c>
      <c r="W15" s="278">
        <v>124121.36900000001</v>
      </c>
      <c r="X15" s="279">
        <f t="shared" si="9"/>
        <v>359867.68599999999</v>
      </c>
      <c r="Y15" s="280">
        <v>119210.34600000001</v>
      </c>
      <c r="Z15" s="280">
        <v>131858.035</v>
      </c>
      <c r="AA15" s="281">
        <v>114133.387</v>
      </c>
      <c r="AB15" s="282">
        <f t="shared" si="3"/>
        <v>365201.76799999998</v>
      </c>
      <c r="AC15" s="283">
        <f t="shared" si="4"/>
        <v>725069.45399999991</v>
      </c>
      <c r="AD15" s="281">
        <v>105740.96</v>
      </c>
      <c r="AE15" s="281">
        <v>106484.42</v>
      </c>
      <c r="AF15" s="281">
        <v>112711.78</v>
      </c>
      <c r="AG15" s="282">
        <f t="shared" si="10"/>
        <v>324937.16000000003</v>
      </c>
      <c r="AH15" s="283">
        <f t="shared" si="11"/>
        <v>1050006.6140000001</v>
      </c>
      <c r="AI15" s="281">
        <v>108457.91899999999</v>
      </c>
      <c r="AJ15" s="281">
        <v>108519.705</v>
      </c>
      <c r="AK15" s="281">
        <v>108267.883</v>
      </c>
      <c r="AL15" s="282">
        <f t="shared" si="12"/>
        <v>325245.50699999998</v>
      </c>
      <c r="AM15" s="283">
        <f t="shared" si="13"/>
        <v>1375252.121</v>
      </c>
    </row>
    <row r="16" spans="1:39" ht="16.5" thickBot="1" x14ac:dyDescent="0.3">
      <c r="A16" s="284" t="s">
        <v>17</v>
      </c>
      <c r="B16" s="285">
        <v>73089.777999999991</v>
      </c>
      <c r="C16" s="285">
        <v>68638.660999999993</v>
      </c>
      <c r="D16" s="286">
        <v>95465.95</v>
      </c>
      <c r="E16" s="279">
        <f t="shared" si="0"/>
        <v>237194.38899999997</v>
      </c>
      <c r="F16" s="287">
        <v>108974.16099999999</v>
      </c>
      <c r="G16" s="287">
        <v>121755.53200000001</v>
      </c>
      <c r="H16" s="288">
        <v>114505.64199999999</v>
      </c>
      <c r="I16" s="282">
        <f t="shared" si="5"/>
        <v>345235.33499999996</v>
      </c>
      <c r="J16" s="282">
        <f t="shared" si="1"/>
        <v>582429.72399999993</v>
      </c>
      <c r="K16" s="287">
        <v>108180.761</v>
      </c>
      <c r="L16" s="287">
        <v>102371.90399999999</v>
      </c>
      <c r="M16" s="288">
        <v>97558.697</v>
      </c>
      <c r="N16" s="282">
        <f t="shared" si="6"/>
        <v>308111.36199999996</v>
      </c>
      <c r="O16" s="282">
        <f t="shared" si="2"/>
        <v>890541.08599999989</v>
      </c>
      <c r="P16" s="287">
        <v>96205.486000000004</v>
      </c>
      <c r="Q16" s="287">
        <v>88187.53899999999</v>
      </c>
      <c r="R16" s="288">
        <v>93263.37</v>
      </c>
      <c r="S16" s="282">
        <f t="shared" si="14"/>
        <v>277656.39500000002</v>
      </c>
      <c r="T16" s="282">
        <f t="shared" si="8"/>
        <v>1168197.4809999999</v>
      </c>
      <c r="U16" s="285">
        <v>99810.937000000005</v>
      </c>
      <c r="V16" s="285">
        <v>111000.19</v>
      </c>
      <c r="W16" s="286">
        <v>133638.83499999999</v>
      </c>
      <c r="X16" s="279">
        <f t="shared" si="9"/>
        <v>344449.962</v>
      </c>
      <c r="Y16" s="287">
        <v>133488.99</v>
      </c>
      <c r="Z16" s="287">
        <v>135372.59299999999</v>
      </c>
      <c r="AA16" s="288">
        <v>119984.51699999999</v>
      </c>
      <c r="AB16" s="282">
        <f t="shared" si="3"/>
        <v>388846.1</v>
      </c>
      <c r="AC16" s="283">
        <f t="shared" si="4"/>
        <v>733296.06199999992</v>
      </c>
      <c r="AD16" s="281">
        <v>115361.54</v>
      </c>
      <c r="AE16" s="281">
        <v>143352.95000000001</v>
      </c>
      <c r="AF16" s="281">
        <v>149422.19</v>
      </c>
      <c r="AG16" s="282">
        <f>SUM(AD16:AF16)</f>
        <v>408136.68</v>
      </c>
      <c r="AH16" s="283">
        <f>AC16+AG16</f>
        <v>1141432.7419999999</v>
      </c>
      <c r="AI16" s="281">
        <v>149607.18299999999</v>
      </c>
      <c r="AJ16" s="281">
        <v>125010.37599999999</v>
      </c>
      <c r="AK16" s="281">
        <v>124073.046</v>
      </c>
      <c r="AL16" s="282">
        <f>SUM(AI16:AK16)</f>
        <v>398690.60499999998</v>
      </c>
      <c r="AM16" s="283">
        <f>AH16+AL16</f>
        <v>1540123.3469999998</v>
      </c>
    </row>
    <row r="17" spans="1:39" ht="16.5" thickBot="1" x14ac:dyDescent="0.3">
      <c r="A17" s="289" t="s">
        <v>3</v>
      </c>
      <c r="B17" s="290">
        <f>SUM(B5:B16)</f>
        <v>1730908.76</v>
      </c>
      <c r="C17" s="291">
        <f>SUM(C5:C16)</f>
        <v>1540560.7619999999</v>
      </c>
      <c r="D17" s="291">
        <f>SUM(D5:D16)</f>
        <v>1637148.3359999999</v>
      </c>
      <c r="E17" s="292">
        <f t="shared" si="0"/>
        <v>4908617.858</v>
      </c>
      <c r="F17" s="293">
        <f>SUM(F5:F16)</f>
        <v>1444882.4380000003</v>
      </c>
      <c r="G17" s="294">
        <f>SUM(G5:G16)</f>
        <v>1051655.4550000001</v>
      </c>
      <c r="H17" s="294">
        <f>SUM(H5:H16)</f>
        <v>729229.97599999991</v>
      </c>
      <c r="I17" s="295">
        <f>SUM(F17:H17)</f>
        <v>3225767.8689999999</v>
      </c>
      <c r="J17" s="295">
        <f>E17+I17</f>
        <v>8134385.727</v>
      </c>
      <c r="K17" s="293">
        <f>SUM(K5:K16)</f>
        <v>866605.62999999989</v>
      </c>
      <c r="L17" s="294">
        <f>SUM(L5:L16)</f>
        <v>718522.07400000002</v>
      </c>
      <c r="M17" s="294">
        <f>SUM(M5:M16)</f>
        <v>882284.78599999996</v>
      </c>
      <c r="N17" s="295">
        <f>SUM(K17:M17)</f>
        <v>2467412.4899999998</v>
      </c>
      <c r="O17" s="295">
        <f t="shared" si="2"/>
        <v>10601798.217</v>
      </c>
      <c r="P17" s="293">
        <f>SUM(P5:P16)</f>
        <v>1366547.611</v>
      </c>
      <c r="Q17" s="294">
        <f>SUM(Q5:Q16)</f>
        <v>1431430.145</v>
      </c>
      <c r="R17" s="294">
        <f>SUM(R5:R16)</f>
        <v>1504357.8829999999</v>
      </c>
      <c r="S17" s="295">
        <f>SUM(P17:R17)</f>
        <v>4302335.6390000004</v>
      </c>
      <c r="T17" s="295">
        <f>O17+S17</f>
        <v>14904133.856000001</v>
      </c>
      <c r="U17" s="291">
        <f>SUM(U5:U16)</f>
        <v>1863217.8289999997</v>
      </c>
      <c r="V17" s="291">
        <f>SUM(V5:V16)</f>
        <v>1548390.7810000002</v>
      </c>
      <c r="W17" s="291">
        <f>SUM(W5:W16)</f>
        <v>1687874.331</v>
      </c>
      <c r="X17" s="292">
        <f>SUM(U17:W17)</f>
        <v>5099482.9409999996</v>
      </c>
      <c r="Y17" s="293">
        <f>SUM(Y5:Y16)</f>
        <v>1635924.2559999998</v>
      </c>
      <c r="Z17" s="294">
        <f>SUM(Z5:Z16)</f>
        <v>1215745.6569999997</v>
      </c>
      <c r="AA17" s="294">
        <f>SUM(AA5:AA16)</f>
        <v>987629.57099999988</v>
      </c>
      <c r="AB17" s="295">
        <f t="shared" si="3"/>
        <v>3839299.4839999997</v>
      </c>
      <c r="AC17" s="296">
        <f t="shared" si="4"/>
        <v>8938782.4249999989</v>
      </c>
      <c r="AD17" s="294">
        <f>SUM(AD5:AD16)</f>
        <v>890997.57000000007</v>
      </c>
      <c r="AE17" s="294">
        <f>SUM(AE5:AE16)</f>
        <v>932285.23</v>
      </c>
      <c r="AF17" s="294">
        <f>SUM(AF5:AF16)</f>
        <v>1162968.3600000001</v>
      </c>
      <c r="AG17" s="295">
        <f>SUM(AD17:AF17)</f>
        <v>2986251.16</v>
      </c>
      <c r="AH17" s="296">
        <f>AC17+AG17</f>
        <v>11925033.584999999</v>
      </c>
      <c r="AI17" s="294">
        <f>SUM(AI5:AI16)</f>
        <v>1533675.963</v>
      </c>
      <c r="AJ17" s="294">
        <f>SUM(AJ5:AJ16)</f>
        <v>1561335.4300000002</v>
      </c>
      <c r="AK17" s="294">
        <f>SUM(AK5:AK16)</f>
        <v>1667339.0110000002</v>
      </c>
      <c r="AL17" s="295">
        <f>SUM(AI17:AK17)</f>
        <v>4762350.4040000001</v>
      </c>
      <c r="AM17" s="296">
        <f>AH17+AL17</f>
        <v>16687383.989</v>
      </c>
    </row>
    <row r="18" spans="1:39" ht="18.75" x14ac:dyDescent="0.25">
      <c r="A18" s="297" t="s">
        <v>4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9"/>
      <c r="T18" s="300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300"/>
    </row>
    <row r="19" spans="1:39" ht="15.75" x14ac:dyDescent="0.25">
      <c r="A19" s="268" t="s">
        <v>5</v>
      </c>
      <c r="B19" s="269">
        <v>157478.53</v>
      </c>
      <c r="C19" s="270">
        <v>127673.37699999999</v>
      </c>
      <c r="D19" s="270">
        <v>129118.762</v>
      </c>
      <c r="E19" s="271">
        <f>SUM(B19:D19)</f>
        <v>414270.66899999999</v>
      </c>
      <c r="F19" s="272">
        <v>94779.138000000006</v>
      </c>
      <c r="G19" s="272">
        <v>74457.45</v>
      </c>
      <c r="H19" s="273">
        <v>53576.152999999998</v>
      </c>
      <c r="I19" s="274">
        <f>SUM(F19:H19)</f>
        <v>222812.74099999998</v>
      </c>
      <c r="J19" s="274">
        <f>E19+I19</f>
        <v>637083.40999999992</v>
      </c>
      <c r="K19" s="272">
        <v>21622.438999999998</v>
      </c>
      <c r="L19" s="272">
        <v>51025.834999999999</v>
      </c>
      <c r="M19" s="273">
        <v>51812.847999999998</v>
      </c>
      <c r="N19" s="274">
        <f>SUM(K19:M19)</f>
        <v>124461.122</v>
      </c>
      <c r="O19" s="274">
        <f>J19+N19</f>
        <v>761544.53199999989</v>
      </c>
      <c r="P19" s="272">
        <v>91153.513999999996</v>
      </c>
      <c r="Q19" s="272">
        <v>105498.8</v>
      </c>
      <c r="R19" s="273">
        <v>121766.098</v>
      </c>
      <c r="S19" s="274">
        <f>SUM(P19:R19)</f>
        <v>318418.41200000001</v>
      </c>
      <c r="T19" s="274">
        <f>O19+S19</f>
        <v>1079962.9439999999</v>
      </c>
      <c r="U19" s="269">
        <v>163592.93599999999</v>
      </c>
      <c r="V19" s="273">
        <v>126526.962</v>
      </c>
      <c r="W19" s="270">
        <v>126789.73</v>
      </c>
      <c r="X19" s="271">
        <f>SUM(U19:W19)</f>
        <v>416909.62799999997</v>
      </c>
      <c r="Y19" s="272">
        <v>95328.214000000007</v>
      </c>
      <c r="Z19" s="272">
        <v>79866.540999999997</v>
      </c>
      <c r="AA19" s="273">
        <v>43507.24</v>
      </c>
      <c r="AB19" s="274">
        <f>SUM(Y19:AA19)</f>
        <v>218701.995</v>
      </c>
      <c r="AC19" s="275">
        <f>X19+AB19</f>
        <v>635611.62299999991</v>
      </c>
      <c r="AD19" s="273">
        <v>22467.91</v>
      </c>
      <c r="AE19" s="273">
        <v>67618.11</v>
      </c>
      <c r="AF19" s="273">
        <v>85333.119999999995</v>
      </c>
      <c r="AG19" s="274">
        <f>SUM(AD19:AF19)</f>
        <v>175419.14</v>
      </c>
      <c r="AH19" s="275">
        <f>AC19+AG19</f>
        <v>811030.76299999992</v>
      </c>
      <c r="AI19" s="273">
        <v>94296.989000000001</v>
      </c>
      <c r="AJ19" s="273">
        <v>115099.803</v>
      </c>
      <c r="AK19" s="273">
        <v>137913.54800000001</v>
      </c>
      <c r="AL19" s="274">
        <f>SUM(AI19:AK19)</f>
        <v>347310.34</v>
      </c>
      <c r="AM19" s="275">
        <f>AH19+AL19</f>
        <v>1158341.1029999999</v>
      </c>
    </row>
    <row r="20" spans="1:39" ht="15.75" x14ac:dyDescent="0.25">
      <c r="A20" s="276" t="s">
        <v>6</v>
      </c>
      <c r="B20" s="277">
        <v>65568.698999999993</v>
      </c>
      <c r="C20" s="277">
        <v>54398.580999999998</v>
      </c>
      <c r="D20" s="278">
        <v>66732.099000000002</v>
      </c>
      <c r="E20" s="279">
        <f>SUM(B20:D20)</f>
        <v>186699.37900000002</v>
      </c>
      <c r="F20" s="280">
        <v>72722.846000000005</v>
      </c>
      <c r="G20" s="280">
        <v>101639.90700000001</v>
      </c>
      <c r="H20" s="281">
        <v>87176.407000000007</v>
      </c>
      <c r="I20" s="282">
        <f>SUM(F20:H20)</f>
        <v>261539.16000000003</v>
      </c>
      <c r="J20" s="282">
        <f>E20+I20</f>
        <v>448238.53900000005</v>
      </c>
      <c r="K20" s="280">
        <v>69612.403000000006</v>
      </c>
      <c r="L20" s="280">
        <v>67813.354000000007</v>
      </c>
      <c r="M20" s="281">
        <v>65717.384000000005</v>
      </c>
      <c r="N20" s="282">
        <f>SUM(K20:M20)</f>
        <v>203143.141</v>
      </c>
      <c r="O20" s="282">
        <f>J20+N20</f>
        <v>651381.68000000005</v>
      </c>
      <c r="P20" s="280">
        <v>71078.960000000006</v>
      </c>
      <c r="Q20" s="280">
        <v>75864.828999999998</v>
      </c>
      <c r="R20" s="281">
        <v>72541.661999999997</v>
      </c>
      <c r="S20" s="282">
        <f>SUM(P20:R20)</f>
        <v>219485.451</v>
      </c>
      <c r="T20" s="282">
        <f>O20+S20</f>
        <v>870867.13100000005</v>
      </c>
      <c r="U20" s="277">
        <v>89059.804000000004</v>
      </c>
      <c r="V20" s="277">
        <v>71253.917000000001</v>
      </c>
      <c r="W20" s="278">
        <v>86574.982999999993</v>
      </c>
      <c r="X20" s="279">
        <f>SUM(U20:W20)</f>
        <v>246888.70400000003</v>
      </c>
      <c r="Y20" s="280">
        <v>92580.982999999993</v>
      </c>
      <c r="Z20" s="280">
        <v>108237.56299999999</v>
      </c>
      <c r="AA20" s="281">
        <v>88263.285999999993</v>
      </c>
      <c r="AB20" s="282">
        <f>SUM(Y20:AA20)</f>
        <v>289081.83199999994</v>
      </c>
      <c r="AC20" s="283">
        <f>X20+AB20</f>
        <v>535970.53599999996</v>
      </c>
      <c r="AD20" s="281">
        <v>68569.87</v>
      </c>
      <c r="AE20" s="281">
        <v>84492.03</v>
      </c>
      <c r="AF20" s="281">
        <v>71731.77</v>
      </c>
      <c r="AG20" s="282">
        <f>SUM(AD20:AF20)</f>
        <v>224793.66999999998</v>
      </c>
      <c r="AH20" s="283">
        <f>AC20+AG20</f>
        <v>760764.20600000001</v>
      </c>
      <c r="AI20" s="281">
        <v>78328.232999999993</v>
      </c>
      <c r="AJ20" s="281">
        <v>77601.597999999998</v>
      </c>
      <c r="AK20" s="281">
        <v>75357.95</v>
      </c>
      <c r="AL20" s="282">
        <f>SUM(AI20:AK20)</f>
        <v>231287.78100000002</v>
      </c>
      <c r="AM20" s="283">
        <f>AH20+AL20</f>
        <v>992051.98699999996</v>
      </c>
    </row>
    <row r="21" spans="1:39" ht="15.75" x14ac:dyDescent="0.25">
      <c r="A21" s="276" t="s">
        <v>7</v>
      </c>
      <c r="B21" s="277">
        <v>85074.67</v>
      </c>
      <c r="C21" s="277">
        <v>97395.661999999997</v>
      </c>
      <c r="D21" s="278">
        <v>108930.428</v>
      </c>
      <c r="E21" s="279">
        <f>SUM(B21:D21)</f>
        <v>291400.76</v>
      </c>
      <c r="F21" s="280">
        <v>123382.12</v>
      </c>
      <c r="G21" s="280">
        <v>198671.174</v>
      </c>
      <c r="H21" s="281">
        <v>181612.717</v>
      </c>
      <c r="I21" s="282">
        <f>SUM(F21:H21)</f>
        <v>503666.011</v>
      </c>
      <c r="J21" s="282">
        <f>E21+I21</f>
        <v>795066.77099999995</v>
      </c>
      <c r="K21" s="280">
        <v>157775.69500000001</v>
      </c>
      <c r="L21" s="280">
        <v>176722.196</v>
      </c>
      <c r="M21" s="281">
        <v>127252.757</v>
      </c>
      <c r="N21" s="282">
        <f>SUM(K21:M21)</f>
        <v>461750.64799999999</v>
      </c>
      <c r="O21" s="282">
        <f>J21+N21</f>
        <v>1256817.419</v>
      </c>
      <c r="P21" s="280">
        <v>133838.33799999999</v>
      </c>
      <c r="Q21" s="280">
        <v>113964.488</v>
      </c>
      <c r="R21" s="281">
        <v>122921.32399999999</v>
      </c>
      <c r="S21" s="282">
        <f>SUM(P21:R21)</f>
        <v>370724.15</v>
      </c>
      <c r="T21" s="282">
        <f>O21+S21</f>
        <v>1627541.5690000001</v>
      </c>
      <c r="U21" s="277">
        <v>124585.08900000001</v>
      </c>
      <c r="V21" s="277">
        <v>120042.20600000001</v>
      </c>
      <c r="W21" s="278">
        <v>106698.395</v>
      </c>
      <c r="X21" s="279">
        <f>SUM(U21:W21)</f>
        <v>351325.69</v>
      </c>
      <c r="Y21" s="280">
        <v>142785.67199999999</v>
      </c>
      <c r="Z21" s="280">
        <v>143953.978</v>
      </c>
      <c r="AA21" s="281">
        <v>89452.790999999997</v>
      </c>
      <c r="AB21" s="282">
        <f>SUM(Y21:AA21)</f>
        <v>376192.44099999999</v>
      </c>
      <c r="AC21" s="283">
        <f>X21+AB21</f>
        <v>727518.13100000005</v>
      </c>
      <c r="AD21" s="281">
        <v>78811.98</v>
      </c>
      <c r="AE21" s="281">
        <v>86023.59</v>
      </c>
      <c r="AF21" s="281">
        <v>72880.179999999993</v>
      </c>
      <c r="AG21" s="282">
        <f>SUM(AD21:AF21)</f>
        <v>237715.75</v>
      </c>
      <c r="AH21" s="283">
        <f>AC21+AG21</f>
        <v>965233.88100000005</v>
      </c>
      <c r="AI21" s="281">
        <v>86159.635999999999</v>
      </c>
      <c r="AJ21" s="281">
        <v>73404.426999999996</v>
      </c>
      <c r="AK21" s="281">
        <v>77684.864000000001</v>
      </c>
      <c r="AL21" s="282">
        <f>SUM(AI21:AK21)</f>
        <v>237248.927</v>
      </c>
      <c r="AM21" s="283">
        <f>AH21+AL21</f>
        <v>1202482.808</v>
      </c>
    </row>
    <row r="22" spans="1:39" s="3" customFormat="1" ht="16.5" thickBot="1" x14ac:dyDescent="0.3">
      <c r="A22" s="276" t="s">
        <v>63</v>
      </c>
      <c r="B22" s="277">
        <v>11724.843999999999</v>
      </c>
      <c r="C22" s="277">
        <v>16498.259999999998</v>
      </c>
      <c r="D22" s="277">
        <v>20482.153999999999</v>
      </c>
      <c r="E22" s="279">
        <v>48705.258000000002</v>
      </c>
      <c r="F22" s="280">
        <v>23023.637999999999</v>
      </c>
      <c r="G22" s="280">
        <v>37025.449999999997</v>
      </c>
      <c r="H22" s="281">
        <v>32945.29</v>
      </c>
      <c r="I22" s="282">
        <f>SUM(F22:H22)</f>
        <v>92994.377999999997</v>
      </c>
      <c r="J22" s="282">
        <f>E22+I22</f>
        <v>141699.636</v>
      </c>
      <c r="K22" s="280">
        <v>26954.841</v>
      </c>
      <c r="L22" s="280">
        <v>23459.937000000002</v>
      </c>
      <c r="M22" s="281">
        <v>22864.848000000002</v>
      </c>
      <c r="N22" s="282">
        <f>SUM(K22:M22)</f>
        <v>73279.626000000004</v>
      </c>
      <c r="O22" s="282">
        <f>J22+N22</f>
        <v>214979.26199999999</v>
      </c>
      <c r="P22" s="280">
        <v>21775.991999999998</v>
      </c>
      <c r="Q22" s="280">
        <v>20506.007000000001</v>
      </c>
      <c r="R22" s="281">
        <v>24826.67</v>
      </c>
      <c r="S22" s="282">
        <f>SUM(P22:R22)</f>
        <v>67108.668999999994</v>
      </c>
      <c r="T22" s="282">
        <f>O22+S22</f>
        <v>282087.93099999998</v>
      </c>
      <c r="U22" s="277">
        <v>25700.467000000001</v>
      </c>
      <c r="V22" s="277">
        <v>24682.787</v>
      </c>
      <c r="W22" s="278">
        <v>24359.614000000001</v>
      </c>
      <c r="X22" s="279">
        <v>74742.868000000002</v>
      </c>
      <c r="Y22" s="280">
        <v>29497.637999999999</v>
      </c>
      <c r="Z22" s="280">
        <v>39131.735999999997</v>
      </c>
      <c r="AA22" s="281">
        <v>36825.544000000002</v>
      </c>
      <c r="AB22" s="282">
        <f>SUM(Y22:AA22)</f>
        <v>105454.91800000001</v>
      </c>
      <c r="AC22" s="283">
        <f>X22+AB22</f>
        <v>180197.78600000002</v>
      </c>
      <c r="AD22" s="281">
        <v>28292.09</v>
      </c>
      <c r="AE22" s="281">
        <v>35140.252999999997</v>
      </c>
      <c r="AF22" s="281">
        <v>30460.741999999998</v>
      </c>
      <c r="AG22" s="282">
        <f>SUM(AD22:AF22)</f>
        <v>93893.084999999992</v>
      </c>
      <c r="AH22" s="283">
        <f>AC22+AG22</f>
        <v>274090.87100000004</v>
      </c>
      <c r="AI22" s="281">
        <v>23539.715</v>
      </c>
      <c r="AJ22" s="281">
        <v>23050.666000000001</v>
      </c>
      <c r="AK22" s="281">
        <v>28034.764999999999</v>
      </c>
      <c r="AL22" s="282">
        <f>SUM(AI22:AK22)</f>
        <v>74625.146000000008</v>
      </c>
      <c r="AM22" s="283">
        <f>AH22+AL22</f>
        <v>348716.01700000005</v>
      </c>
    </row>
    <row r="23" spans="1:39" ht="16.5" thickBot="1" x14ac:dyDescent="0.3">
      <c r="A23" s="289" t="s">
        <v>8</v>
      </c>
      <c r="B23" s="290">
        <f>SUM(B19:B22)</f>
        <v>319846.74299999996</v>
      </c>
      <c r="C23" s="291">
        <f>SUM(C19:C22)</f>
        <v>295965.88</v>
      </c>
      <c r="D23" s="291">
        <f>SUM(D19:D22)</f>
        <v>325263.44299999997</v>
      </c>
      <c r="E23" s="292">
        <f>SUM(B23:D23)</f>
        <v>941076.06599999988</v>
      </c>
      <c r="F23" s="293">
        <f t="shared" ref="F23:W23" si="15">SUM(F19:F22)</f>
        <v>313907.74199999997</v>
      </c>
      <c r="G23" s="294">
        <f t="shared" si="15"/>
        <v>411793.98100000003</v>
      </c>
      <c r="H23" s="294">
        <f>SUM(H19:H22)</f>
        <v>355310.56699999998</v>
      </c>
      <c r="I23" s="295">
        <f>SUM(I19:I22)</f>
        <v>1081012.29</v>
      </c>
      <c r="J23" s="295">
        <f>SUM(J19:J22)</f>
        <v>2022088.3559999999</v>
      </c>
      <c r="K23" s="293">
        <f t="shared" si="15"/>
        <v>275965.37800000003</v>
      </c>
      <c r="L23" s="294">
        <f t="shared" si="15"/>
        <v>319021.32199999999</v>
      </c>
      <c r="M23" s="294">
        <f t="shared" si="15"/>
        <v>267647.837</v>
      </c>
      <c r="N23" s="295">
        <f>SUM(N19:N22)</f>
        <v>862634.53700000013</v>
      </c>
      <c r="O23" s="295">
        <f>J23+N23</f>
        <v>2884722.8930000002</v>
      </c>
      <c r="P23" s="293">
        <f>SUM(P19:P22)</f>
        <v>317846.804</v>
      </c>
      <c r="Q23" s="294">
        <f>SUM(Q19:Q22)</f>
        <v>315834.12400000001</v>
      </c>
      <c r="R23" s="294">
        <f>SUM(R19:R22)</f>
        <v>342055.75400000002</v>
      </c>
      <c r="S23" s="295">
        <f>SUM(S19:S22)</f>
        <v>975736.68200000003</v>
      </c>
      <c r="T23" s="295">
        <f>O23+S23</f>
        <v>3860459.5750000002</v>
      </c>
      <c r="U23" s="291">
        <f t="shared" si="15"/>
        <v>402938.29600000003</v>
      </c>
      <c r="V23" s="291">
        <f t="shared" si="15"/>
        <v>342505.87200000003</v>
      </c>
      <c r="W23" s="291">
        <f t="shared" si="15"/>
        <v>344422.72200000001</v>
      </c>
      <c r="X23" s="292">
        <f>SUM(U23:W23)</f>
        <v>1089866.8900000001</v>
      </c>
      <c r="Y23" s="293">
        <f>SUM(Y19:Y22)</f>
        <v>360192.50699999993</v>
      </c>
      <c r="Z23" s="294">
        <f>SUM(Z19:Z22)</f>
        <v>371189.81799999997</v>
      </c>
      <c r="AA23" s="294">
        <f>SUM(AA19:AA22)</f>
        <v>258048.86099999998</v>
      </c>
      <c r="AB23" s="295">
        <f>SUM(Y23:AA23)</f>
        <v>989431.18599999999</v>
      </c>
      <c r="AC23" s="296">
        <f>X23+AB23</f>
        <v>2079298.0760000001</v>
      </c>
      <c r="AD23" s="294">
        <f>SUM(AD19:AD22)</f>
        <v>198141.85</v>
      </c>
      <c r="AE23" s="294">
        <f>SUM(AE19:AE22)</f>
        <v>273273.98300000001</v>
      </c>
      <c r="AF23" s="294">
        <f>SUM(AF19:AF22)</f>
        <v>260405.81200000001</v>
      </c>
      <c r="AG23" s="295">
        <f>SUM(AD23:AF23)</f>
        <v>731821.64500000002</v>
      </c>
      <c r="AH23" s="296">
        <f>AC23+AG23</f>
        <v>2811119.7209999999</v>
      </c>
      <c r="AI23" s="294">
        <f>SUM(AI19:AI22)</f>
        <v>282324.57300000003</v>
      </c>
      <c r="AJ23" s="294">
        <f>SUM(AJ19:AJ22)</f>
        <v>289156.49400000001</v>
      </c>
      <c r="AK23" s="294">
        <f>SUM(AK19:AK22)</f>
        <v>318991.12700000004</v>
      </c>
      <c r="AL23" s="295">
        <f>SUM(AI23:AK23)</f>
        <v>890472.19400000013</v>
      </c>
      <c r="AM23" s="296">
        <f>AH23+AL23</f>
        <v>3701591.915</v>
      </c>
    </row>
    <row r="24" spans="1:39" ht="18.75" x14ac:dyDescent="0.3">
      <c r="A24" s="301" t="s">
        <v>9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298"/>
      <c r="P24" s="298"/>
      <c r="Q24" s="302"/>
      <c r="R24" s="302"/>
      <c r="S24" s="303"/>
      <c r="T24" s="304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5"/>
      <c r="AI24" s="302"/>
      <c r="AJ24" s="302"/>
      <c r="AK24" s="302"/>
      <c r="AL24" s="302"/>
      <c r="AM24" s="305"/>
    </row>
    <row r="25" spans="1:39" ht="15.75" x14ac:dyDescent="0.25">
      <c r="A25" s="268" t="s">
        <v>10</v>
      </c>
      <c r="B25" s="269">
        <v>65478.214999999997</v>
      </c>
      <c r="C25" s="269">
        <v>57162.309000000001</v>
      </c>
      <c r="D25" s="270">
        <v>44091.642</v>
      </c>
      <c r="E25" s="271">
        <f>SUM(B25:D25)</f>
        <v>166732.166</v>
      </c>
      <c r="F25" s="272">
        <v>40334.165000000001</v>
      </c>
      <c r="G25" s="272">
        <v>32893.58</v>
      </c>
      <c r="H25" s="273">
        <v>12215.815000000001</v>
      </c>
      <c r="I25" s="274">
        <f>SUM(F25:H25)</f>
        <v>85443.56</v>
      </c>
      <c r="J25" s="274">
        <f>E25+I25</f>
        <v>252175.726</v>
      </c>
      <c r="K25" s="272">
        <v>11604.305</v>
      </c>
      <c r="L25" s="272">
        <v>10891.424999999999</v>
      </c>
      <c r="M25" s="273">
        <v>19488.12</v>
      </c>
      <c r="N25" s="274">
        <f>SUM(K25:M25)</f>
        <v>41983.85</v>
      </c>
      <c r="O25" s="274">
        <f>J25+N25</f>
        <v>294159.576</v>
      </c>
      <c r="P25" s="272">
        <v>33840.49</v>
      </c>
      <c r="Q25" s="272">
        <v>44778.135999999999</v>
      </c>
      <c r="R25" s="273">
        <v>61402.618999999999</v>
      </c>
      <c r="S25" s="274">
        <f>SUM(P25:R25)</f>
        <v>140021.245</v>
      </c>
      <c r="T25" s="274">
        <f>O25+S25</f>
        <v>434180.821</v>
      </c>
      <c r="U25" s="269">
        <v>64385.834000000003</v>
      </c>
      <c r="V25" s="269">
        <v>49862.491999999998</v>
      </c>
      <c r="W25" s="270">
        <v>56893.553</v>
      </c>
      <c r="X25" s="271">
        <f>SUM(U25:W25)</f>
        <v>171141.87900000002</v>
      </c>
      <c r="Y25" s="272">
        <v>40318.040999999997</v>
      </c>
      <c r="Z25" s="272">
        <v>26984.03</v>
      </c>
      <c r="AA25" s="273">
        <v>11662.906000000001</v>
      </c>
      <c r="AB25" s="274">
        <f>SUM(Y25:AA25)</f>
        <v>78964.976999999999</v>
      </c>
      <c r="AC25" s="275">
        <f>X25+AB25</f>
        <v>250106.85600000003</v>
      </c>
      <c r="AD25" s="273">
        <v>12217.715</v>
      </c>
      <c r="AE25" s="273">
        <v>12503.33</v>
      </c>
      <c r="AF25" s="273">
        <v>18345.017</v>
      </c>
      <c r="AG25" s="274">
        <f>SUM(AD25:AF25)</f>
        <v>43066.061999999998</v>
      </c>
      <c r="AH25" s="275">
        <f>AC25+AG25</f>
        <v>293172.91800000001</v>
      </c>
      <c r="AI25" s="273">
        <v>39259.784</v>
      </c>
      <c r="AJ25" s="273">
        <v>41811.817999999999</v>
      </c>
      <c r="AK25" s="273">
        <v>56408.915000000001</v>
      </c>
      <c r="AL25" s="274">
        <f>SUM(AI25:AK25)</f>
        <v>137480.51699999999</v>
      </c>
      <c r="AM25" s="275">
        <f>AH25+AL25</f>
        <v>430653.435</v>
      </c>
    </row>
    <row r="26" spans="1:39" ht="15.75" x14ac:dyDescent="0.25">
      <c r="A26" s="276" t="s">
        <v>11</v>
      </c>
      <c r="B26" s="277">
        <v>269511.49699999997</v>
      </c>
      <c r="C26" s="277">
        <v>242973.74299999999</v>
      </c>
      <c r="D26" s="278">
        <v>296067.89500000002</v>
      </c>
      <c r="E26" s="279">
        <f>SUM(B26:D26)</f>
        <v>808553.13500000001</v>
      </c>
      <c r="F26" s="280">
        <v>291471.658</v>
      </c>
      <c r="G26" s="280">
        <v>301454.10200000001</v>
      </c>
      <c r="H26" s="281">
        <v>311353.304</v>
      </c>
      <c r="I26" s="282">
        <f>SUM(F26:H26)</f>
        <v>904279.06400000001</v>
      </c>
      <c r="J26" s="282">
        <f>E26+I26</f>
        <v>1712832.199</v>
      </c>
      <c r="K26" s="280">
        <v>328783.924</v>
      </c>
      <c r="L26" s="280">
        <v>324898.47700000001</v>
      </c>
      <c r="M26" s="281">
        <v>262433.07900000003</v>
      </c>
      <c r="N26" s="282">
        <f>SUM(K26:M26)</f>
        <v>916115.4800000001</v>
      </c>
      <c r="O26" s="282">
        <f>J26+N26</f>
        <v>2628947.679</v>
      </c>
      <c r="P26" s="280">
        <v>288087.62800000003</v>
      </c>
      <c r="Q26" s="280">
        <v>297828.11300000001</v>
      </c>
      <c r="R26" s="281">
        <v>264255.82</v>
      </c>
      <c r="S26" s="282">
        <f>SUM(P26:R26)</f>
        <v>850171.56099999999</v>
      </c>
      <c r="T26" s="282">
        <f>O26+S26</f>
        <v>3479119.24</v>
      </c>
      <c r="U26" s="277">
        <v>304160.77799999999</v>
      </c>
      <c r="V26" s="277">
        <v>289416.886</v>
      </c>
      <c r="W26" s="278">
        <v>300953.3</v>
      </c>
      <c r="X26" s="279">
        <f>SUM(U26:W26)</f>
        <v>894530.96399999992</v>
      </c>
      <c r="Y26" s="280">
        <v>258916.17800000001</v>
      </c>
      <c r="Z26" s="280">
        <v>272905.03399999999</v>
      </c>
      <c r="AA26" s="281">
        <v>239437.723</v>
      </c>
      <c r="AB26" s="282">
        <f>SUM(Y26:AA26)</f>
        <v>771258.93500000006</v>
      </c>
      <c r="AC26" s="283">
        <f>X26+AB26</f>
        <v>1665789.899</v>
      </c>
      <c r="AD26" s="281">
        <v>230336.23800000001</v>
      </c>
      <c r="AE26" s="281">
        <v>231735.117</v>
      </c>
      <c r="AF26" s="281">
        <v>261516.584</v>
      </c>
      <c r="AG26" s="282">
        <f>SUM(AD26:AF26)</f>
        <v>723587.93900000001</v>
      </c>
      <c r="AH26" s="283">
        <f>AC26+AG26</f>
        <v>2389377.838</v>
      </c>
      <c r="AI26" s="281">
        <v>253683.234</v>
      </c>
      <c r="AJ26" s="281">
        <v>235045.39300000001</v>
      </c>
      <c r="AK26" s="281">
        <v>207403.024</v>
      </c>
      <c r="AL26" s="282">
        <f>SUM(AI26:AK26)</f>
        <v>696131.65099999995</v>
      </c>
      <c r="AM26" s="283">
        <f>AH26+AL26</f>
        <v>3085509.4890000001</v>
      </c>
    </row>
    <row r="27" spans="1:39" ht="15.75" x14ac:dyDescent="0.25">
      <c r="A27" s="276" t="s">
        <v>12</v>
      </c>
      <c r="B27" s="277">
        <v>84365.900999999998</v>
      </c>
      <c r="C27" s="277">
        <v>76634.615999999995</v>
      </c>
      <c r="D27" s="278">
        <v>66157.835000000006</v>
      </c>
      <c r="E27" s="279">
        <f>SUM(B27:D27)</f>
        <v>227158.35200000001</v>
      </c>
      <c r="F27" s="280">
        <v>63924.466999999997</v>
      </c>
      <c r="G27" s="280">
        <v>89893.195999999996</v>
      </c>
      <c r="H27" s="281">
        <v>73790.517000000007</v>
      </c>
      <c r="I27" s="282">
        <f>SUM(F27:H27)</f>
        <v>227608.18</v>
      </c>
      <c r="J27" s="282">
        <f>E27+I27</f>
        <v>454766.53200000001</v>
      </c>
      <c r="K27" s="280">
        <v>96111.517999999996</v>
      </c>
      <c r="L27" s="280">
        <v>92493.657000000007</v>
      </c>
      <c r="M27" s="281">
        <v>71582.876999999993</v>
      </c>
      <c r="N27" s="282">
        <f>SUM(K27:M27)</f>
        <v>260188.05199999997</v>
      </c>
      <c r="O27" s="282">
        <f>J27+N27</f>
        <v>714954.58400000003</v>
      </c>
      <c r="P27" s="280">
        <v>84924.114000000001</v>
      </c>
      <c r="Q27" s="280">
        <v>79011.372000000003</v>
      </c>
      <c r="R27" s="281">
        <v>79236.45</v>
      </c>
      <c r="S27" s="282">
        <f>SUM(P27:R27)</f>
        <v>243171.93599999999</v>
      </c>
      <c r="T27" s="282">
        <f>O27+S27</f>
        <v>958126.52</v>
      </c>
      <c r="U27" s="277">
        <v>89047.048999999999</v>
      </c>
      <c r="V27" s="277">
        <v>89364.482999999993</v>
      </c>
      <c r="W27" s="278">
        <v>92606.047999999995</v>
      </c>
      <c r="X27" s="279">
        <f>SUM(U27:W27)</f>
        <v>271017.58</v>
      </c>
      <c r="Y27" s="280">
        <v>79792.876000000004</v>
      </c>
      <c r="Z27" s="280">
        <v>78826.846000000005</v>
      </c>
      <c r="AA27" s="281">
        <v>100271.777</v>
      </c>
      <c r="AB27" s="282">
        <f>SUM(Y27:AA27)</f>
        <v>258891.49900000001</v>
      </c>
      <c r="AC27" s="283">
        <f>X27+AB27</f>
        <v>529909.07900000003</v>
      </c>
      <c r="AD27" s="281">
        <v>111435.391</v>
      </c>
      <c r="AE27" s="281">
        <v>107309.11</v>
      </c>
      <c r="AF27" s="281">
        <v>87153.266000000003</v>
      </c>
      <c r="AG27" s="282">
        <f>SUM(AD27:AF27)</f>
        <v>305897.76699999999</v>
      </c>
      <c r="AH27" s="283">
        <f>AC27+AG27</f>
        <v>835806.84600000002</v>
      </c>
      <c r="AI27" s="281">
        <v>86498.263999999996</v>
      </c>
      <c r="AJ27" s="281">
        <v>89591.298999999999</v>
      </c>
      <c r="AK27" s="281">
        <v>85590.702000000005</v>
      </c>
      <c r="AL27" s="282">
        <f>SUM(AI27:AK27)</f>
        <v>261680.26500000001</v>
      </c>
      <c r="AM27" s="283">
        <f>AH27+AL27</f>
        <v>1097487.111</v>
      </c>
    </row>
    <row r="28" spans="1:39" s="3" customFormat="1" ht="16.5" thickBot="1" x14ac:dyDescent="0.3">
      <c r="A28" s="276" t="s">
        <v>62</v>
      </c>
      <c r="B28" s="277">
        <v>172932.95</v>
      </c>
      <c r="C28" s="277">
        <v>119134.07</v>
      </c>
      <c r="D28" s="278">
        <v>143964.728</v>
      </c>
      <c r="E28" s="279">
        <v>436031.74799999996</v>
      </c>
      <c r="F28" s="280">
        <v>209681.78200000001</v>
      </c>
      <c r="G28" s="280">
        <v>137522.52500000002</v>
      </c>
      <c r="H28" s="281">
        <v>241022.2</v>
      </c>
      <c r="I28" s="282">
        <f>SUM(F28:H28)</f>
        <v>588226.50699999998</v>
      </c>
      <c r="J28" s="282">
        <f>E28+I28</f>
        <v>1024258.2549999999</v>
      </c>
      <c r="K28" s="280">
        <v>301551.17200000002</v>
      </c>
      <c r="L28" s="280">
        <v>217645.984</v>
      </c>
      <c r="M28" s="281">
        <v>163253.45600000001</v>
      </c>
      <c r="N28" s="282">
        <f>SUM(K28:M28)</f>
        <v>682450.61199999996</v>
      </c>
      <c r="O28" s="282">
        <f>J28+N28</f>
        <v>1706708.8669999999</v>
      </c>
      <c r="P28" s="280">
        <v>177015.185</v>
      </c>
      <c r="Q28" s="280">
        <v>146642.353</v>
      </c>
      <c r="R28" s="281">
        <v>128007.639</v>
      </c>
      <c r="S28" s="282">
        <f>SUM(P28:R28)</f>
        <v>451665.17700000003</v>
      </c>
      <c r="T28" s="282">
        <f>O28+S28</f>
        <v>2158374.0439999998</v>
      </c>
      <c r="U28" s="277">
        <v>181268.02000000002</v>
      </c>
      <c r="V28" s="277">
        <v>110012.182</v>
      </c>
      <c r="W28" s="278">
        <v>175286.88399999999</v>
      </c>
      <c r="X28" s="279">
        <v>466567.08600000001</v>
      </c>
      <c r="Y28" s="280">
        <v>297776.26799999998</v>
      </c>
      <c r="Z28" s="280">
        <v>213880.62400000001</v>
      </c>
      <c r="AA28" s="281">
        <v>288505.70699999999</v>
      </c>
      <c r="AB28" s="282">
        <f>SUM(Y28:AA28)</f>
        <v>800162.59899999993</v>
      </c>
      <c r="AC28" s="283">
        <f>X28+AB28</f>
        <v>1266729.6850000001</v>
      </c>
      <c r="AD28" s="281">
        <v>262719.52899999998</v>
      </c>
      <c r="AE28" s="281">
        <v>247174.70899999997</v>
      </c>
      <c r="AF28" s="281">
        <v>228782.17800000001</v>
      </c>
      <c r="AG28" s="282">
        <f>SUM(AD28:AF28)</f>
        <v>738676.41599999997</v>
      </c>
      <c r="AH28" s="283">
        <f>AC28+AG28</f>
        <v>2005406.101</v>
      </c>
      <c r="AI28" s="281">
        <v>227947.55800000002</v>
      </c>
      <c r="AJ28" s="281">
        <v>227693.43300000002</v>
      </c>
      <c r="AK28" s="281">
        <v>191904.766</v>
      </c>
      <c r="AL28" s="282">
        <f>SUM(AI28:AK28)</f>
        <v>647545.75699999998</v>
      </c>
      <c r="AM28" s="283">
        <f>AH28+AL28</f>
        <v>2652951.858</v>
      </c>
    </row>
    <row r="29" spans="1:39" ht="16.5" thickBot="1" x14ac:dyDescent="0.3">
      <c r="A29" s="289" t="s">
        <v>13</v>
      </c>
      <c r="B29" s="290">
        <f>SUM(B25:B28)</f>
        <v>592288.56299999997</v>
      </c>
      <c r="C29" s="291">
        <f>SUM(C25:C28)</f>
        <v>495904.73799999995</v>
      </c>
      <c r="D29" s="291">
        <f>SUM(D25:D28)</f>
        <v>550282.10000000009</v>
      </c>
      <c r="E29" s="292">
        <f>SUM(B29:D29)</f>
        <v>1638475.4010000001</v>
      </c>
      <c r="F29" s="293">
        <f>SUM(F25:F28)</f>
        <v>605412.07199999993</v>
      </c>
      <c r="G29" s="294">
        <f>SUM(G25:G28)</f>
        <v>561763.40300000005</v>
      </c>
      <c r="H29" s="294">
        <f>SUM(H25:H28)</f>
        <v>638381.83600000001</v>
      </c>
      <c r="I29" s="295">
        <f>SUM(F29:H29)</f>
        <v>1805557.3110000002</v>
      </c>
      <c r="J29" s="295">
        <f>E29+I29</f>
        <v>3444032.7120000003</v>
      </c>
      <c r="K29" s="293">
        <f>SUM(K25:K28)</f>
        <v>738050.91899999999</v>
      </c>
      <c r="L29" s="294">
        <f>SUM(L25:L28)</f>
        <v>645929.54300000006</v>
      </c>
      <c r="M29" s="294">
        <f>SUM(M25:M28)</f>
        <v>516757.53200000001</v>
      </c>
      <c r="N29" s="295">
        <f>SUM(K29:M29)</f>
        <v>1900737.9939999999</v>
      </c>
      <c r="O29" s="295">
        <f>J29+N29</f>
        <v>5344770.7060000002</v>
      </c>
      <c r="P29" s="293">
        <f>SUM(P25:P28)</f>
        <v>583867.41700000002</v>
      </c>
      <c r="Q29" s="294">
        <f>SUM(Q25:Q28)</f>
        <v>568259.97400000005</v>
      </c>
      <c r="R29" s="294">
        <f>SUM(R25:R28)</f>
        <v>532902.52800000005</v>
      </c>
      <c r="S29" s="295">
        <f>SUM(P29:R29)</f>
        <v>1685029.9190000002</v>
      </c>
      <c r="T29" s="295">
        <f>O29+S29</f>
        <v>7029800.625</v>
      </c>
      <c r="U29" s="291">
        <f>SUM(U25:U28)</f>
        <v>638861.68099999998</v>
      </c>
      <c r="V29" s="291">
        <f>SUM(V25:V28)</f>
        <v>538656.04300000006</v>
      </c>
      <c r="W29" s="291">
        <f>SUM(W25:W28)</f>
        <v>625739.78500000003</v>
      </c>
      <c r="X29" s="292">
        <f>SUM(U29:W29)</f>
        <v>1803257.5090000001</v>
      </c>
      <c r="Y29" s="293">
        <f>SUM(Y25:Y28)</f>
        <v>676803.36300000001</v>
      </c>
      <c r="Z29" s="294">
        <f>SUM(Z25:Z28)</f>
        <v>592596.53399999999</v>
      </c>
      <c r="AA29" s="294">
        <f>SUM(AA25:AA28)</f>
        <v>639878.1129999999</v>
      </c>
      <c r="AB29" s="295">
        <f>SUM(Y29:AA29)</f>
        <v>1909278.0099999998</v>
      </c>
      <c r="AC29" s="296">
        <f>X29+AB29</f>
        <v>3712535.5189999999</v>
      </c>
      <c r="AD29" s="294">
        <f>SUM(AD25:AD28)</f>
        <v>616708.87300000002</v>
      </c>
      <c r="AE29" s="294">
        <f>SUM(AE25:AE28)</f>
        <v>598722.26599999995</v>
      </c>
      <c r="AF29" s="294">
        <f>SUM(AF25:AF28)</f>
        <v>595797.04500000004</v>
      </c>
      <c r="AG29" s="295">
        <f>SUM(AD29:AF29)</f>
        <v>1811228.1839999999</v>
      </c>
      <c r="AH29" s="296">
        <f>AC29+AG29</f>
        <v>5523763.7029999997</v>
      </c>
      <c r="AI29" s="294">
        <f>SUM(AI25:AI28)</f>
        <v>607388.84000000008</v>
      </c>
      <c r="AJ29" s="294">
        <f>SUM(AJ25:AJ28)</f>
        <v>594141.94299999997</v>
      </c>
      <c r="AK29" s="294">
        <f>SUM(AK25:AK28)</f>
        <v>541307.40700000001</v>
      </c>
      <c r="AL29" s="295">
        <f>SUM(AI29:AK29)</f>
        <v>1742838.19</v>
      </c>
      <c r="AM29" s="296">
        <f>AH29+AL29</f>
        <v>7266601.8929999992</v>
      </c>
    </row>
    <row r="30" spans="1:39" ht="15.75" thickBot="1" x14ac:dyDescent="0.3">
      <c r="A30" s="306"/>
      <c r="B30" s="307"/>
      <c r="C30" s="307"/>
      <c r="D30" s="307"/>
      <c r="E30" s="307"/>
      <c r="F30" s="308"/>
      <c r="G30" s="307"/>
      <c r="H30" s="307"/>
      <c r="I30" s="307"/>
      <c r="J30" s="307"/>
      <c r="K30" s="308"/>
      <c r="L30" s="307"/>
      <c r="M30" s="307"/>
      <c r="N30" s="307"/>
      <c r="O30" s="307"/>
      <c r="P30" s="307"/>
      <c r="Q30" s="307"/>
      <c r="R30" s="307"/>
      <c r="S30" s="309"/>
      <c r="T30" s="310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11"/>
      <c r="AI30" s="307"/>
      <c r="AJ30" s="307"/>
      <c r="AK30" s="307"/>
      <c r="AL30" s="307"/>
      <c r="AM30" s="311"/>
    </row>
    <row r="31" spans="1:39" ht="16.5" thickBot="1" x14ac:dyDescent="0.3">
      <c r="A31" s="312" t="s">
        <v>18</v>
      </c>
      <c r="B31" s="313">
        <v>2616.3969999999999</v>
      </c>
      <c r="C31" s="314">
        <v>2327.9569999999999</v>
      </c>
      <c r="D31" s="313">
        <v>2403.165</v>
      </c>
      <c r="E31" s="315">
        <f>SUM(B31:D31)</f>
        <v>7347.5189999999993</v>
      </c>
      <c r="F31" s="316">
        <v>2325.723</v>
      </c>
      <c r="G31" s="314">
        <v>0</v>
      </c>
      <c r="H31" s="316">
        <v>0</v>
      </c>
      <c r="I31" s="317">
        <f>SUM(F31:H31)</f>
        <v>2325.723</v>
      </c>
      <c r="J31" s="317">
        <f>E31+I31</f>
        <v>9673.2419999999984</v>
      </c>
      <c r="K31" s="316">
        <v>0</v>
      </c>
      <c r="L31" s="314">
        <v>0</v>
      </c>
      <c r="M31" s="316">
        <v>0</v>
      </c>
      <c r="N31" s="317">
        <f>SUM(K31:M31)</f>
        <v>0</v>
      </c>
      <c r="O31" s="317">
        <f>J31+N31</f>
        <v>9673.2419999999984</v>
      </c>
      <c r="P31" s="316">
        <v>2363.4290000000001</v>
      </c>
      <c r="Q31" s="314">
        <v>2422.2840000000001</v>
      </c>
      <c r="R31" s="316">
        <v>2572.29</v>
      </c>
      <c r="S31" s="317">
        <f>SUM(P31:R31)</f>
        <v>7358.0029999999997</v>
      </c>
      <c r="T31" s="317">
        <f>O31+S31</f>
        <v>17031.244999999999</v>
      </c>
      <c r="U31" s="313">
        <v>2712.1909999999998</v>
      </c>
      <c r="V31" s="314">
        <v>2436.7830000000004</v>
      </c>
      <c r="W31" s="313">
        <v>2354.1219999999998</v>
      </c>
      <c r="X31" s="317">
        <f>SUM(U31:W31)</f>
        <v>7503.0959999999995</v>
      </c>
      <c r="Y31" s="316">
        <v>2212.201</v>
      </c>
      <c r="Z31" s="314">
        <v>0</v>
      </c>
      <c r="AA31" s="316">
        <v>0</v>
      </c>
      <c r="AB31" s="317">
        <f>SUM(Y31:AA31)</f>
        <v>2212.201</v>
      </c>
      <c r="AC31" s="318">
        <f>X31+AB31</f>
        <v>9715.2969999999987</v>
      </c>
      <c r="AD31" s="316">
        <v>0</v>
      </c>
      <c r="AE31" s="316">
        <v>0</v>
      </c>
      <c r="AF31" s="316">
        <v>0</v>
      </c>
      <c r="AG31" s="317">
        <f>SUM(AD31:AF31)</f>
        <v>0</v>
      </c>
      <c r="AH31" s="318">
        <f>AC31+AG31</f>
        <v>9715.2969999999987</v>
      </c>
      <c r="AI31" s="316">
        <v>2234.6559999999999</v>
      </c>
      <c r="AJ31" s="316">
        <v>2403.7930000000001</v>
      </c>
      <c r="AK31" s="316">
        <v>2406.44</v>
      </c>
      <c r="AL31" s="317">
        <f>SUM(AI31:AK31)</f>
        <v>7044.889000000001</v>
      </c>
      <c r="AM31" s="318">
        <f>AH31+AL31</f>
        <v>16760.186000000002</v>
      </c>
    </row>
    <row r="32" spans="1:39" ht="15.75" thickBot="1" x14ac:dyDescent="0.3">
      <c r="A32" s="306"/>
      <c r="B32" s="307"/>
      <c r="C32" s="307"/>
      <c r="D32" s="307"/>
      <c r="E32" s="307"/>
      <c r="F32" s="308"/>
      <c r="G32" s="307"/>
      <c r="H32" s="307"/>
      <c r="I32" s="307"/>
      <c r="J32" s="307"/>
      <c r="K32" s="308"/>
      <c r="L32" s="307"/>
      <c r="M32" s="307"/>
      <c r="N32" s="307"/>
      <c r="O32" s="307"/>
      <c r="P32" s="307"/>
      <c r="Q32" s="307"/>
      <c r="R32" s="307"/>
      <c r="S32" s="307"/>
      <c r="T32" s="311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11"/>
      <c r="AI32" s="307"/>
      <c r="AJ32" s="307"/>
      <c r="AK32" s="307"/>
      <c r="AL32" s="307"/>
      <c r="AM32" s="311"/>
    </row>
    <row r="33" spans="1:39" ht="16.5" thickBot="1" x14ac:dyDescent="0.3">
      <c r="A33" s="319" t="s">
        <v>19</v>
      </c>
      <c r="B33" s="320">
        <f>B17+B23+B29</f>
        <v>2643044.0660000001</v>
      </c>
      <c r="C33" s="321">
        <f>C17+C23+C29</f>
        <v>2332431.38</v>
      </c>
      <c r="D33" s="321">
        <f>D17+D23+D29</f>
        <v>2512693.8789999997</v>
      </c>
      <c r="E33" s="322">
        <f>SUM(B33:D33)</f>
        <v>7488169.3250000002</v>
      </c>
      <c r="F33" s="323">
        <f>F17+F23+F29</f>
        <v>2364202.2520000003</v>
      </c>
      <c r="G33" s="324">
        <f>G17+G23+G29</f>
        <v>2025212.8390000002</v>
      </c>
      <c r="H33" s="324">
        <f>H17+H23+H29</f>
        <v>1722922.3789999997</v>
      </c>
      <c r="I33" s="325">
        <f>SUM(F33:H33)</f>
        <v>6112337.4699999997</v>
      </c>
      <c r="J33" s="325">
        <f>E33+I33</f>
        <v>13600506.795</v>
      </c>
      <c r="K33" s="323">
        <f>K17+K23+K29</f>
        <v>1880621.9269999999</v>
      </c>
      <c r="L33" s="324">
        <f>L17+L23+L29</f>
        <v>1683472.939</v>
      </c>
      <c r="M33" s="324">
        <f>M17+M23+M29</f>
        <v>1666690.1549999998</v>
      </c>
      <c r="N33" s="325">
        <f>SUM(K33:M33)</f>
        <v>5230785.0209999997</v>
      </c>
      <c r="O33" s="325">
        <f>J33+N33</f>
        <v>18831291.816</v>
      </c>
      <c r="P33" s="323">
        <f>P17+P23+P29</f>
        <v>2268261.8319999999</v>
      </c>
      <c r="Q33" s="324">
        <f>Q17+Q23+Q29</f>
        <v>2315524.2430000002</v>
      </c>
      <c r="R33" s="324">
        <f>R17+R23+R29</f>
        <v>2379316.165</v>
      </c>
      <c r="S33" s="325">
        <f>SUM(P33:R33)</f>
        <v>6963102.2400000002</v>
      </c>
      <c r="T33" s="325">
        <f>O33+S33</f>
        <v>25794394.056000002</v>
      </c>
      <c r="U33" s="321">
        <f>U17+U23+U29</f>
        <v>2905017.8059999994</v>
      </c>
      <c r="V33" s="321">
        <f>V17+V23+V29</f>
        <v>2429552.6960000005</v>
      </c>
      <c r="W33" s="321">
        <f>W17+W23+W29</f>
        <v>2658036.838</v>
      </c>
      <c r="X33" s="322">
        <f>SUM(U33:W33)</f>
        <v>7992607.3399999999</v>
      </c>
      <c r="Y33" s="323">
        <f>Y17+Y23+Y29</f>
        <v>2672920.1259999997</v>
      </c>
      <c r="Z33" s="324">
        <f>Z17+Z23+Z29</f>
        <v>2179532.0089999996</v>
      </c>
      <c r="AA33" s="324">
        <f>AA17+AA23+AA29</f>
        <v>1885556.5449999997</v>
      </c>
      <c r="AB33" s="325">
        <f>SUM(Y33:AA33)</f>
        <v>6738008.6799999997</v>
      </c>
      <c r="AC33" s="326">
        <f>X33+AB33</f>
        <v>14730616.02</v>
      </c>
      <c r="AD33" s="324">
        <f>AD17+AD23+AD29</f>
        <v>1705848.2930000001</v>
      </c>
      <c r="AE33" s="324">
        <f>AE17+AE23+AE29</f>
        <v>1804281.4789999998</v>
      </c>
      <c r="AF33" s="324">
        <f>AF17+AF23+AF29</f>
        <v>2019171.2170000002</v>
      </c>
      <c r="AG33" s="325">
        <f>SUM(AD33:AF33)</f>
        <v>5529300.9890000001</v>
      </c>
      <c r="AH33" s="326">
        <f>AC33+AG33</f>
        <v>20259917.009</v>
      </c>
      <c r="AI33" s="324">
        <f>AI17+AI23+AI29</f>
        <v>2423389.3760000002</v>
      </c>
      <c r="AJ33" s="324">
        <f>AJ17+AJ23+AJ29</f>
        <v>2444633.8670000001</v>
      </c>
      <c r="AK33" s="324">
        <f>AK17+AK23+AK29</f>
        <v>2527637.5450000004</v>
      </c>
      <c r="AL33" s="325">
        <f>SUM(AI33:AK33)</f>
        <v>7395660.7880000006</v>
      </c>
      <c r="AM33" s="326">
        <f>AH33+AL33</f>
        <v>27655577.796999998</v>
      </c>
    </row>
    <row r="34" spans="1:39" ht="16.5" thickBot="1" x14ac:dyDescent="0.3">
      <c r="A34" s="319" t="s">
        <v>20</v>
      </c>
      <c r="B34" s="327">
        <f>B31+B33</f>
        <v>2645660.463</v>
      </c>
      <c r="C34" s="328">
        <f>C31+C33</f>
        <v>2334759.3369999998</v>
      </c>
      <c r="D34" s="328">
        <f>D31+D33</f>
        <v>2515097.0439999998</v>
      </c>
      <c r="E34" s="329">
        <f>SUM(B34:D34)</f>
        <v>7495516.8439999996</v>
      </c>
      <c r="F34" s="330">
        <f>F31+F33</f>
        <v>2366527.9750000006</v>
      </c>
      <c r="G34" s="331">
        <f>G31+G33</f>
        <v>2025212.8390000002</v>
      </c>
      <c r="H34" s="331">
        <f>H31+H33</f>
        <v>1722922.3789999997</v>
      </c>
      <c r="I34" s="332">
        <f>SUM(F34:H34)</f>
        <v>6114663.1930000009</v>
      </c>
      <c r="J34" s="332">
        <f>E34+I34</f>
        <v>13610180.037</v>
      </c>
      <c r="K34" s="330">
        <f>K31+K33</f>
        <v>1880621.9269999999</v>
      </c>
      <c r="L34" s="331">
        <f>L31+L33</f>
        <v>1683472.939</v>
      </c>
      <c r="M34" s="331">
        <f>M31+M33</f>
        <v>1666690.1549999998</v>
      </c>
      <c r="N34" s="332">
        <f>SUM(K34:M34)</f>
        <v>5230785.0209999997</v>
      </c>
      <c r="O34" s="332">
        <f>J34+N34</f>
        <v>18840965.057999998</v>
      </c>
      <c r="P34" s="330">
        <f>P31+P33</f>
        <v>2270625.2609999999</v>
      </c>
      <c r="Q34" s="331">
        <f>Q31+Q33</f>
        <v>2317946.5270000002</v>
      </c>
      <c r="R34" s="331">
        <f>R31+R33</f>
        <v>2381888.4550000001</v>
      </c>
      <c r="S34" s="332">
        <f>SUM(P34:R34)</f>
        <v>6970460.2430000007</v>
      </c>
      <c r="T34" s="332">
        <f>O34+S34</f>
        <v>25811425.300999999</v>
      </c>
      <c r="U34" s="328">
        <f>U31+U33</f>
        <v>2907729.9969999995</v>
      </c>
      <c r="V34" s="328">
        <f>V31+V33</f>
        <v>2431989.4790000003</v>
      </c>
      <c r="W34" s="328">
        <f>W31+W33</f>
        <v>2660390.96</v>
      </c>
      <c r="X34" s="322">
        <f>SUM(U34:W34)</f>
        <v>8000110.4359999998</v>
      </c>
      <c r="Y34" s="330">
        <f>Y31+Y33</f>
        <v>2675132.3269999996</v>
      </c>
      <c r="Z34" s="331">
        <f>Z31+Z33</f>
        <v>2179532.0089999996</v>
      </c>
      <c r="AA34" s="331">
        <f>AA31+AA33</f>
        <v>1885556.5449999997</v>
      </c>
      <c r="AB34" s="332">
        <f>SUM(Y34:AA34)</f>
        <v>6740220.8809999991</v>
      </c>
      <c r="AC34" s="333">
        <f>X34+AB34</f>
        <v>14740331.316999998</v>
      </c>
      <c r="AD34" s="331">
        <f>AD31+AD33</f>
        <v>1705848.2930000001</v>
      </c>
      <c r="AE34" s="331">
        <f>AE31+AE33</f>
        <v>1804281.4789999998</v>
      </c>
      <c r="AF34" s="331">
        <f>AF31+AF33</f>
        <v>2019171.2170000002</v>
      </c>
      <c r="AG34" s="332">
        <f>SUM(AD34:AF34)</f>
        <v>5529300.9890000001</v>
      </c>
      <c r="AH34" s="333">
        <f>AC34+AG34</f>
        <v>20269632.305999998</v>
      </c>
      <c r="AI34" s="331">
        <f>AI31+AI33</f>
        <v>2425624.0320000001</v>
      </c>
      <c r="AJ34" s="331">
        <f>AJ31+AJ33</f>
        <v>2447037.66</v>
      </c>
      <c r="AK34" s="331">
        <f>AK31+AK33</f>
        <v>2530043.9850000003</v>
      </c>
      <c r="AL34" s="332">
        <f>SUM(AI34:AK34)</f>
        <v>7402705.6770000001</v>
      </c>
      <c r="AM34" s="333">
        <f>AH34+AL34</f>
        <v>27672337.982999999</v>
      </c>
    </row>
    <row r="35" spans="1:39" ht="15.75" x14ac:dyDescent="0.25">
      <c r="A35" s="334"/>
      <c r="B35" s="335"/>
      <c r="C35" s="335"/>
      <c r="D35" s="335"/>
      <c r="E35" s="335"/>
      <c r="F35" s="336"/>
      <c r="G35" s="335"/>
      <c r="H35" s="335"/>
      <c r="I35" s="335"/>
      <c r="J35" s="335"/>
      <c r="K35" s="336"/>
      <c r="L35" s="335"/>
      <c r="M35" s="335"/>
      <c r="N35" s="335"/>
      <c r="O35" s="335"/>
      <c r="P35" s="335"/>
      <c r="Q35" s="335"/>
      <c r="R35" s="335"/>
      <c r="S35" s="335"/>
      <c r="T35" s="337"/>
      <c r="U35" s="335"/>
      <c r="V35" s="335"/>
      <c r="W35" s="335"/>
      <c r="X35" s="336"/>
      <c r="Y35" s="336"/>
      <c r="Z35" s="335"/>
      <c r="AA35" s="335"/>
      <c r="AB35" s="335"/>
      <c r="AC35" s="335"/>
      <c r="AD35" s="335"/>
      <c r="AE35" s="335"/>
      <c r="AF35" s="335"/>
      <c r="AG35" s="335"/>
      <c r="AH35" s="335"/>
      <c r="AI35" s="336"/>
      <c r="AJ35" s="335"/>
      <c r="AK35" s="335"/>
      <c r="AL35" s="335"/>
      <c r="AM35" s="338"/>
    </row>
    <row r="36" spans="1:39" ht="15.75" x14ac:dyDescent="0.25">
      <c r="A36" s="339" t="s">
        <v>36</v>
      </c>
      <c r="B36" s="340">
        <f>SUM(B5:B13,B19,B25,B31)</f>
        <v>1737314.3160000003</v>
      </c>
      <c r="C36" s="340">
        <f>SUM(C5:C13,C19,C25,C31)</f>
        <v>1514134.9459999998</v>
      </c>
      <c r="D36" s="340">
        <f>SUM(D5:D13,D19,D25,D31)</f>
        <v>1548281.287</v>
      </c>
      <c r="E36" s="341">
        <f>SUM(B36:D36)</f>
        <v>4799730.5490000006</v>
      </c>
      <c r="F36" s="342">
        <f>SUM(F5:F13,F19,F25,F31)</f>
        <v>1318254.1370000001</v>
      </c>
      <c r="G36" s="343">
        <f>SUM(G5:G13,G19,G25,G31)</f>
        <v>858454.62</v>
      </c>
      <c r="H36" s="343">
        <f>SUM(H5:H13,H19,H25,H31)</f>
        <v>513594.29</v>
      </c>
      <c r="I36" s="344">
        <f>SUM(F36:H36)</f>
        <v>2690303.0470000003</v>
      </c>
      <c r="J36" s="344">
        <f>E36+I36</f>
        <v>7490033.5960000008</v>
      </c>
      <c r="K36" s="342">
        <f>SUM(K5:K13,K19,K25,K31)</f>
        <v>649106.54500000004</v>
      </c>
      <c r="L36" s="343">
        <f>SUM(L5:L13,L19,L25,L31)</f>
        <v>538729.88300000003</v>
      </c>
      <c r="M36" s="343">
        <f>SUM(M5:M13,M19,M25,M31)</f>
        <v>722997.21</v>
      </c>
      <c r="N36" s="344">
        <f>SUM(K36:M36)</f>
        <v>1910833.638</v>
      </c>
      <c r="O36" s="344">
        <f>J36+N36</f>
        <v>9400867.2340000011</v>
      </c>
      <c r="P36" s="342">
        <f>SUM(P5:P13,P19,P25,P31)</f>
        <v>1257938.7579999999</v>
      </c>
      <c r="Q36" s="343">
        <f>SUM(Q5:Q13,Q19,Q25,Q31)</f>
        <v>1367772.7690000001</v>
      </c>
      <c r="R36" s="343">
        <f>SUM(R5:R13,R19,R25,R31)</f>
        <v>1452953.7509999999</v>
      </c>
      <c r="S36" s="344">
        <f>SUM(P36:R36)</f>
        <v>4078665.2779999999</v>
      </c>
      <c r="T36" s="344">
        <f>O36+S36</f>
        <v>13479532.512000002</v>
      </c>
      <c r="U36" s="340">
        <f>SUM(U5:U13,U19,U25,U31)</f>
        <v>1850516.6469999999</v>
      </c>
      <c r="V36" s="340">
        <f>SUM(V5:V13,V19,V25,V31)</f>
        <v>1456198.6950000003</v>
      </c>
      <c r="W36" s="340">
        <f>SUM(W5:W13,W19,W25,W31)</f>
        <v>1569663.4810000001</v>
      </c>
      <c r="X36" s="341">
        <f>SUM(U36:W36)</f>
        <v>4876378.8230000008</v>
      </c>
      <c r="Y36" s="343">
        <f>SUM(Y5:Y13,Y19,Y25,Y31)</f>
        <v>1462511.5679999997</v>
      </c>
      <c r="Z36" s="343">
        <f>SUM(Z5:Z13,Z19,Z25,Z31)</f>
        <v>996952.5909999999</v>
      </c>
      <c r="AA36" s="343">
        <f>SUM(AA5:AA13,AA19,AA25,AA31)</f>
        <v>765663.58299999987</v>
      </c>
      <c r="AB36" s="344">
        <f>SUM(Y36:AA36)</f>
        <v>3225127.7419999996</v>
      </c>
      <c r="AC36" s="344">
        <f>X36+AB36</f>
        <v>8101506.5650000004</v>
      </c>
      <c r="AD36" s="343">
        <f>SUM(AD5:AD13,AD19,AD25,AD31)</f>
        <v>662916.70500000007</v>
      </c>
      <c r="AE36" s="343">
        <f>SUM(AE5:AE13,AE19,AE25,AE31)</f>
        <v>708879.17999999993</v>
      </c>
      <c r="AF36" s="343">
        <f>SUM(AF5:AF13,AF19,AF25,AF31)</f>
        <v>956888.48699999996</v>
      </c>
      <c r="AG36" s="344">
        <f>SUM(AD36:AF36)</f>
        <v>2328684.372</v>
      </c>
      <c r="AH36" s="344">
        <f>AC36+AG36</f>
        <v>10430190.937000001</v>
      </c>
      <c r="AI36" s="343">
        <f>SUM(AI5:AI13,AI19,AI25,AI31)</f>
        <v>1366980.7140000002</v>
      </c>
      <c r="AJ36" s="343">
        <f>SUM(AJ5:AJ13,AJ19,AJ25,AJ31)</f>
        <v>1437494.3280000002</v>
      </c>
      <c r="AK36" s="343">
        <f>SUM(AK5:AK13,AK19,AK25,AK31)</f>
        <v>1574593.8930000002</v>
      </c>
      <c r="AL36" s="344">
        <f>SUM(AI36:AK36)</f>
        <v>4379068.9350000005</v>
      </c>
      <c r="AM36" s="345">
        <f>AH36+AL36</f>
        <v>14809259.872000001</v>
      </c>
    </row>
    <row r="37" spans="1:39" ht="15.75" x14ac:dyDescent="0.25">
      <c r="A37" s="346" t="s">
        <v>21</v>
      </c>
      <c r="B37" s="347">
        <f>SUM(B14:B16,B20:B22,B26:B28)</f>
        <v>908346.14699999988</v>
      </c>
      <c r="C37" s="347">
        <f>SUM(C14:C16,C20:C22,C26:C28)</f>
        <v>820624.39100000006</v>
      </c>
      <c r="D37" s="347">
        <f>SUM(D14:D16,D20:D22,D26:D28)</f>
        <v>966815.75699999998</v>
      </c>
      <c r="E37" s="348">
        <f>SUM(B37:D37)</f>
        <v>2695786.2949999999</v>
      </c>
      <c r="F37" s="349">
        <f>SUM(F14:F16,F20:F22,F26:F28)</f>
        <v>1048273.8379999999</v>
      </c>
      <c r="G37" s="350">
        <f>SUM(G14:G16,G20:G22,G26:G28)</f>
        <v>1166758.219</v>
      </c>
      <c r="H37" s="350">
        <f>SUM(H14:H16,H20:H22,H26:H28)</f>
        <v>1209328.0889999999</v>
      </c>
      <c r="I37" s="351">
        <f>SUM(F37:H37)</f>
        <v>3424360.1459999997</v>
      </c>
      <c r="J37" s="351">
        <f>E37+I37</f>
        <v>6120146.4409999996</v>
      </c>
      <c r="K37" s="349">
        <f>SUM(K14:K16,K20:K22,K26:K28)</f>
        <v>1231515.3820000002</v>
      </c>
      <c r="L37" s="350">
        <f>SUM(L14:L16,L20:L22,L26:L28)</f>
        <v>1144743.0560000001</v>
      </c>
      <c r="M37" s="350">
        <f>SUM(M14:M16,M20:M22,M26:M28)</f>
        <v>943692.94499999995</v>
      </c>
      <c r="N37" s="351">
        <f>SUM(K37:M37)</f>
        <v>3319951.3829999999</v>
      </c>
      <c r="O37" s="351">
        <f>J37+N37</f>
        <v>9440097.8239999991</v>
      </c>
      <c r="P37" s="349">
        <f>SUM(P14:P16,P20:P22,P26:P28)</f>
        <v>1012686.503</v>
      </c>
      <c r="Q37" s="350">
        <f>SUM(Q14:Q16,Q20:Q22,Q26:Q28)</f>
        <v>950173.75800000003</v>
      </c>
      <c r="R37" s="350">
        <f>SUM(R14:R16,R20:R22,R26:R28)</f>
        <v>928934.70399999991</v>
      </c>
      <c r="S37" s="351">
        <f>SUM(P37:R37)</f>
        <v>2891794.9649999999</v>
      </c>
      <c r="T37" s="351">
        <f>O37+S37</f>
        <v>12331892.788999999</v>
      </c>
      <c r="U37" s="352">
        <f>SUM(U14:U16,U20:U22,U26:U28)</f>
        <v>1057213.3500000001</v>
      </c>
      <c r="V37" s="347">
        <f>SUM(V14:V16,V20:V22,V26:V28)</f>
        <v>975790.78399999999</v>
      </c>
      <c r="W37" s="347">
        <f>SUM(W14:W16,W20:W22,W26:W28)</f>
        <v>1090727.4790000001</v>
      </c>
      <c r="X37" s="352">
        <f>SUM(U37:W37)</f>
        <v>3123731.6129999999</v>
      </c>
      <c r="Y37" s="349">
        <f>SUM(Y14:Y16,Y20:Y22,Y26:Y28)</f>
        <v>1212620.7590000001</v>
      </c>
      <c r="Z37" s="350">
        <f>SUM(Z14:Z16,Z20:Z22,Z26:Z28)</f>
        <v>1182579.4180000001</v>
      </c>
      <c r="AA37" s="350">
        <f>SUM(AA14:AA16,AA20:AA22,AA26:AA28)</f>
        <v>1119892.9619999998</v>
      </c>
      <c r="AB37" s="351">
        <f>SUM(Y37:AA37)</f>
        <v>3515093.139</v>
      </c>
      <c r="AC37" s="350">
        <f>X37+AB37</f>
        <v>6638824.7520000003</v>
      </c>
      <c r="AD37" s="349">
        <f>SUM(AD14:AD16,AD20:AD22,AD26:AD28)</f>
        <v>1042931.5880000001</v>
      </c>
      <c r="AE37" s="350">
        <f>SUM(AE14:AE16,AE20:AE22,AE26:AE28)</f>
        <v>1095402.2989999999</v>
      </c>
      <c r="AF37" s="350">
        <f>SUM(AF14:AF16,AF20:AF22,AF26:AF28)</f>
        <v>1062282.7300000002</v>
      </c>
      <c r="AG37" s="351">
        <f>SUM(AD37:AF37)</f>
        <v>3200616.6170000006</v>
      </c>
      <c r="AH37" s="351">
        <f>AC37+AG37</f>
        <v>9839441.3690000009</v>
      </c>
      <c r="AI37" s="350">
        <f>SUM(AI14:AI16,AI20:AI22,AI26:AI28)</f>
        <v>1058643.318</v>
      </c>
      <c r="AJ37" s="350">
        <f>SUM(AJ14:AJ16,AJ20:AJ22,AJ26:AJ28)</f>
        <v>1009543.3319999999</v>
      </c>
      <c r="AK37" s="350">
        <f>SUM(AK14:AK16,AK20:AK22,AK26:AK28)</f>
        <v>955450.09200000018</v>
      </c>
      <c r="AL37" s="351">
        <f>SUM(AI37:AK37)</f>
        <v>3023636.7420000001</v>
      </c>
      <c r="AM37" s="353">
        <f>AH37+AL37</f>
        <v>12863078.111000001</v>
      </c>
    </row>
    <row r="38" spans="1:39" x14ac:dyDescent="0.25">
      <c r="A38" s="3"/>
      <c r="B38" s="3"/>
      <c r="C38" s="3"/>
      <c r="D38" s="3"/>
      <c r="E38" s="3"/>
      <c r="U38" s="3"/>
      <c r="V38" s="3"/>
      <c r="W38" s="3"/>
      <c r="X38" s="3"/>
    </row>
    <row r="50" spans="26:32" x14ac:dyDescent="0.25">
      <c r="AD50" s="28"/>
      <c r="AE50" s="30"/>
      <c r="AF50" s="31"/>
    </row>
    <row r="51" spans="26:32" x14ac:dyDescent="0.25">
      <c r="AD51" s="28"/>
      <c r="AE51" s="30"/>
      <c r="AF51" s="31"/>
    </row>
    <row r="52" spans="26:32" x14ac:dyDescent="0.25">
      <c r="AD52" s="28"/>
      <c r="AE52" s="30"/>
      <c r="AF52" s="31"/>
    </row>
    <row r="53" spans="26:32" x14ac:dyDescent="0.25">
      <c r="Z53" s="28"/>
      <c r="AA53" s="30"/>
      <c r="AB53" s="29"/>
      <c r="AD53" s="28"/>
      <c r="AE53" s="30"/>
      <c r="AF53" s="31"/>
    </row>
    <row r="54" spans="26:32" x14ac:dyDescent="0.25">
      <c r="Z54" s="28"/>
      <c r="AA54" s="30"/>
      <c r="AD54" s="28"/>
      <c r="AE54" s="28"/>
      <c r="AF54" s="31"/>
    </row>
    <row r="55" spans="26:32" x14ac:dyDescent="0.25">
      <c r="Z55" s="28"/>
      <c r="AA55" s="30"/>
      <c r="AD55" s="28"/>
      <c r="AE55" s="30"/>
      <c r="AF55" s="31"/>
    </row>
    <row r="56" spans="26:32" x14ac:dyDescent="0.25">
      <c r="Z56" s="28"/>
      <c r="AA56" s="30"/>
    </row>
    <row r="57" spans="26:32" x14ac:dyDescent="0.25">
      <c r="Z57" s="28"/>
      <c r="AA57" s="28"/>
    </row>
    <row r="58" spans="26:32" x14ac:dyDescent="0.25">
      <c r="Z58" s="28"/>
      <c r="AA58" s="30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BFC9BBAB-DC53-41DF-AE0D-DBF1C62867D0}" showGridLines="0" fitToPage="1">
      <pane xSplit="1" ySplit="3" topLeftCell="B4" activePane="bottomRight" state="frozen"/>
      <selection pane="bottomRight" activeCell="H14" sqref="H14"/>
      <pageMargins left="0.25" right="0.25" top="0.75" bottom="0.75" header="0.3" footer="0.3"/>
      <pageSetup paperSize="8" scale="41" orientation="landscape" r:id="rId1"/>
    </customSheetView>
  </customSheetViews>
  <mergeCells count="4">
    <mergeCell ref="A2:A3"/>
    <mergeCell ref="A1:AH1"/>
    <mergeCell ref="B2:T2"/>
    <mergeCell ref="U2:AM2"/>
  </mergeCells>
  <pageMargins left="0.25" right="0.25" top="0.75" bottom="0.75" header="0.3" footer="0.3"/>
  <pageSetup paperSize="8" scale="41" orientation="landscape" r:id="rId2"/>
  <ignoredErrors>
    <ignoredError sqref="E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1"/>
  <sheetViews>
    <sheetView showGridLines="0" zoomScaleNormal="10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RowHeight="15" x14ac:dyDescent="0.25"/>
  <cols>
    <col min="1" max="1" width="33.28515625" bestFit="1" customWidth="1"/>
    <col min="2" max="5" width="10.7109375" customWidth="1"/>
    <col min="6" max="20" width="10.7109375" style="3" customWidth="1"/>
    <col min="21" max="24" width="10.7109375" customWidth="1"/>
    <col min="25" max="39" width="10.7109375" style="3" customWidth="1"/>
  </cols>
  <sheetData>
    <row r="1" spans="1:40" ht="21" x14ac:dyDescent="0.25">
      <c r="A1" s="362" t="s">
        <v>84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27"/>
      <c r="AJ1" s="27"/>
      <c r="AK1" s="27"/>
      <c r="AL1" s="27"/>
      <c r="AM1" s="27"/>
    </row>
    <row r="2" spans="1:40" ht="21" x14ac:dyDescent="0.25">
      <c r="A2" s="364"/>
      <c r="B2" s="367">
        <v>2015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9"/>
      <c r="U2" s="367">
        <v>2016</v>
      </c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9"/>
    </row>
    <row r="3" spans="1:40" ht="15.75" x14ac:dyDescent="0.25">
      <c r="A3" s="365"/>
      <c r="B3" s="22" t="s">
        <v>14</v>
      </c>
      <c r="C3" s="22" t="s">
        <v>15</v>
      </c>
      <c r="D3" s="22" t="s">
        <v>16</v>
      </c>
      <c r="E3" s="22" t="s">
        <v>57</v>
      </c>
      <c r="F3" s="22" t="s">
        <v>64</v>
      </c>
      <c r="G3" s="22" t="s">
        <v>65</v>
      </c>
      <c r="H3" s="22" t="s">
        <v>66</v>
      </c>
      <c r="I3" s="22" t="s">
        <v>67</v>
      </c>
      <c r="J3" s="22" t="s">
        <v>68</v>
      </c>
      <c r="K3" s="26" t="s">
        <v>79</v>
      </c>
      <c r="L3" s="26" t="s">
        <v>80</v>
      </c>
      <c r="M3" s="26" t="s">
        <v>81</v>
      </c>
      <c r="N3" s="26" t="s">
        <v>82</v>
      </c>
      <c r="O3" s="26" t="s">
        <v>83</v>
      </c>
      <c r="P3" s="33" t="s">
        <v>87</v>
      </c>
      <c r="Q3" s="33" t="s">
        <v>88</v>
      </c>
      <c r="R3" s="33" t="s">
        <v>89</v>
      </c>
      <c r="S3" s="33" t="s">
        <v>90</v>
      </c>
      <c r="T3" s="33">
        <v>2015</v>
      </c>
      <c r="U3" s="22" t="s">
        <v>14</v>
      </c>
      <c r="V3" s="22" t="s">
        <v>15</v>
      </c>
      <c r="W3" s="22" t="s">
        <v>16</v>
      </c>
      <c r="X3" s="25" t="s">
        <v>57</v>
      </c>
      <c r="Y3" s="22" t="s">
        <v>64</v>
      </c>
      <c r="Z3" s="22" t="s">
        <v>65</v>
      </c>
      <c r="AA3" s="22" t="s">
        <v>66</v>
      </c>
      <c r="AB3" s="26" t="s">
        <v>67</v>
      </c>
      <c r="AC3" s="26" t="s">
        <v>68</v>
      </c>
      <c r="AD3" s="26" t="s">
        <v>79</v>
      </c>
      <c r="AE3" s="26" t="s">
        <v>80</v>
      </c>
      <c r="AF3" s="26" t="s">
        <v>81</v>
      </c>
      <c r="AG3" s="22" t="s">
        <v>82</v>
      </c>
      <c r="AH3" s="36" t="s">
        <v>83</v>
      </c>
      <c r="AI3" s="32" t="s">
        <v>87</v>
      </c>
      <c r="AJ3" s="33" t="s">
        <v>88</v>
      </c>
      <c r="AK3" s="33" t="s">
        <v>89</v>
      </c>
      <c r="AL3" s="33" t="s">
        <v>90</v>
      </c>
      <c r="AM3" s="33">
        <v>2016</v>
      </c>
    </row>
    <row r="4" spans="1:40" ht="18.75" x14ac:dyDescent="0.3">
      <c r="A4" s="15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35"/>
      <c r="U4" s="6"/>
      <c r="V4" s="6"/>
      <c r="W4" s="6"/>
      <c r="X4" s="6"/>
      <c r="Y4" s="24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7"/>
    </row>
    <row r="5" spans="1:40" ht="15.75" x14ac:dyDescent="0.25">
      <c r="A5" s="10" t="s">
        <v>1</v>
      </c>
      <c r="B5" s="56">
        <v>354122</v>
      </c>
      <c r="C5" s="41">
        <v>294676</v>
      </c>
      <c r="D5" s="41">
        <v>273055</v>
      </c>
      <c r="E5" s="44">
        <f>SUM(B5:D5)</f>
        <v>921853</v>
      </c>
      <c r="F5" s="43">
        <v>239503</v>
      </c>
      <c r="G5" s="43">
        <v>93011</v>
      </c>
      <c r="H5" s="43">
        <v>37163</v>
      </c>
      <c r="I5" s="57">
        <f>SUM(F5:H5)</f>
        <v>369677</v>
      </c>
      <c r="J5" s="44">
        <f>E5+I5</f>
        <v>1291530</v>
      </c>
      <c r="K5" s="43">
        <v>36585</v>
      </c>
      <c r="L5" s="43">
        <v>39865</v>
      </c>
      <c r="M5" s="43">
        <v>40140</v>
      </c>
      <c r="N5" s="57">
        <f>SUM(K5:M5)</f>
        <v>116590</v>
      </c>
      <c r="O5" s="58">
        <f>J5+N5</f>
        <v>1408120</v>
      </c>
      <c r="P5" s="43">
        <v>217775</v>
      </c>
      <c r="Q5" s="43">
        <v>256474</v>
      </c>
      <c r="R5" s="43">
        <v>279435</v>
      </c>
      <c r="S5" s="57">
        <f>SUM(P5:R5)</f>
        <v>753684</v>
      </c>
      <c r="T5" s="58">
        <f>O5+S5</f>
        <v>2161804</v>
      </c>
      <c r="U5" s="41">
        <v>427783</v>
      </c>
      <c r="V5" s="41">
        <v>292850</v>
      </c>
      <c r="W5" s="41">
        <v>299314</v>
      </c>
      <c r="X5" s="42">
        <f>SUM(U5:W5)</f>
        <v>1019947</v>
      </c>
      <c r="Y5" s="43">
        <v>219183</v>
      </c>
      <c r="Z5" s="43">
        <v>60881</v>
      </c>
      <c r="AA5" s="43">
        <v>34871</v>
      </c>
      <c r="AB5" s="44">
        <f>SUM(Y5:AA5)</f>
        <v>314935</v>
      </c>
      <c r="AC5" s="44">
        <f>X5+AB5</f>
        <v>1334882</v>
      </c>
      <c r="AD5" s="43">
        <v>38568</v>
      </c>
      <c r="AE5" s="43">
        <v>41219</v>
      </c>
      <c r="AF5" s="43">
        <v>72778</v>
      </c>
      <c r="AG5" s="44">
        <f>SUM(AD5:AF5)</f>
        <v>152565</v>
      </c>
      <c r="AH5" s="44">
        <f>AC5+AG5</f>
        <v>1487447</v>
      </c>
      <c r="AI5" s="43">
        <v>229757</v>
      </c>
      <c r="AJ5" s="43">
        <v>317575</v>
      </c>
      <c r="AK5" s="43">
        <v>333121</v>
      </c>
      <c r="AL5" s="44">
        <f>SUM(AI5:AK5)</f>
        <v>880453</v>
      </c>
      <c r="AM5" s="44">
        <f>AH5+AL5</f>
        <v>2367900</v>
      </c>
    </row>
    <row r="6" spans="1:40" ht="15.75" x14ac:dyDescent="0.25">
      <c r="A6" s="11" t="s">
        <v>69</v>
      </c>
      <c r="B6" s="59">
        <v>291190</v>
      </c>
      <c r="C6" s="45">
        <v>242219</v>
      </c>
      <c r="D6" s="45">
        <v>229054</v>
      </c>
      <c r="E6" s="48">
        <f t="shared" ref="E6:E14" si="0">SUM(B6:D6)</f>
        <v>762463</v>
      </c>
      <c r="F6" s="47">
        <v>203977</v>
      </c>
      <c r="G6" s="47">
        <v>93694</v>
      </c>
      <c r="H6" s="47">
        <v>61301</v>
      </c>
      <c r="I6" s="60">
        <f t="shared" ref="I6:I14" si="1">SUM(F6:H6)</f>
        <v>358972</v>
      </c>
      <c r="J6" s="48">
        <f t="shared" ref="J6:J28" si="2">E6+I6</f>
        <v>1121435</v>
      </c>
      <c r="K6" s="47">
        <v>62863</v>
      </c>
      <c r="L6" s="47">
        <v>51166</v>
      </c>
      <c r="M6" s="47">
        <v>58535</v>
      </c>
      <c r="N6" s="60">
        <f t="shared" ref="N6:N14" si="3">SUM(K6:M6)</f>
        <v>172564</v>
      </c>
      <c r="O6" s="61">
        <f t="shared" ref="O6:O14" si="4">J6+N6</f>
        <v>1293999</v>
      </c>
      <c r="P6" s="47">
        <v>191600</v>
      </c>
      <c r="Q6" s="47">
        <v>216554</v>
      </c>
      <c r="R6" s="47">
        <v>235487</v>
      </c>
      <c r="S6" s="60">
        <f t="shared" ref="S6:S14" si="5">SUM(P6:R6)</f>
        <v>643641</v>
      </c>
      <c r="T6" s="61">
        <f t="shared" ref="T6:T14" si="6">O6+S6</f>
        <v>1937640</v>
      </c>
      <c r="U6" s="45">
        <v>348855</v>
      </c>
      <c r="V6" s="45">
        <v>245601</v>
      </c>
      <c r="W6" s="45">
        <v>251620</v>
      </c>
      <c r="X6" s="46">
        <f t="shared" ref="X6:X14" si="7">SUM(U6:W6)</f>
        <v>846076</v>
      </c>
      <c r="Y6" s="47">
        <v>198909</v>
      </c>
      <c r="Z6" s="47">
        <v>67931</v>
      </c>
      <c r="AA6" s="47">
        <v>56103</v>
      </c>
      <c r="AB6" s="48">
        <f t="shared" ref="AB6:AB14" si="8">SUM(Y6:AA6)</f>
        <v>322943</v>
      </c>
      <c r="AC6" s="48">
        <f t="shared" ref="AC6:AC14" si="9">X6+AB6</f>
        <v>1169019</v>
      </c>
      <c r="AD6" s="47">
        <v>60229</v>
      </c>
      <c r="AE6" s="47">
        <v>55778</v>
      </c>
      <c r="AF6" s="47">
        <v>87950</v>
      </c>
      <c r="AG6" s="48">
        <f t="shared" ref="AG6:AG15" si="10">SUM(AD6:AF6)</f>
        <v>203957</v>
      </c>
      <c r="AH6" s="48">
        <f t="shared" ref="AH6:AH14" si="11">AC6+AG6</f>
        <v>1372976</v>
      </c>
      <c r="AI6" s="47">
        <v>208227</v>
      </c>
      <c r="AJ6" s="47">
        <v>273923</v>
      </c>
      <c r="AK6" s="47">
        <v>294062</v>
      </c>
      <c r="AL6" s="48">
        <f t="shared" ref="AL6:AL15" si="12">SUM(AI6:AK6)</f>
        <v>776212</v>
      </c>
      <c r="AM6" s="48">
        <f t="shared" ref="AM6:AM14" si="13">AH6+AL6</f>
        <v>2149188</v>
      </c>
    </row>
    <row r="7" spans="1:40" ht="15.75" x14ac:dyDescent="0.25">
      <c r="A7" s="11" t="s">
        <v>70</v>
      </c>
      <c r="B7" s="59">
        <v>265093</v>
      </c>
      <c r="C7" s="45">
        <v>222031</v>
      </c>
      <c r="D7" s="45">
        <v>204412</v>
      </c>
      <c r="E7" s="48">
        <f t="shared" si="0"/>
        <v>691536</v>
      </c>
      <c r="F7" s="47">
        <v>181609</v>
      </c>
      <c r="G7" s="47">
        <v>83301</v>
      </c>
      <c r="H7" s="47">
        <v>31707</v>
      </c>
      <c r="I7" s="60">
        <f t="shared" si="1"/>
        <v>296617</v>
      </c>
      <c r="J7" s="48">
        <f t="shared" si="2"/>
        <v>988153</v>
      </c>
      <c r="K7" s="47">
        <v>37238</v>
      </c>
      <c r="L7" s="47">
        <v>34522</v>
      </c>
      <c r="M7" s="47">
        <v>38112</v>
      </c>
      <c r="N7" s="60">
        <f t="shared" si="3"/>
        <v>109872</v>
      </c>
      <c r="O7" s="61">
        <f t="shared" si="4"/>
        <v>1098025</v>
      </c>
      <c r="P7" s="47">
        <v>166507</v>
      </c>
      <c r="Q7" s="47">
        <v>189836</v>
      </c>
      <c r="R7" s="47">
        <v>208997</v>
      </c>
      <c r="S7" s="60">
        <f t="shared" si="5"/>
        <v>565340</v>
      </c>
      <c r="T7" s="61">
        <f t="shared" si="6"/>
        <v>1663365</v>
      </c>
      <c r="U7" s="45">
        <v>318737</v>
      </c>
      <c r="V7" s="45">
        <v>218493</v>
      </c>
      <c r="W7" s="45">
        <v>219853</v>
      </c>
      <c r="X7" s="46">
        <f t="shared" si="7"/>
        <v>757083</v>
      </c>
      <c r="Y7" s="47">
        <v>164029</v>
      </c>
      <c r="Z7" s="47">
        <v>54736</v>
      </c>
      <c r="AA7" s="47">
        <v>23197</v>
      </c>
      <c r="AB7" s="48">
        <f t="shared" si="8"/>
        <v>241962</v>
      </c>
      <c r="AC7" s="48">
        <f t="shared" si="9"/>
        <v>999045</v>
      </c>
      <c r="AD7" s="47">
        <v>34822</v>
      </c>
      <c r="AE7" s="47">
        <v>32223</v>
      </c>
      <c r="AF7" s="47">
        <v>60361</v>
      </c>
      <c r="AG7" s="48">
        <f t="shared" si="10"/>
        <v>127406</v>
      </c>
      <c r="AH7" s="48">
        <f t="shared" si="11"/>
        <v>1126451</v>
      </c>
      <c r="AI7" s="47">
        <v>167657</v>
      </c>
      <c r="AJ7" s="47">
        <v>236316</v>
      </c>
      <c r="AK7" s="47">
        <v>252064</v>
      </c>
      <c r="AL7" s="48">
        <f t="shared" si="12"/>
        <v>656037</v>
      </c>
      <c r="AM7" s="48">
        <f t="shared" si="13"/>
        <v>1782488</v>
      </c>
    </row>
    <row r="8" spans="1:40" ht="15.75" x14ac:dyDescent="0.25">
      <c r="A8" s="11" t="s">
        <v>71</v>
      </c>
      <c r="B8" s="59">
        <v>30759</v>
      </c>
      <c r="C8" s="45">
        <v>26277</v>
      </c>
      <c r="D8" s="45">
        <v>25691</v>
      </c>
      <c r="E8" s="48">
        <f t="shared" si="0"/>
        <v>82727</v>
      </c>
      <c r="F8" s="47">
        <v>23493</v>
      </c>
      <c r="G8" s="47">
        <v>10520</v>
      </c>
      <c r="H8" s="47">
        <v>7150</v>
      </c>
      <c r="I8" s="60">
        <f t="shared" si="1"/>
        <v>41163</v>
      </c>
      <c r="J8" s="48">
        <f t="shared" si="2"/>
        <v>123890</v>
      </c>
      <c r="K8" s="47">
        <v>6611</v>
      </c>
      <c r="L8" s="47">
        <v>4373</v>
      </c>
      <c r="M8" s="47">
        <v>7362</v>
      </c>
      <c r="N8" s="60">
        <f t="shared" si="3"/>
        <v>18346</v>
      </c>
      <c r="O8" s="48">
        <f t="shared" si="4"/>
        <v>142236</v>
      </c>
      <c r="P8" s="47">
        <v>22502</v>
      </c>
      <c r="Q8" s="47">
        <v>0</v>
      </c>
      <c r="R8" s="47">
        <v>0</v>
      </c>
      <c r="S8" s="60">
        <f t="shared" si="5"/>
        <v>22502</v>
      </c>
      <c r="T8" s="61">
        <f t="shared" si="6"/>
        <v>164738</v>
      </c>
      <c r="U8" s="45">
        <v>0</v>
      </c>
      <c r="V8" s="45">
        <v>0</v>
      </c>
      <c r="W8" s="45">
        <v>0</v>
      </c>
      <c r="X8" s="46">
        <f t="shared" si="7"/>
        <v>0</v>
      </c>
      <c r="Y8" s="47">
        <v>0</v>
      </c>
      <c r="Z8" s="47">
        <v>0</v>
      </c>
      <c r="AA8" s="47">
        <v>0</v>
      </c>
      <c r="AB8" s="48">
        <f t="shared" si="8"/>
        <v>0</v>
      </c>
      <c r="AC8" s="48">
        <f t="shared" si="9"/>
        <v>0</v>
      </c>
      <c r="AD8" s="47">
        <v>0</v>
      </c>
      <c r="AE8" s="47">
        <v>0</v>
      </c>
      <c r="AF8" s="47">
        <v>0</v>
      </c>
      <c r="AG8" s="48">
        <f t="shared" si="10"/>
        <v>0</v>
      </c>
      <c r="AH8" s="48">
        <f t="shared" si="11"/>
        <v>0</v>
      </c>
      <c r="AI8" s="47">
        <v>0</v>
      </c>
      <c r="AJ8" s="47">
        <v>0</v>
      </c>
      <c r="AK8" s="47">
        <v>0</v>
      </c>
      <c r="AL8" s="48">
        <f t="shared" si="12"/>
        <v>0</v>
      </c>
      <c r="AM8" s="48">
        <f t="shared" si="13"/>
        <v>0</v>
      </c>
    </row>
    <row r="9" spans="1:40" ht="15.75" x14ac:dyDescent="0.25">
      <c r="A9" s="11" t="s">
        <v>72</v>
      </c>
      <c r="B9" s="59">
        <v>249250</v>
      </c>
      <c r="C9" s="45">
        <v>209769</v>
      </c>
      <c r="D9" s="45">
        <v>188206</v>
      </c>
      <c r="E9" s="48">
        <f t="shared" si="0"/>
        <v>647225</v>
      </c>
      <c r="F9" s="47">
        <v>170957</v>
      </c>
      <c r="G9" s="47">
        <v>59841</v>
      </c>
      <c r="H9" s="47">
        <v>422</v>
      </c>
      <c r="I9" s="60">
        <f t="shared" si="1"/>
        <v>231220</v>
      </c>
      <c r="J9" s="48">
        <f t="shared" si="2"/>
        <v>878445</v>
      </c>
      <c r="K9" s="47">
        <v>224</v>
      </c>
      <c r="L9" s="47">
        <v>822</v>
      </c>
      <c r="M9" s="47">
        <v>11640</v>
      </c>
      <c r="N9" s="60">
        <f t="shared" si="3"/>
        <v>12686</v>
      </c>
      <c r="O9" s="48">
        <f t="shared" si="4"/>
        <v>891131</v>
      </c>
      <c r="P9" s="47">
        <v>157115</v>
      </c>
      <c r="Q9" s="47">
        <v>182967</v>
      </c>
      <c r="R9" s="47">
        <v>202022</v>
      </c>
      <c r="S9" s="60">
        <f t="shared" si="5"/>
        <v>542104</v>
      </c>
      <c r="T9" s="61">
        <f t="shared" si="6"/>
        <v>1433235</v>
      </c>
      <c r="U9" s="45">
        <v>299501</v>
      </c>
      <c r="V9" s="45">
        <v>214501</v>
      </c>
      <c r="W9" s="45">
        <v>214418</v>
      </c>
      <c r="X9" s="46">
        <f t="shared" si="7"/>
        <v>728420</v>
      </c>
      <c r="Y9" s="47">
        <v>191509</v>
      </c>
      <c r="Z9" s="47">
        <v>57265</v>
      </c>
      <c r="AA9" s="47">
        <v>7127</v>
      </c>
      <c r="AB9" s="48">
        <f t="shared" si="8"/>
        <v>255901</v>
      </c>
      <c r="AC9" s="48">
        <f t="shared" si="9"/>
        <v>984321</v>
      </c>
      <c r="AD9" s="47">
        <v>10965</v>
      </c>
      <c r="AE9" s="47">
        <v>25526</v>
      </c>
      <c r="AF9" s="47">
        <v>60232</v>
      </c>
      <c r="AG9" s="48">
        <f t="shared" si="10"/>
        <v>96723</v>
      </c>
      <c r="AH9" s="48">
        <f t="shared" si="11"/>
        <v>1081044</v>
      </c>
      <c r="AI9" s="47">
        <v>163253</v>
      </c>
      <c r="AJ9" s="47">
        <v>205660</v>
      </c>
      <c r="AK9" s="47">
        <v>234178</v>
      </c>
      <c r="AL9" s="48">
        <f t="shared" si="12"/>
        <v>603091</v>
      </c>
      <c r="AM9" s="48">
        <f t="shared" si="13"/>
        <v>1684135</v>
      </c>
    </row>
    <row r="10" spans="1:40" ht="15.75" x14ac:dyDescent="0.25">
      <c r="A10" s="11" t="s">
        <v>73</v>
      </c>
      <c r="B10" s="59">
        <v>440239</v>
      </c>
      <c r="C10" s="45">
        <v>362198</v>
      </c>
      <c r="D10" s="45">
        <v>343868</v>
      </c>
      <c r="E10" s="48">
        <f t="shared" si="0"/>
        <v>1146305</v>
      </c>
      <c r="F10" s="47">
        <v>296119</v>
      </c>
      <c r="G10" s="47">
        <v>162907</v>
      </c>
      <c r="H10" s="47">
        <v>119342</v>
      </c>
      <c r="I10" s="60">
        <f t="shared" si="1"/>
        <v>578368</v>
      </c>
      <c r="J10" s="48">
        <f t="shared" si="2"/>
        <v>1724673</v>
      </c>
      <c r="K10" s="47">
        <v>91566</v>
      </c>
      <c r="L10" s="47">
        <v>106062</v>
      </c>
      <c r="M10" s="47">
        <v>112141</v>
      </c>
      <c r="N10" s="60">
        <f t="shared" si="3"/>
        <v>309769</v>
      </c>
      <c r="O10" s="48">
        <f t="shared" si="4"/>
        <v>2034442</v>
      </c>
      <c r="P10" s="47">
        <v>283950</v>
      </c>
      <c r="Q10" s="47">
        <v>328002</v>
      </c>
      <c r="R10" s="47">
        <v>354010</v>
      </c>
      <c r="S10" s="60">
        <f t="shared" si="5"/>
        <v>965962</v>
      </c>
      <c r="T10" s="61">
        <f t="shared" si="6"/>
        <v>3000404</v>
      </c>
      <c r="U10" s="45">
        <v>523798</v>
      </c>
      <c r="V10" s="45">
        <v>351747</v>
      </c>
      <c r="W10" s="45">
        <v>359500</v>
      </c>
      <c r="X10" s="46">
        <f t="shared" si="7"/>
        <v>1235045</v>
      </c>
      <c r="Y10" s="47">
        <v>243109</v>
      </c>
      <c r="Z10" s="47">
        <v>110147</v>
      </c>
      <c r="AA10" s="47">
        <v>95405</v>
      </c>
      <c r="AB10" s="48">
        <f t="shared" si="8"/>
        <v>448661</v>
      </c>
      <c r="AC10" s="48">
        <f t="shared" si="9"/>
        <v>1683706</v>
      </c>
      <c r="AD10" s="47">
        <v>65186</v>
      </c>
      <c r="AE10" s="47">
        <v>81336</v>
      </c>
      <c r="AF10" s="47">
        <v>127169</v>
      </c>
      <c r="AG10" s="48">
        <f t="shared" si="10"/>
        <v>273691</v>
      </c>
      <c r="AH10" s="48">
        <f t="shared" si="11"/>
        <v>1957397</v>
      </c>
      <c r="AI10" s="47">
        <v>315598</v>
      </c>
      <c r="AJ10" s="47">
        <v>393774</v>
      </c>
      <c r="AK10" s="47">
        <v>405662</v>
      </c>
      <c r="AL10" s="48">
        <f t="shared" si="12"/>
        <v>1115034</v>
      </c>
      <c r="AM10" s="48">
        <f t="shared" si="13"/>
        <v>3072431</v>
      </c>
    </row>
    <row r="11" spans="1:40" ht="15.75" x14ac:dyDescent="0.25">
      <c r="A11" s="11" t="s">
        <v>74</v>
      </c>
      <c r="B11" s="59">
        <v>171412</v>
      </c>
      <c r="C11" s="45">
        <v>142365</v>
      </c>
      <c r="D11" s="45">
        <v>132917</v>
      </c>
      <c r="E11" s="48">
        <f t="shared" si="0"/>
        <v>446694</v>
      </c>
      <c r="F11" s="47">
        <v>113536</v>
      </c>
      <c r="G11" s="47">
        <v>54467</v>
      </c>
      <c r="H11" s="47">
        <v>29424</v>
      </c>
      <c r="I11" s="60">
        <f t="shared" si="1"/>
        <v>197427</v>
      </c>
      <c r="J11" s="48">
        <f t="shared" si="2"/>
        <v>644121</v>
      </c>
      <c r="K11" s="47">
        <v>17026</v>
      </c>
      <c r="L11" s="47">
        <v>26682</v>
      </c>
      <c r="M11" s="47">
        <v>29034</v>
      </c>
      <c r="N11" s="60">
        <f t="shared" si="3"/>
        <v>72742</v>
      </c>
      <c r="O11" s="48">
        <f t="shared" si="4"/>
        <v>716863</v>
      </c>
      <c r="P11" s="47">
        <v>104958</v>
      </c>
      <c r="Q11" s="47">
        <v>126400</v>
      </c>
      <c r="R11" s="47">
        <v>139647</v>
      </c>
      <c r="S11" s="60">
        <f t="shared" si="5"/>
        <v>371005</v>
      </c>
      <c r="T11" s="61">
        <f t="shared" si="6"/>
        <v>1087868</v>
      </c>
      <c r="U11" s="45">
        <v>206239</v>
      </c>
      <c r="V11" s="45">
        <v>144305</v>
      </c>
      <c r="W11" s="45">
        <v>139228</v>
      </c>
      <c r="X11" s="46">
        <f t="shared" si="7"/>
        <v>489772</v>
      </c>
      <c r="Y11" s="47">
        <v>104817</v>
      </c>
      <c r="Z11" s="47">
        <v>30396</v>
      </c>
      <c r="AA11" s="47">
        <v>33410</v>
      </c>
      <c r="AB11" s="48">
        <f t="shared" si="8"/>
        <v>168623</v>
      </c>
      <c r="AC11" s="48">
        <f t="shared" si="9"/>
        <v>658395</v>
      </c>
      <c r="AD11" s="47">
        <v>23887</v>
      </c>
      <c r="AE11" s="47">
        <v>26325</v>
      </c>
      <c r="AF11" s="47">
        <v>35518</v>
      </c>
      <c r="AG11" s="48">
        <f t="shared" si="10"/>
        <v>85730</v>
      </c>
      <c r="AH11" s="48">
        <f t="shared" si="11"/>
        <v>744125</v>
      </c>
      <c r="AI11" s="47">
        <v>113020</v>
      </c>
      <c r="AJ11" s="47">
        <v>153968</v>
      </c>
      <c r="AK11" s="47">
        <v>159633</v>
      </c>
      <c r="AL11" s="48">
        <f t="shared" si="12"/>
        <v>426621</v>
      </c>
      <c r="AM11" s="48">
        <f t="shared" si="13"/>
        <v>1170746</v>
      </c>
    </row>
    <row r="12" spans="1:40" ht="15.75" x14ac:dyDescent="0.25">
      <c r="A12" s="11" t="s">
        <v>75</v>
      </c>
      <c r="B12" s="59">
        <v>376863</v>
      </c>
      <c r="C12" s="45">
        <v>310381</v>
      </c>
      <c r="D12" s="45">
        <v>310367</v>
      </c>
      <c r="E12" s="48">
        <f t="shared" si="0"/>
        <v>997611</v>
      </c>
      <c r="F12" s="47">
        <v>285373</v>
      </c>
      <c r="G12" s="47">
        <v>175195</v>
      </c>
      <c r="H12" s="47">
        <v>125163</v>
      </c>
      <c r="I12" s="60">
        <f t="shared" si="1"/>
        <v>585731</v>
      </c>
      <c r="J12" s="48">
        <f t="shared" si="2"/>
        <v>1583342</v>
      </c>
      <c r="K12" s="47">
        <v>67074</v>
      </c>
      <c r="L12" s="47">
        <v>109038</v>
      </c>
      <c r="M12" s="47">
        <v>114294</v>
      </c>
      <c r="N12" s="60">
        <f t="shared" si="3"/>
        <v>290406</v>
      </c>
      <c r="O12" s="48">
        <f t="shared" si="4"/>
        <v>1873748</v>
      </c>
      <c r="P12" s="47">
        <v>265517</v>
      </c>
      <c r="Q12" s="47">
        <v>296208</v>
      </c>
      <c r="R12" s="47">
        <v>296833</v>
      </c>
      <c r="S12" s="60">
        <f t="shared" si="5"/>
        <v>858558</v>
      </c>
      <c r="T12" s="61">
        <f t="shared" si="6"/>
        <v>2732306</v>
      </c>
      <c r="U12" s="45">
        <v>415450</v>
      </c>
      <c r="V12" s="45">
        <v>300752</v>
      </c>
      <c r="W12" s="45">
        <v>313447</v>
      </c>
      <c r="X12" s="46">
        <f t="shared" si="7"/>
        <v>1029649</v>
      </c>
      <c r="Y12" s="47">
        <v>272390</v>
      </c>
      <c r="Z12" s="47">
        <v>156911</v>
      </c>
      <c r="AA12" s="47">
        <v>137897</v>
      </c>
      <c r="AB12" s="48">
        <f t="shared" si="8"/>
        <v>567198</v>
      </c>
      <c r="AC12" s="48">
        <f t="shared" si="9"/>
        <v>1596847</v>
      </c>
      <c r="AD12" s="47">
        <v>62051</v>
      </c>
      <c r="AE12" s="47">
        <v>107079</v>
      </c>
      <c r="AF12" s="47">
        <v>149125</v>
      </c>
      <c r="AG12" s="48">
        <f t="shared" si="10"/>
        <v>318255</v>
      </c>
      <c r="AH12" s="48">
        <f t="shared" si="11"/>
        <v>1915102</v>
      </c>
      <c r="AI12" s="47">
        <v>322641</v>
      </c>
      <c r="AJ12" s="47">
        <v>340600</v>
      </c>
      <c r="AK12" s="47">
        <v>416976</v>
      </c>
      <c r="AL12" s="48">
        <f t="shared" si="12"/>
        <v>1080217</v>
      </c>
      <c r="AM12" s="48">
        <f t="shared" si="13"/>
        <v>2995319</v>
      </c>
    </row>
    <row r="13" spans="1:40" ht="15.75" x14ac:dyDescent="0.25">
      <c r="A13" s="11" t="s">
        <v>76</v>
      </c>
      <c r="B13" s="59">
        <v>543840</v>
      </c>
      <c r="C13" s="45">
        <v>451208</v>
      </c>
      <c r="D13" s="45">
        <v>424221</v>
      </c>
      <c r="E13" s="48">
        <f t="shared" si="0"/>
        <v>1419269</v>
      </c>
      <c r="F13" s="47">
        <v>376434</v>
      </c>
      <c r="G13" s="47">
        <v>199713</v>
      </c>
      <c r="H13" s="47">
        <v>92826</v>
      </c>
      <c r="I13" s="60">
        <f t="shared" si="1"/>
        <v>668973</v>
      </c>
      <c r="J13" s="48">
        <f t="shared" si="2"/>
        <v>2088242</v>
      </c>
      <c r="K13" s="47">
        <v>113722</v>
      </c>
      <c r="L13" s="47">
        <v>126077</v>
      </c>
      <c r="M13" s="47">
        <v>113800</v>
      </c>
      <c r="N13" s="60">
        <f t="shared" si="3"/>
        <v>353599</v>
      </c>
      <c r="O13" s="48">
        <f t="shared" si="4"/>
        <v>2441841</v>
      </c>
      <c r="P13" s="47">
        <v>351971</v>
      </c>
      <c r="Q13" s="47">
        <v>405005</v>
      </c>
      <c r="R13" s="47">
        <v>446504</v>
      </c>
      <c r="S13" s="60">
        <f t="shared" si="5"/>
        <v>1203480</v>
      </c>
      <c r="T13" s="61">
        <f t="shared" si="6"/>
        <v>3645321</v>
      </c>
      <c r="U13" s="45">
        <v>647551</v>
      </c>
      <c r="V13" s="45">
        <v>450539</v>
      </c>
      <c r="W13" s="45">
        <v>457635</v>
      </c>
      <c r="X13" s="46">
        <f t="shared" si="7"/>
        <v>1555725</v>
      </c>
      <c r="Y13" s="47">
        <v>333756</v>
      </c>
      <c r="Z13" s="47">
        <v>151082</v>
      </c>
      <c r="AA13" s="47">
        <v>70083</v>
      </c>
      <c r="AB13" s="48">
        <f t="shared" si="8"/>
        <v>554921</v>
      </c>
      <c r="AC13" s="48">
        <f t="shared" si="9"/>
        <v>2110646</v>
      </c>
      <c r="AD13" s="47">
        <v>109360</v>
      </c>
      <c r="AE13" s="47">
        <v>104608</v>
      </c>
      <c r="AF13" s="47">
        <v>156403</v>
      </c>
      <c r="AG13" s="48">
        <f t="shared" si="10"/>
        <v>370371</v>
      </c>
      <c r="AH13" s="48">
        <f t="shared" si="11"/>
        <v>2481017</v>
      </c>
      <c r="AI13" s="47">
        <v>379411</v>
      </c>
      <c r="AJ13" s="47">
        <v>503670</v>
      </c>
      <c r="AK13" s="47">
        <v>533629</v>
      </c>
      <c r="AL13" s="48">
        <f t="shared" si="12"/>
        <v>1416710</v>
      </c>
      <c r="AM13" s="48">
        <f t="shared" si="13"/>
        <v>3897727</v>
      </c>
    </row>
    <row r="14" spans="1:40" ht="16.5" thickBot="1" x14ac:dyDescent="0.3">
      <c r="A14" s="12" t="s">
        <v>61</v>
      </c>
      <c r="B14" s="62">
        <v>458</v>
      </c>
      <c r="C14" s="49">
        <v>418</v>
      </c>
      <c r="D14" s="49">
        <v>415</v>
      </c>
      <c r="E14" s="63">
        <f t="shared" si="0"/>
        <v>1291</v>
      </c>
      <c r="F14" s="50">
        <v>383</v>
      </c>
      <c r="G14" s="50">
        <v>278</v>
      </c>
      <c r="H14" s="50">
        <v>0</v>
      </c>
      <c r="I14" s="64">
        <f t="shared" si="1"/>
        <v>661</v>
      </c>
      <c r="J14" s="63">
        <f t="shared" si="2"/>
        <v>1952</v>
      </c>
      <c r="K14" s="50">
        <v>0</v>
      </c>
      <c r="L14" s="50">
        <v>0</v>
      </c>
      <c r="M14" s="50">
        <v>0</v>
      </c>
      <c r="N14" s="64">
        <f t="shared" si="3"/>
        <v>0</v>
      </c>
      <c r="O14" s="63">
        <f t="shared" si="4"/>
        <v>1952</v>
      </c>
      <c r="P14" s="50">
        <v>381</v>
      </c>
      <c r="Q14" s="50">
        <v>400</v>
      </c>
      <c r="R14" s="50">
        <v>420</v>
      </c>
      <c r="S14" s="64">
        <f t="shared" si="5"/>
        <v>1201</v>
      </c>
      <c r="T14" s="65">
        <f t="shared" si="6"/>
        <v>3153</v>
      </c>
      <c r="U14" s="49">
        <v>508</v>
      </c>
      <c r="V14" s="49">
        <v>414</v>
      </c>
      <c r="W14" s="49">
        <v>425</v>
      </c>
      <c r="X14" s="66">
        <f t="shared" si="7"/>
        <v>1347</v>
      </c>
      <c r="Y14" s="50">
        <v>371</v>
      </c>
      <c r="Z14" s="50">
        <v>269</v>
      </c>
      <c r="AA14" s="50">
        <v>0</v>
      </c>
      <c r="AB14" s="63">
        <f t="shared" si="8"/>
        <v>640</v>
      </c>
      <c r="AC14" s="63">
        <f t="shared" si="9"/>
        <v>1987</v>
      </c>
      <c r="AD14" s="50">
        <v>0</v>
      </c>
      <c r="AE14" s="50">
        <v>0</v>
      </c>
      <c r="AF14" s="50">
        <v>67</v>
      </c>
      <c r="AG14" s="63">
        <f t="shared" si="10"/>
        <v>67</v>
      </c>
      <c r="AH14" s="63">
        <f t="shared" si="11"/>
        <v>2054</v>
      </c>
      <c r="AI14" s="50">
        <v>376</v>
      </c>
      <c r="AJ14" s="50">
        <v>427</v>
      </c>
      <c r="AK14" s="50">
        <v>435</v>
      </c>
      <c r="AL14" s="63">
        <f t="shared" si="12"/>
        <v>1238</v>
      </c>
      <c r="AM14" s="63">
        <f t="shared" si="13"/>
        <v>3292</v>
      </c>
    </row>
    <row r="15" spans="1:40" ht="16.5" thickBot="1" x14ac:dyDescent="0.3">
      <c r="A15" s="13" t="s">
        <v>3</v>
      </c>
      <c r="B15" s="51">
        <f>SUM(B5:B14)</f>
        <v>2723226</v>
      </c>
      <c r="C15" s="51">
        <f>SUM(C5:C14)</f>
        <v>2261542</v>
      </c>
      <c r="D15" s="51">
        <f>SUM(D5:D14)</f>
        <v>2132206</v>
      </c>
      <c r="E15" s="52">
        <f>SUM(B15:D15)</f>
        <v>7116974</v>
      </c>
      <c r="F15" s="53">
        <f>SUM(F5:F14)</f>
        <v>1891384</v>
      </c>
      <c r="G15" s="53">
        <f>SUM(G5:G14)</f>
        <v>932927</v>
      </c>
      <c r="H15" s="53">
        <f>SUM(H5:H14)</f>
        <v>504498</v>
      </c>
      <c r="I15" s="67">
        <f>SUM(F15:H15)</f>
        <v>3328809</v>
      </c>
      <c r="J15" s="54">
        <f t="shared" si="2"/>
        <v>10445783</v>
      </c>
      <c r="K15" s="53">
        <f>SUM(K5:K14)</f>
        <v>432909</v>
      </c>
      <c r="L15" s="53">
        <f>SUM(L5:L14)</f>
        <v>498607</v>
      </c>
      <c r="M15" s="53">
        <f>SUM(M5:M14)</f>
        <v>525058</v>
      </c>
      <c r="N15" s="67">
        <f>SUM(K15:M15)</f>
        <v>1456574</v>
      </c>
      <c r="O15" s="54">
        <f>J15+N15</f>
        <v>11902357</v>
      </c>
      <c r="P15" s="53">
        <f>SUM(P5:P14)</f>
        <v>1762276</v>
      </c>
      <c r="Q15" s="53">
        <f>SUM(Q5:Q14)</f>
        <v>2001846</v>
      </c>
      <c r="R15" s="53">
        <f>SUM(R5:R14)</f>
        <v>2163355</v>
      </c>
      <c r="S15" s="67">
        <f>SUM(P15:R15)</f>
        <v>5927477</v>
      </c>
      <c r="T15" s="68">
        <f>O15+S15</f>
        <v>17829834</v>
      </c>
      <c r="U15" s="51">
        <f>SUM(U5:U14)</f>
        <v>3188422</v>
      </c>
      <c r="V15" s="51">
        <f>SUM(V5:V14)</f>
        <v>2219202</v>
      </c>
      <c r="W15" s="51">
        <f>SUM(W5:W14)</f>
        <v>2255440</v>
      </c>
      <c r="X15" s="52">
        <f>SUM(U15:W15)</f>
        <v>7663064</v>
      </c>
      <c r="Y15" s="53">
        <f>SUM(Y5:Y14)</f>
        <v>1728073</v>
      </c>
      <c r="Z15" s="53">
        <f>SUM(Z5:Z14)</f>
        <v>689618</v>
      </c>
      <c r="AA15" s="53">
        <f>SUM(AA5:AA14)</f>
        <v>458093</v>
      </c>
      <c r="AB15" s="54">
        <f>SUM(Y15:AA15)</f>
        <v>2875784</v>
      </c>
      <c r="AC15" s="54">
        <f>X15+AB15</f>
        <v>10538848</v>
      </c>
      <c r="AD15" s="53">
        <f>SUM(AD5:AD14)</f>
        <v>405068</v>
      </c>
      <c r="AE15" s="53">
        <f>SUM(AE5:AE14)</f>
        <v>474094</v>
      </c>
      <c r="AF15" s="53">
        <f>SUM(AF5:AF14)</f>
        <v>749603</v>
      </c>
      <c r="AG15" s="54">
        <f t="shared" si="10"/>
        <v>1628765</v>
      </c>
      <c r="AH15" s="54">
        <f>AC15+AG15</f>
        <v>12167613</v>
      </c>
      <c r="AI15" s="53">
        <f>SUM(AI5:AI14)</f>
        <v>1899940</v>
      </c>
      <c r="AJ15" s="53">
        <f>SUM(AJ5:AJ14)</f>
        <v>2425913</v>
      </c>
      <c r="AK15" s="53">
        <f>SUM(AK5:AK14)</f>
        <v>2629760</v>
      </c>
      <c r="AL15" s="54">
        <f t="shared" si="12"/>
        <v>6955613</v>
      </c>
      <c r="AM15" s="68">
        <f>AH15+AL15</f>
        <v>19123226</v>
      </c>
    </row>
    <row r="16" spans="1:40" ht="18.75" x14ac:dyDescent="0.3">
      <c r="A16" s="16" t="s">
        <v>4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69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69"/>
      <c r="AN16" s="3"/>
    </row>
    <row r="17" spans="1:41" ht="15.75" x14ac:dyDescent="0.25">
      <c r="A17" s="10" t="s">
        <v>5</v>
      </c>
      <c r="B17" s="70">
        <v>253344</v>
      </c>
      <c r="C17" s="71">
        <v>196598</v>
      </c>
      <c r="D17" s="72">
        <v>191635</v>
      </c>
      <c r="E17" s="42">
        <f>SUM(B17:D17)</f>
        <v>641577</v>
      </c>
      <c r="F17" s="73">
        <v>160723</v>
      </c>
      <c r="G17" s="74">
        <v>88855</v>
      </c>
      <c r="H17" s="75">
        <v>44417</v>
      </c>
      <c r="I17" s="57">
        <f>SUM(F17:H17)</f>
        <v>293995</v>
      </c>
      <c r="J17" s="44">
        <f t="shared" si="2"/>
        <v>935572</v>
      </c>
      <c r="K17" s="74">
        <v>14363</v>
      </c>
      <c r="L17" s="74">
        <v>40179</v>
      </c>
      <c r="M17" s="75">
        <v>43504</v>
      </c>
      <c r="N17" s="57">
        <f>SUM(K17:M17)</f>
        <v>98046</v>
      </c>
      <c r="O17" s="58">
        <f>J17+N17</f>
        <v>1033618</v>
      </c>
      <c r="P17" s="74">
        <v>152542</v>
      </c>
      <c r="Q17" s="74">
        <v>175339</v>
      </c>
      <c r="R17" s="75">
        <v>199211</v>
      </c>
      <c r="S17" s="57">
        <f>SUM(P17:R17)</f>
        <v>527092</v>
      </c>
      <c r="T17" s="58">
        <f>O17+S17</f>
        <v>1560710</v>
      </c>
      <c r="U17" s="71">
        <v>294517</v>
      </c>
      <c r="V17" s="71">
        <v>195349</v>
      </c>
      <c r="W17" s="72">
        <v>198920</v>
      </c>
      <c r="X17" s="42">
        <f>SUM(U17:W17)</f>
        <v>688786</v>
      </c>
      <c r="Y17" s="73">
        <v>152061</v>
      </c>
      <c r="Z17" s="74">
        <v>60468</v>
      </c>
      <c r="AA17" s="75">
        <v>38491</v>
      </c>
      <c r="AB17" s="44">
        <f>SUM(Y17:AA17)</f>
        <v>251020</v>
      </c>
      <c r="AC17" s="44">
        <f>X17+AB17</f>
        <v>939806</v>
      </c>
      <c r="AD17" s="73">
        <v>17484</v>
      </c>
      <c r="AE17" s="74">
        <v>41343</v>
      </c>
      <c r="AF17" s="75">
        <v>70836</v>
      </c>
      <c r="AG17" s="44">
        <f>SUM(AD17:AF17)</f>
        <v>129663</v>
      </c>
      <c r="AH17" s="44">
        <f>AC17+AG17</f>
        <v>1069469</v>
      </c>
      <c r="AI17" s="73">
        <v>155689</v>
      </c>
      <c r="AJ17" s="74">
        <v>212877</v>
      </c>
      <c r="AK17" s="75">
        <v>216802</v>
      </c>
      <c r="AL17" s="44">
        <f>SUM(AI17:AK17)</f>
        <v>585368</v>
      </c>
      <c r="AM17" s="44">
        <f>AH17+AL17</f>
        <v>1654837</v>
      </c>
    </row>
    <row r="18" spans="1:41" s="3" customFormat="1" ht="16.5" thickBot="1" x14ac:dyDescent="0.3">
      <c r="A18" s="12" t="s">
        <v>22</v>
      </c>
      <c r="B18" s="59">
        <v>0</v>
      </c>
      <c r="C18" s="45">
        <v>10434.372500000001</v>
      </c>
      <c r="D18" s="45">
        <v>9381.7000000000007</v>
      </c>
      <c r="E18" s="66">
        <f>SUM(B18:D18)</f>
        <v>19816.072500000002</v>
      </c>
      <c r="F18" s="47">
        <v>8212.2200000000012</v>
      </c>
      <c r="G18" s="47">
        <v>3003.5680000000002</v>
      </c>
      <c r="H18" s="47">
        <v>225</v>
      </c>
      <c r="I18" s="60">
        <f>SUM(F18:H18)</f>
        <v>11440.788</v>
      </c>
      <c r="J18" s="48">
        <f t="shared" si="2"/>
        <v>31256.860500000003</v>
      </c>
      <c r="K18" s="47">
        <v>130</v>
      </c>
      <c r="L18" s="47">
        <v>215</v>
      </c>
      <c r="M18" s="47">
        <v>1249.1410000000001</v>
      </c>
      <c r="N18" s="60">
        <f>SUM(K18:M18)</f>
        <v>1594.1410000000001</v>
      </c>
      <c r="O18" s="65">
        <f>J18+N18</f>
        <v>32851.001500000006</v>
      </c>
      <c r="P18" s="47">
        <v>5660.3950000000004</v>
      </c>
      <c r="Q18" s="47">
        <v>7188.8469999999998</v>
      </c>
      <c r="R18" s="47">
        <v>8387.482</v>
      </c>
      <c r="S18" s="60">
        <f>SUM(P18:R18)</f>
        <v>21236.724000000002</v>
      </c>
      <c r="T18" s="61">
        <f>O18+S18</f>
        <v>54087.725500000008</v>
      </c>
      <c r="U18" s="45">
        <v>11909.331</v>
      </c>
      <c r="V18" s="45">
        <v>8647.9619999999995</v>
      </c>
      <c r="W18" s="45">
        <v>8355.58</v>
      </c>
      <c r="X18" s="66">
        <f>SUM(U18:W18)</f>
        <v>28912.873</v>
      </c>
      <c r="Y18" s="47">
        <v>5674.1900000000005</v>
      </c>
      <c r="Z18" s="47">
        <v>905.51499999999999</v>
      </c>
      <c r="AA18" s="47">
        <v>119</v>
      </c>
      <c r="AB18" s="63">
        <f>SUM(Y18:AA18)</f>
        <v>6698.7050000000008</v>
      </c>
      <c r="AC18" s="63">
        <f>X18+AB18</f>
        <v>35611.578000000001</v>
      </c>
      <c r="AD18" s="47">
        <v>0</v>
      </c>
      <c r="AE18" s="47">
        <v>0</v>
      </c>
      <c r="AF18" s="47">
        <v>732.76</v>
      </c>
      <c r="AG18" s="63">
        <f>SUM(AD18:AF18)</f>
        <v>732.76</v>
      </c>
      <c r="AH18" s="63">
        <f>AC18+AG18</f>
        <v>36344.338000000003</v>
      </c>
      <c r="AI18" s="47">
        <v>2950.6190000000001</v>
      </c>
      <c r="AJ18" s="47">
        <v>4791.9799999999996</v>
      </c>
      <c r="AK18" s="47">
        <v>5702.5160000000005</v>
      </c>
      <c r="AL18" s="63">
        <f>SUM(AI18:AK18)</f>
        <v>13445.115000000002</v>
      </c>
      <c r="AM18" s="63">
        <f>AH18+AL18</f>
        <v>49789.453000000009</v>
      </c>
    </row>
    <row r="19" spans="1:41" ht="16.5" thickBot="1" x14ac:dyDescent="0.3">
      <c r="A19" s="13" t="s">
        <v>8</v>
      </c>
      <c r="B19" s="51">
        <f>B17+B18</f>
        <v>253344</v>
      </c>
      <c r="C19" s="51">
        <f>C17+C18</f>
        <v>207032.3725</v>
      </c>
      <c r="D19" s="51">
        <f>D17+D18</f>
        <v>201016.7</v>
      </c>
      <c r="E19" s="52">
        <f>SUM(B19:D19)</f>
        <v>661393.07250000001</v>
      </c>
      <c r="F19" s="53">
        <f>F17+F18</f>
        <v>168935.22</v>
      </c>
      <c r="G19" s="53">
        <f>G17+G18</f>
        <v>91858.567999999999</v>
      </c>
      <c r="H19" s="53">
        <f>H17+H18</f>
        <v>44642</v>
      </c>
      <c r="I19" s="67">
        <f>SUM(F19:H19)</f>
        <v>305435.788</v>
      </c>
      <c r="J19" s="54">
        <f t="shared" si="2"/>
        <v>966828.86049999995</v>
      </c>
      <c r="K19" s="53">
        <f>K17+K18</f>
        <v>14493</v>
      </c>
      <c r="L19" s="53">
        <f>L17+L18</f>
        <v>40394</v>
      </c>
      <c r="M19" s="53">
        <f>M17+M18</f>
        <v>44753.141000000003</v>
      </c>
      <c r="N19" s="67">
        <f>SUM(K19:M19)</f>
        <v>99640.141000000003</v>
      </c>
      <c r="O19" s="54">
        <f>J19+N19</f>
        <v>1066469.0015</v>
      </c>
      <c r="P19" s="53">
        <f>P17+P18</f>
        <v>158202.39499999999</v>
      </c>
      <c r="Q19" s="53">
        <f>Q17+Q18</f>
        <v>182527.84700000001</v>
      </c>
      <c r="R19" s="53">
        <f>R17+R18</f>
        <v>207598.48199999999</v>
      </c>
      <c r="S19" s="67">
        <f>SUM(P19:R19)</f>
        <v>548328.72399999993</v>
      </c>
      <c r="T19" s="68">
        <f>O19+S19</f>
        <v>1614797.7254999999</v>
      </c>
      <c r="U19" s="51">
        <f>SUM(U17:U18)</f>
        <v>306426.33100000001</v>
      </c>
      <c r="V19" s="51">
        <f>SUM(V17:V18)</f>
        <v>203996.962</v>
      </c>
      <c r="W19" s="51">
        <f>SUM(W17:W18)</f>
        <v>207275.58</v>
      </c>
      <c r="X19" s="52">
        <f>SUM(U19:W19)</f>
        <v>717698.87300000002</v>
      </c>
      <c r="Y19" s="53">
        <f>SUM(Y17:Y18)</f>
        <v>157735.19</v>
      </c>
      <c r="Z19" s="53">
        <f>SUM(Z17:Z18)</f>
        <v>61373.514999999999</v>
      </c>
      <c r="AA19" s="53">
        <f>SUM(AA17:AA18)</f>
        <v>38610</v>
      </c>
      <c r="AB19" s="54">
        <f>SUM(Y19:AA19)</f>
        <v>257718.70500000002</v>
      </c>
      <c r="AC19" s="54">
        <f>X19+AB19</f>
        <v>975417.57799999998</v>
      </c>
      <c r="AD19" s="53">
        <f>SUM(AD17:AD18)</f>
        <v>17484</v>
      </c>
      <c r="AE19" s="53">
        <f>SUM(AE17:AE18)</f>
        <v>41343</v>
      </c>
      <c r="AF19" s="53">
        <f>SUM(AF17:AF18)</f>
        <v>71568.759999999995</v>
      </c>
      <c r="AG19" s="54">
        <f>SUM(AD19:AF19)</f>
        <v>130395.76</v>
      </c>
      <c r="AH19" s="54">
        <f>AC19+AG19</f>
        <v>1105813.338</v>
      </c>
      <c r="AI19" s="53">
        <f>SUM(AI17:AI18)</f>
        <v>158639.61900000001</v>
      </c>
      <c r="AJ19" s="53">
        <f>SUM(AJ17:AJ18)</f>
        <v>217668.98</v>
      </c>
      <c r="AK19" s="53">
        <f>SUM(AK17:AK18)</f>
        <v>222504.516</v>
      </c>
      <c r="AL19" s="54">
        <f>SUM(AI19:AK19)</f>
        <v>598813.11499999999</v>
      </c>
      <c r="AM19" s="68">
        <f>AH19+AL19</f>
        <v>1704626.453</v>
      </c>
    </row>
    <row r="20" spans="1:41" ht="18.75" x14ac:dyDescent="0.3">
      <c r="A20" s="16" t="s">
        <v>9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69"/>
      <c r="U20" s="55"/>
      <c r="V20" s="55"/>
      <c r="W20" s="55"/>
      <c r="X20" s="55"/>
      <c r="Y20" s="76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69"/>
      <c r="AN20" s="3"/>
    </row>
    <row r="21" spans="1:41" ht="15.75" x14ac:dyDescent="0.25">
      <c r="A21" s="10" t="s">
        <v>10</v>
      </c>
      <c r="B21" s="56">
        <v>217151</v>
      </c>
      <c r="C21" s="41">
        <v>171083</v>
      </c>
      <c r="D21" s="41">
        <v>161027</v>
      </c>
      <c r="E21" s="42">
        <f>SUM(B21:D21)</f>
        <v>549261</v>
      </c>
      <c r="F21" s="43">
        <v>140429</v>
      </c>
      <c r="G21" s="43">
        <v>114764</v>
      </c>
      <c r="H21" s="43">
        <v>43611</v>
      </c>
      <c r="I21" s="57">
        <f>SUM(F21:H21)</f>
        <v>298804</v>
      </c>
      <c r="J21" s="44">
        <f t="shared" si="2"/>
        <v>848065</v>
      </c>
      <c r="K21" s="43">
        <v>47294</v>
      </c>
      <c r="L21" s="43">
        <v>47644</v>
      </c>
      <c r="M21" s="43">
        <v>83830</v>
      </c>
      <c r="N21" s="57">
        <f>SUM(K21:M21)</f>
        <v>178768</v>
      </c>
      <c r="O21" s="44">
        <f>J21+N21</f>
        <v>1026833</v>
      </c>
      <c r="P21" s="43">
        <v>131749</v>
      </c>
      <c r="Q21" s="43">
        <v>163056</v>
      </c>
      <c r="R21" s="43">
        <v>191727</v>
      </c>
      <c r="S21" s="57">
        <f>SUM(P21:R21)</f>
        <v>486532</v>
      </c>
      <c r="T21" s="58">
        <f>O21+S21</f>
        <v>1513365</v>
      </c>
      <c r="U21" s="41">
        <v>243442</v>
      </c>
      <c r="V21" s="41">
        <v>165248</v>
      </c>
      <c r="W21" s="41">
        <v>172356</v>
      </c>
      <c r="X21" s="42">
        <f>SUM(U21:W21)</f>
        <v>581046</v>
      </c>
      <c r="Y21" s="43">
        <v>137750</v>
      </c>
      <c r="Z21" s="43">
        <v>97284</v>
      </c>
      <c r="AA21" s="43">
        <v>45768</v>
      </c>
      <c r="AB21" s="44">
        <f>SUM(Y21:AA21)</f>
        <v>280802</v>
      </c>
      <c r="AC21" s="44">
        <f>X21+AB21</f>
        <v>861848</v>
      </c>
      <c r="AD21" s="43">
        <v>40463</v>
      </c>
      <c r="AE21" s="43">
        <v>42104</v>
      </c>
      <c r="AF21" s="43">
        <v>90001</v>
      </c>
      <c r="AG21" s="44">
        <f>SUM(AD21:AF21)</f>
        <v>172568</v>
      </c>
      <c r="AH21" s="44">
        <f>AC21+AG21</f>
        <v>1034416</v>
      </c>
      <c r="AI21" s="43">
        <v>127385</v>
      </c>
      <c r="AJ21" s="43">
        <v>159150</v>
      </c>
      <c r="AK21" s="43">
        <v>179102</v>
      </c>
      <c r="AL21" s="44">
        <f>SUM(AI21:AK21)</f>
        <v>465637</v>
      </c>
      <c r="AM21" s="44">
        <f>AH21+AL21</f>
        <v>1500053</v>
      </c>
    </row>
    <row r="22" spans="1:41" ht="16.5" thickBot="1" x14ac:dyDescent="0.3">
      <c r="A22" s="12" t="s">
        <v>23</v>
      </c>
      <c r="B22" s="62">
        <v>403.9</v>
      </c>
      <c r="C22" s="49">
        <v>248.2</v>
      </c>
      <c r="D22" s="49">
        <v>233.9</v>
      </c>
      <c r="E22" s="66">
        <f>SUM(B22:D22)</f>
        <v>885.99999999999989</v>
      </c>
      <c r="F22" s="50">
        <v>216.2</v>
      </c>
      <c r="G22" s="50">
        <v>209.7</v>
      </c>
      <c r="H22" s="50">
        <v>152.69999999999999</v>
      </c>
      <c r="I22" s="64">
        <f>SUM(F22:H22)</f>
        <v>578.59999999999991</v>
      </c>
      <c r="J22" s="63">
        <f t="shared" si="2"/>
        <v>1464.6</v>
      </c>
      <c r="K22" s="50">
        <v>133</v>
      </c>
      <c r="L22" s="50">
        <v>106.4</v>
      </c>
      <c r="M22" s="50">
        <v>157.19999999999999</v>
      </c>
      <c r="N22" s="64">
        <f>SUM(K22:M22)</f>
        <v>396.6</v>
      </c>
      <c r="O22" s="63">
        <f>J22+N22</f>
        <v>1861.1999999999998</v>
      </c>
      <c r="P22" s="50">
        <v>209.1</v>
      </c>
      <c r="Q22" s="50">
        <v>274.89999999999998</v>
      </c>
      <c r="R22" s="50">
        <v>242.95</v>
      </c>
      <c r="S22" s="64">
        <f>SUM(P22:R22)</f>
        <v>726.95</v>
      </c>
      <c r="T22" s="65">
        <f>O22+S22</f>
        <v>2588.1499999999996</v>
      </c>
      <c r="U22" s="49">
        <v>356.1</v>
      </c>
      <c r="V22" s="49">
        <v>260.48</v>
      </c>
      <c r="W22" s="49">
        <v>244.7</v>
      </c>
      <c r="X22" s="66">
        <f>SUM(U22:W22)</f>
        <v>861.28</v>
      </c>
      <c r="Y22" s="50">
        <v>218</v>
      </c>
      <c r="Z22" s="50">
        <v>189</v>
      </c>
      <c r="AA22" s="50">
        <v>125.1</v>
      </c>
      <c r="AB22" s="63">
        <f>SUM(Y22:AA22)</f>
        <v>532.1</v>
      </c>
      <c r="AC22" s="63">
        <f>X22+AB22</f>
        <v>1393.38</v>
      </c>
      <c r="AD22" s="50">
        <v>72.5</v>
      </c>
      <c r="AE22" s="50">
        <v>129.4</v>
      </c>
      <c r="AF22" s="50">
        <v>169.5</v>
      </c>
      <c r="AG22" s="63">
        <f>SUM(AD22:AF22)</f>
        <v>371.4</v>
      </c>
      <c r="AH22" s="63">
        <f>AC22+AG22</f>
        <v>1764.7800000000002</v>
      </c>
      <c r="AI22" s="50">
        <v>208.2</v>
      </c>
      <c r="AJ22" s="50">
        <v>249.2</v>
      </c>
      <c r="AK22" s="50">
        <v>256</v>
      </c>
      <c r="AL22" s="63">
        <f>SUM(AI22:AK22)</f>
        <v>713.4</v>
      </c>
      <c r="AM22" s="63">
        <f>AH22+AL22</f>
        <v>2478.1800000000003</v>
      </c>
    </row>
    <row r="23" spans="1:41" ht="16.5" thickBot="1" x14ac:dyDescent="0.3">
      <c r="A23" s="13" t="s">
        <v>13</v>
      </c>
      <c r="B23" s="51">
        <f>SUM(B21:B22)</f>
        <v>217554.9</v>
      </c>
      <c r="C23" s="51">
        <f>SUM(C21:C22)</f>
        <v>171331.20000000001</v>
      </c>
      <c r="D23" s="51">
        <f>SUM(D21:D22)</f>
        <v>161260.9</v>
      </c>
      <c r="E23" s="52">
        <f>SUM(B23:D23)</f>
        <v>550147</v>
      </c>
      <c r="F23" s="53">
        <f>SUM(F21:F22)</f>
        <v>140645.20000000001</v>
      </c>
      <c r="G23" s="53">
        <f>SUM(G21:G22)</f>
        <v>114973.7</v>
      </c>
      <c r="H23" s="53">
        <f>SUM(H21:H22)</f>
        <v>43763.7</v>
      </c>
      <c r="I23" s="67">
        <f>SUM(F23:H23)</f>
        <v>299382.60000000003</v>
      </c>
      <c r="J23" s="54">
        <f t="shared" si="2"/>
        <v>849529.60000000009</v>
      </c>
      <c r="K23" s="53">
        <f>K21+K22</f>
        <v>47427</v>
      </c>
      <c r="L23" s="53">
        <f>L21+L22</f>
        <v>47750.400000000001</v>
      </c>
      <c r="M23" s="53">
        <f>M21+M22</f>
        <v>83987.199999999997</v>
      </c>
      <c r="N23" s="67">
        <f>SUM(K23:M23)</f>
        <v>179164.59999999998</v>
      </c>
      <c r="O23" s="54">
        <f>J23+N23</f>
        <v>1028694.2000000001</v>
      </c>
      <c r="P23" s="53">
        <f>P21+P22</f>
        <v>131958.1</v>
      </c>
      <c r="Q23" s="53">
        <f>Q21+Q22</f>
        <v>163330.9</v>
      </c>
      <c r="R23" s="53">
        <f>R21+R22</f>
        <v>191969.95</v>
      </c>
      <c r="S23" s="67">
        <f>SUM(P23:R23)</f>
        <v>487258.95</v>
      </c>
      <c r="T23" s="68">
        <f>O23+S23</f>
        <v>1515953.1500000001</v>
      </c>
      <c r="U23" s="51">
        <f>SUM(U21:U22)</f>
        <v>243798.1</v>
      </c>
      <c r="V23" s="51">
        <f>SUM(V21:V22)</f>
        <v>165508.48000000001</v>
      </c>
      <c r="W23" s="51">
        <f>SUM(W21:W22)</f>
        <v>172600.7</v>
      </c>
      <c r="X23" s="52">
        <f>SUM(U23:W23)</f>
        <v>581907.28</v>
      </c>
      <c r="Y23" s="53">
        <f>SUM(Y21:Y22)</f>
        <v>137968</v>
      </c>
      <c r="Z23" s="53">
        <f>SUM(Z21:Z22)</f>
        <v>97473</v>
      </c>
      <c r="AA23" s="53">
        <f>SUM(AA21:AA22)</f>
        <v>45893.1</v>
      </c>
      <c r="AB23" s="54">
        <f>SUM(Y23:AA23)</f>
        <v>281334.09999999998</v>
      </c>
      <c r="AC23" s="54">
        <f>X23+AB23</f>
        <v>863241.38</v>
      </c>
      <c r="AD23" s="53">
        <f>SUM(AD21:AD22)</f>
        <v>40535.5</v>
      </c>
      <c r="AE23" s="53">
        <f>SUM(AE21:AE22)</f>
        <v>42233.4</v>
      </c>
      <c r="AF23" s="53">
        <f>SUM(AF21:AF22)</f>
        <v>90170.5</v>
      </c>
      <c r="AG23" s="54">
        <f>SUM(AD23:AF23)</f>
        <v>172939.4</v>
      </c>
      <c r="AH23" s="54">
        <f>AC23+AG23</f>
        <v>1036180.78</v>
      </c>
      <c r="AI23" s="53">
        <f>SUM(AI21:AI22)</f>
        <v>127593.2</v>
      </c>
      <c r="AJ23" s="53">
        <f>SUM(AJ21:AJ22)</f>
        <v>159399.20000000001</v>
      </c>
      <c r="AK23" s="53">
        <f>SUM(AK21:AK22)</f>
        <v>179358</v>
      </c>
      <c r="AL23" s="54">
        <f>SUM(AI23:AK23)</f>
        <v>466350.4</v>
      </c>
      <c r="AM23" s="68">
        <f>AH23+AL23</f>
        <v>1502531.1800000002</v>
      </c>
    </row>
    <row r="24" spans="1:41" ht="15.75" x14ac:dyDescent="0.25">
      <c r="A24" s="8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8"/>
      <c r="U24" s="77"/>
      <c r="V24" s="77"/>
      <c r="W24" s="77"/>
      <c r="X24" s="77"/>
      <c r="Y24" s="79"/>
      <c r="Z24" s="77"/>
      <c r="AA24" s="77"/>
      <c r="AB24" s="77"/>
      <c r="AC24" s="55"/>
      <c r="AD24" s="55"/>
      <c r="AE24" s="77"/>
      <c r="AF24" s="77"/>
      <c r="AG24" s="77"/>
      <c r="AH24" s="55"/>
      <c r="AI24" s="55"/>
      <c r="AJ24" s="77"/>
      <c r="AK24" s="77"/>
      <c r="AL24" s="77"/>
      <c r="AM24" s="69"/>
      <c r="AN24" s="3"/>
    </row>
    <row r="25" spans="1:41" ht="15.75" x14ac:dyDescent="0.25">
      <c r="A25" s="14" t="s">
        <v>18</v>
      </c>
      <c r="B25" s="80">
        <v>297717</v>
      </c>
      <c r="C25" s="81">
        <v>243097</v>
      </c>
      <c r="D25" s="81">
        <v>232352</v>
      </c>
      <c r="E25" s="82">
        <f>SUM(B25:D25)</f>
        <v>773166</v>
      </c>
      <c r="F25" s="83">
        <v>205878</v>
      </c>
      <c r="G25" s="84">
        <v>180545</v>
      </c>
      <c r="H25" s="84">
        <v>44191</v>
      </c>
      <c r="I25" s="85">
        <f>SUM(F25:H25)</f>
        <v>430614</v>
      </c>
      <c r="J25" s="85">
        <f t="shared" si="2"/>
        <v>1203780</v>
      </c>
      <c r="K25" s="83">
        <v>28077</v>
      </c>
      <c r="L25" s="84">
        <v>27819</v>
      </c>
      <c r="M25" s="84">
        <v>126151</v>
      </c>
      <c r="N25" s="85">
        <f>SUM(K25:M25)</f>
        <v>182047</v>
      </c>
      <c r="O25" s="86">
        <f>J25+N25</f>
        <v>1385827</v>
      </c>
      <c r="P25" s="83">
        <v>191098</v>
      </c>
      <c r="Q25" s="84">
        <v>219476</v>
      </c>
      <c r="R25" s="84">
        <v>263316</v>
      </c>
      <c r="S25" s="85">
        <f>SUM(P25:R25)</f>
        <v>673890</v>
      </c>
      <c r="T25" s="87">
        <f>O25+S25</f>
        <v>2059717</v>
      </c>
      <c r="U25" s="81">
        <v>337560</v>
      </c>
      <c r="V25" s="81">
        <v>250724</v>
      </c>
      <c r="W25" s="81">
        <v>248500</v>
      </c>
      <c r="X25" s="82">
        <f>SUM(U25:W25)</f>
        <v>836784</v>
      </c>
      <c r="Y25" s="83">
        <v>198504</v>
      </c>
      <c r="Z25" s="84">
        <v>155211</v>
      </c>
      <c r="AA25" s="84">
        <v>40864.000000000007</v>
      </c>
      <c r="AB25" s="86">
        <f>SUM(Y25:AA25)</f>
        <v>394579</v>
      </c>
      <c r="AC25" s="86">
        <f>X25+AB25</f>
        <v>1231363</v>
      </c>
      <c r="AD25" s="84">
        <v>28744</v>
      </c>
      <c r="AE25" s="84">
        <v>29448.000000000004</v>
      </c>
      <c r="AF25" s="84">
        <v>130165</v>
      </c>
      <c r="AG25" s="86">
        <f>SUM(AD25:AF25)</f>
        <v>188357</v>
      </c>
      <c r="AH25" s="86">
        <f>AC25+AG25</f>
        <v>1419720</v>
      </c>
      <c r="AI25" s="84">
        <v>190934</v>
      </c>
      <c r="AJ25" s="84">
        <v>241312</v>
      </c>
      <c r="AK25" s="84">
        <v>262638</v>
      </c>
      <c r="AL25" s="86">
        <f>SUM(AI25:AK25)</f>
        <v>694884</v>
      </c>
      <c r="AM25" s="87">
        <f>AH25+AL25</f>
        <v>2114604</v>
      </c>
    </row>
    <row r="26" spans="1:41" ht="15.75" thickBot="1" x14ac:dyDescent="0.3">
      <c r="A26" s="9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9"/>
      <c r="U26" s="88"/>
      <c r="V26" s="88"/>
      <c r="W26" s="88"/>
      <c r="X26" s="88"/>
      <c r="Y26" s="90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9"/>
      <c r="AN26" s="34"/>
      <c r="AO26" s="3"/>
    </row>
    <row r="27" spans="1:41" ht="32.25" thickBot="1" x14ac:dyDescent="0.3">
      <c r="A27" s="5" t="s">
        <v>19</v>
      </c>
      <c r="B27" s="91">
        <f>B15+B19+B23</f>
        <v>3194124.9</v>
      </c>
      <c r="C27" s="91">
        <f>C15+C19+C23</f>
        <v>2639905.5725000002</v>
      </c>
      <c r="D27" s="91">
        <f>D15+D19+D23</f>
        <v>2494483.6</v>
      </c>
      <c r="E27" s="92">
        <f>SUM(B27:D27)</f>
        <v>8328514.0724999998</v>
      </c>
      <c r="F27" s="93">
        <f>F15+F19+F23</f>
        <v>2200964.42</v>
      </c>
      <c r="G27" s="93">
        <f>G15+G19+G23</f>
        <v>1139759.2679999999</v>
      </c>
      <c r="H27" s="93">
        <f>H15+H19+H23</f>
        <v>592903.69999999995</v>
      </c>
      <c r="I27" s="94">
        <f>SUM(F27:H27)</f>
        <v>3933627.3880000003</v>
      </c>
      <c r="J27" s="95">
        <f t="shared" si="2"/>
        <v>12262141.4605</v>
      </c>
      <c r="K27" s="93">
        <f>K15+K19+K23</f>
        <v>494829</v>
      </c>
      <c r="L27" s="93">
        <f>L15+L19+L23</f>
        <v>586751.4</v>
      </c>
      <c r="M27" s="93">
        <f>M15+M19+M23</f>
        <v>653798.34100000001</v>
      </c>
      <c r="N27" s="94">
        <f>SUM(K27:M27)</f>
        <v>1735378.7409999999</v>
      </c>
      <c r="O27" s="95">
        <f>J27+N27</f>
        <v>13997520.2015</v>
      </c>
      <c r="P27" s="93">
        <f>P15+P19+P23</f>
        <v>2052436.4950000001</v>
      </c>
      <c r="Q27" s="93">
        <f>Q15+Q19+Q23</f>
        <v>2347704.747</v>
      </c>
      <c r="R27" s="93">
        <f>R15+R19+R23</f>
        <v>2562923.432</v>
      </c>
      <c r="S27" s="94">
        <f>SUM(P27:R27)</f>
        <v>6963064.6740000006</v>
      </c>
      <c r="T27" s="95">
        <f>O27+S27</f>
        <v>20960584.875500001</v>
      </c>
      <c r="U27" s="91">
        <f>U15+U19+U23</f>
        <v>3738646.4310000003</v>
      </c>
      <c r="V27" s="91">
        <f>V15+V19+V23</f>
        <v>2588707.4419999998</v>
      </c>
      <c r="W27" s="91">
        <f>W15+W19+W23</f>
        <v>2635316.2800000003</v>
      </c>
      <c r="X27" s="92">
        <f>SUM(U27:W27)</f>
        <v>8962670.1530000009</v>
      </c>
      <c r="Y27" s="93">
        <f>Y15+Y19+Y23</f>
        <v>2023776.19</v>
      </c>
      <c r="Z27" s="93">
        <f>Z15+Z19+Z23</f>
        <v>848464.51500000001</v>
      </c>
      <c r="AA27" s="93">
        <f>AA15+AA19+AA23</f>
        <v>542596.1</v>
      </c>
      <c r="AB27" s="95">
        <f>SUM(Y27:AA27)</f>
        <v>3414836.8050000002</v>
      </c>
      <c r="AC27" s="95">
        <f>X27+AB27</f>
        <v>12377506.958000001</v>
      </c>
      <c r="AD27" s="93">
        <f>AD15+AD19+AD23</f>
        <v>463087.5</v>
      </c>
      <c r="AE27" s="93">
        <f>AE15+AE19+AE23</f>
        <v>557670.40000000002</v>
      </c>
      <c r="AF27" s="93">
        <f>AF15+AF19+AF23</f>
        <v>911342.26</v>
      </c>
      <c r="AG27" s="95">
        <f>SUM(AD27:AF27)</f>
        <v>1932100.1600000001</v>
      </c>
      <c r="AH27" s="95">
        <f>AC27+AG27</f>
        <v>14309607.118000001</v>
      </c>
      <c r="AI27" s="93">
        <f>AI15+AI19+AI23</f>
        <v>2186172.8190000001</v>
      </c>
      <c r="AJ27" s="93">
        <f>AJ15+AJ19+AJ23</f>
        <v>2802981.18</v>
      </c>
      <c r="AK27" s="93">
        <f>AK15+AK19+AK23</f>
        <v>3031622.5159999998</v>
      </c>
      <c r="AL27" s="95">
        <f>SUM(AI27:AK27)</f>
        <v>8020776.5149999997</v>
      </c>
      <c r="AM27" s="96">
        <f>AH27+AL27</f>
        <v>22330383.633000001</v>
      </c>
    </row>
    <row r="28" spans="1:41" ht="31.5" x14ac:dyDescent="0.25">
      <c r="A28" s="17" t="s">
        <v>20</v>
      </c>
      <c r="B28" s="97">
        <f>B25+B27</f>
        <v>3491841.9</v>
      </c>
      <c r="C28" s="97">
        <f>C25+C27</f>
        <v>2883002.5725000002</v>
      </c>
      <c r="D28" s="97">
        <f>D25+D27</f>
        <v>2726835.6</v>
      </c>
      <c r="E28" s="98">
        <f>SUM(B28:D28)</f>
        <v>9101680.0724999998</v>
      </c>
      <c r="F28" s="99">
        <f>F25+F27</f>
        <v>2406842.42</v>
      </c>
      <c r="G28" s="99">
        <f>G25+G27</f>
        <v>1320304.2679999999</v>
      </c>
      <c r="H28" s="99">
        <f>H25+H27</f>
        <v>637094.69999999995</v>
      </c>
      <c r="I28" s="100">
        <f>SUM(F28:H28)</f>
        <v>4364241.3880000003</v>
      </c>
      <c r="J28" s="101">
        <f t="shared" si="2"/>
        <v>13465921.4605</v>
      </c>
      <c r="K28" s="99">
        <f>K25+K27</f>
        <v>522906</v>
      </c>
      <c r="L28" s="99">
        <f>L25+L27</f>
        <v>614570.4</v>
      </c>
      <c r="M28" s="99">
        <f>M25+M27</f>
        <v>779949.34100000001</v>
      </c>
      <c r="N28" s="100">
        <f>SUM(K28:M28)</f>
        <v>1917425.7409999999</v>
      </c>
      <c r="O28" s="101">
        <f>J28+N28</f>
        <v>15383347.2015</v>
      </c>
      <c r="P28" s="99">
        <f>P25+P27</f>
        <v>2243534.4950000001</v>
      </c>
      <c r="Q28" s="99">
        <f>Q25+Q27</f>
        <v>2567180.747</v>
      </c>
      <c r="R28" s="99">
        <f>R25+R27</f>
        <v>2826239.432</v>
      </c>
      <c r="S28" s="100">
        <f>SUM(P28:R28)</f>
        <v>7636954.6740000006</v>
      </c>
      <c r="T28" s="101">
        <f>O28+S28</f>
        <v>23020301.875500001</v>
      </c>
      <c r="U28" s="97">
        <f>U25+U27</f>
        <v>4076206.4310000003</v>
      </c>
      <c r="V28" s="97">
        <f>V25+V27</f>
        <v>2839431.4419999998</v>
      </c>
      <c r="W28" s="97">
        <f>W25+W27</f>
        <v>2883816.2800000003</v>
      </c>
      <c r="X28" s="102">
        <f>SUM(U28:W28)</f>
        <v>9799454.1530000009</v>
      </c>
      <c r="Y28" s="99">
        <f>Y25+Y27</f>
        <v>2222280.19</v>
      </c>
      <c r="Z28" s="99">
        <f>Z25+Z27</f>
        <v>1003675.515</v>
      </c>
      <c r="AA28" s="99">
        <f>AA25+AA27</f>
        <v>583460.1</v>
      </c>
      <c r="AB28" s="103">
        <f>SUM(Y28:AA28)</f>
        <v>3809415.8050000002</v>
      </c>
      <c r="AC28" s="101">
        <f>X28+AB28</f>
        <v>13608869.958000001</v>
      </c>
      <c r="AD28" s="99">
        <f>AD25+AD27</f>
        <v>491831.5</v>
      </c>
      <c r="AE28" s="99">
        <f>AE25+AE27</f>
        <v>587118.4</v>
      </c>
      <c r="AF28" s="99">
        <f>AF25+AF27</f>
        <v>1041507.26</v>
      </c>
      <c r="AG28" s="103">
        <f>SUM(AD28:AF28)</f>
        <v>2120457.16</v>
      </c>
      <c r="AH28" s="101">
        <f>AC28+AG28</f>
        <v>15729327.118000001</v>
      </c>
      <c r="AI28" s="99">
        <f>AI25+AI27</f>
        <v>2377106.8190000001</v>
      </c>
      <c r="AJ28" s="99">
        <f>AJ25+AJ27</f>
        <v>3044293.18</v>
      </c>
      <c r="AK28" s="99">
        <f>AK25+AK27</f>
        <v>3294260.5159999998</v>
      </c>
      <c r="AL28" s="103">
        <f>SUM(AI28:AK28)</f>
        <v>8715660.5150000006</v>
      </c>
      <c r="AM28" s="104">
        <f>AH28+AL28</f>
        <v>24444987.633000001</v>
      </c>
    </row>
    <row r="29" spans="1:41" x14ac:dyDescent="0.25">
      <c r="V29" s="1"/>
      <c r="W29" s="1"/>
      <c r="X29" s="1"/>
    </row>
    <row r="30" spans="1:41" ht="66" customHeight="1" x14ac:dyDescent="0.25">
      <c r="A30" s="366"/>
      <c r="B30" s="366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</row>
    <row r="31" spans="1:41" x14ac:dyDescent="0.25">
      <c r="U31" s="1"/>
      <c r="V31" s="1"/>
      <c r="W31" s="1"/>
      <c r="X31" s="1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3" topLeftCell="B4" activePane="bottomRight" state="frozen"/>
      <selection pane="bottomRight" activeCell="A30" sqref="A30:X30"/>
      <pageMargins left="0.25" right="0.25" top="0.75" bottom="0.75" header="0.3" footer="0.3"/>
      <pageSetup paperSize="8" scale="45" orientation="landscape" r:id="rId1"/>
    </customSheetView>
  </customSheetViews>
  <mergeCells count="5">
    <mergeCell ref="A1:AH1"/>
    <mergeCell ref="A2:A3"/>
    <mergeCell ref="A30:X30"/>
    <mergeCell ref="B2:T2"/>
    <mergeCell ref="U2:AM2"/>
  </mergeCells>
  <pageMargins left="0.25" right="0.25" top="0.75" bottom="0.75" header="0.3" footer="0.3"/>
  <pageSetup paperSize="8" scale="45" orientation="landscape" r:id="rId2"/>
  <ignoredErrors>
    <ignoredError sqref="X23 X27:X28 X15 X19 E15 E23 E27:E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4" sqref="B34"/>
    </sheetView>
  </sheetViews>
  <sheetFormatPr defaultRowHeight="15" x14ac:dyDescent="0.25"/>
  <cols>
    <col min="1" max="1" width="38" bestFit="1" customWidth="1"/>
    <col min="2" max="2" width="14" bestFit="1" customWidth="1"/>
    <col min="3" max="3" width="9.5703125" bestFit="1" customWidth="1"/>
    <col min="4" max="4" width="14" style="3" bestFit="1" customWidth="1"/>
    <col min="5" max="5" width="9.5703125" style="3" bestFit="1" customWidth="1"/>
    <col min="6" max="6" width="14" style="3" bestFit="1" customWidth="1"/>
    <col min="7" max="7" width="9.5703125" style="3" bestFit="1" customWidth="1"/>
    <col min="8" max="8" width="14" style="3" bestFit="1" customWidth="1"/>
    <col min="9" max="9" width="9.5703125" style="3" bestFit="1" customWidth="1"/>
    <col min="10" max="10" width="14" style="3" bestFit="1" customWidth="1"/>
    <col min="11" max="11" width="9.5703125" style="3" bestFit="1" customWidth="1"/>
    <col min="12" max="12" width="14" style="3" bestFit="1" customWidth="1"/>
    <col min="13" max="13" width="9.5703125" style="3" bestFit="1" customWidth="1"/>
    <col min="14" max="14" width="14" style="3" bestFit="1" customWidth="1"/>
    <col min="15" max="15" width="9.5703125" style="3" bestFit="1" customWidth="1"/>
    <col min="16" max="16" width="14" style="3" bestFit="1" customWidth="1"/>
    <col min="17" max="17" width="9.5703125" style="3" bestFit="1" customWidth="1"/>
    <col min="18" max="18" width="14" style="3" bestFit="1" customWidth="1"/>
    <col min="19" max="19" width="9.5703125" style="3" bestFit="1" customWidth="1"/>
    <col min="20" max="20" width="14" style="3" bestFit="1" customWidth="1"/>
    <col min="21" max="21" width="9.5703125" style="3" bestFit="1" customWidth="1"/>
    <col min="22" max="22" width="14" style="3" bestFit="1" customWidth="1"/>
    <col min="23" max="23" width="9.5703125" style="3" bestFit="1" customWidth="1"/>
    <col min="24" max="24" width="14" style="3" bestFit="1" customWidth="1"/>
    <col min="25" max="25" width="9.5703125" style="3" bestFit="1" customWidth="1"/>
    <col min="26" max="26" width="14" style="3" bestFit="1" customWidth="1"/>
    <col min="27" max="27" width="9.5703125" style="3" bestFit="1" customWidth="1"/>
    <col min="28" max="28" width="14" style="3" bestFit="1" customWidth="1"/>
    <col min="29" max="29" width="9.5703125" style="3" bestFit="1" customWidth="1"/>
  </cols>
  <sheetData>
    <row r="1" spans="1:29" ht="25.15" customHeight="1" x14ac:dyDescent="0.25">
      <c r="A1" s="379" t="s">
        <v>55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105"/>
      <c r="AA1" s="105"/>
      <c r="AB1" s="105"/>
      <c r="AC1" s="105"/>
    </row>
    <row r="2" spans="1:29" s="3" customFormat="1" ht="18.75" x14ac:dyDescent="0.3">
      <c r="A2" s="106"/>
      <c r="B2" s="383">
        <v>2015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5"/>
      <c r="P2" s="383">
        <v>2016</v>
      </c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</row>
    <row r="3" spans="1:29" ht="18.75" x14ac:dyDescent="0.3">
      <c r="A3" s="106"/>
      <c r="B3" s="376" t="s">
        <v>57</v>
      </c>
      <c r="C3" s="376"/>
      <c r="D3" s="378" t="s">
        <v>67</v>
      </c>
      <c r="E3" s="376"/>
      <c r="F3" s="376" t="s">
        <v>68</v>
      </c>
      <c r="G3" s="377"/>
      <c r="H3" s="376" t="s">
        <v>82</v>
      </c>
      <c r="I3" s="377"/>
      <c r="J3" s="376" t="s">
        <v>83</v>
      </c>
      <c r="K3" s="377"/>
      <c r="L3" s="376" t="s">
        <v>90</v>
      </c>
      <c r="M3" s="376"/>
      <c r="N3" s="378">
        <v>2015</v>
      </c>
      <c r="O3" s="376"/>
      <c r="P3" s="381" t="s">
        <v>57</v>
      </c>
      <c r="Q3" s="378"/>
      <c r="R3" s="376" t="s">
        <v>67</v>
      </c>
      <c r="S3" s="376"/>
      <c r="T3" s="376" t="s">
        <v>68</v>
      </c>
      <c r="U3" s="376"/>
      <c r="V3" s="376" t="s">
        <v>82</v>
      </c>
      <c r="W3" s="376"/>
      <c r="X3" s="376" t="s">
        <v>83</v>
      </c>
      <c r="Y3" s="376"/>
      <c r="Z3" s="376" t="s">
        <v>90</v>
      </c>
      <c r="AA3" s="376"/>
      <c r="AB3" s="378">
        <v>2016</v>
      </c>
      <c r="AC3" s="382"/>
    </row>
    <row r="4" spans="1:29" ht="30" customHeight="1" x14ac:dyDescent="0.25">
      <c r="A4" s="106"/>
      <c r="B4" s="107" t="s">
        <v>24</v>
      </c>
      <c r="C4" s="107" t="s">
        <v>25</v>
      </c>
      <c r="D4" s="108" t="s">
        <v>24</v>
      </c>
      <c r="E4" s="108" t="s">
        <v>25</v>
      </c>
      <c r="F4" s="108" t="s">
        <v>24</v>
      </c>
      <c r="G4" s="109" t="s">
        <v>25</v>
      </c>
      <c r="H4" s="108" t="s">
        <v>24</v>
      </c>
      <c r="I4" s="109" t="s">
        <v>25</v>
      </c>
      <c r="J4" s="108" t="s">
        <v>24</v>
      </c>
      <c r="K4" s="109" t="s">
        <v>25</v>
      </c>
      <c r="L4" s="108" t="s">
        <v>24</v>
      </c>
      <c r="M4" s="110" t="s">
        <v>25</v>
      </c>
      <c r="N4" s="111" t="s">
        <v>24</v>
      </c>
      <c r="O4" s="110" t="s">
        <v>25</v>
      </c>
      <c r="P4" s="112" t="s">
        <v>24</v>
      </c>
      <c r="Q4" s="107" t="s">
        <v>25</v>
      </c>
      <c r="R4" s="111" t="s">
        <v>24</v>
      </c>
      <c r="S4" s="108" t="s">
        <v>25</v>
      </c>
      <c r="T4" s="108" t="s">
        <v>24</v>
      </c>
      <c r="U4" s="110" t="s">
        <v>25</v>
      </c>
      <c r="V4" s="110" t="s">
        <v>24</v>
      </c>
      <c r="W4" s="110" t="s">
        <v>25</v>
      </c>
      <c r="X4" s="111" t="s">
        <v>24</v>
      </c>
      <c r="Y4" s="110" t="s">
        <v>25</v>
      </c>
      <c r="Z4" s="111" t="s">
        <v>24</v>
      </c>
      <c r="AA4" s="110" t="s">
        <v>25</v>
      </c>
      <c r="AB4" s="110" t="s">
        <v>24</v>
      </c>
      <c r="AC4" s="113" t="s">
        <v>25</v>
      </c>
    </row>
    <row r="5" spans="1:29" ht="18.75" x14ac:dyDescent="0.25">
      <c r="A5" s="373" t="s">
        <v>0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5"/>
      <c r="R5" s="114"/>
      <c r="S5" s="115"/>
      <c r="T5" s="115"/>
      <c r="U5" s="116"/>
      <c r="V5" s="115"/>
      <c r="W5" s="116"/>
      <c r="X5" s="115"/>
      <c r="Y5" s="116"/>
      <c r="Z5" s="115"/>
      <c r="AA5" s="116"/>
      <c r="AB5" s="115"/>
      <c r="AC5" s="116"/>
    </row>
    <row r="6" spans="1:29" ht="15.75" x14ac:dyDescent="0.25">
      <c r="A6" s="117" t="s">
        <v>1</v>
      </c>
      <c r="B6" s="118">
        <v>429.14499999999998</v>
      </c>
      <c r="C6" s="119">
        <v>163.95099999999999</v>
      </c>
      <c r="D6" s="120">
        <v>475.28300000000002</v>
      </c>
      <c r="E6" s="121">
        <v>170.75700000000001</v>
      </c>
      <c r="F6" s="120">
        <v>447.34100000000001</v>
      </c>
      <c r="G6" s="121">
        <v>165.899</v>
      </c>
      <c r="H6" s="120">
        <v>0</v>
      </c>
      <c r="I6" s="121">
        <v>184.84399999999999</v>
      </c>
      <c r="J6" s="120">
        <v>447.34100000000001</v>
      </c>
      <c r="K6" s="121">
        <v>167.46799999999999</v>
      </c>
      <c r="L6" s="120">
        <v>423.34399999999999</v>
      </c>
      <c r="M6" s="121">
        <v>162.36099999999999</v>
      </c>
      <c r="N6" s="120">
        <v>438.77499999999998</v>
      </c>
      <c r="O6" s="121">
        <v>165.68799999999999</v>
      </c>
      <c r="P6" s="118">
        <v>329.63299999999998</v>
      </c>
      <c r="Q6" s="119">
        <v>166.86</v>
      </c>
      <c r="R6" s="120">
        <v>361.52</v>
      </c>
      <c r="S6" s="121">
        <v>175.90600000000001</v>
      </c>
      <c r="T6" s="120">
        <v>342.03300000000002</v>
      </c>
      <c r="U6" s="121">
        <v>168.994</v>
      </c>
      <c r="V6" s="120">
        <v>622.41099999999994</v>
      </c>
      <c r="W6" s="121">
        <v>181.43700000000001</v>
      </c>
      <c r="X6" s="120">
        <v>343.69400000000002</v>
      </c>
      <c r="Y6" s="121">
        <v>170.27</v>
      </c>
      <c r="Z6" s="120">
        <v>142.94900000000001</v>
      </c>
      <c r="AA6" s="121">
        <v>161.90100000000001</v>
      </c>
      <c r="AB6" s="120">
        <v>280.23399999999998</v>
      </c>
      <c r="AC6" s="121">
        <v>167.15799999999999</v>
      </c>
    </row>
    <row r="7" spans="1:29" ht="15.75" x14ac:dyDescent="0.25">
      <c r="A7" s="122" t="s">
        <v>69</v>
      </c>
      <c r="B7" s="123">
        <v>204.75399999999999</v>
      </c>
      <c r="C7" s="124">
        <v>134.54900000000001</v>
      </c>
      <c r="D7" s="125">
        <v>200.869</v>
      </c>
      <c r="E7" s="126">
        <v>139.80799999999999</v>
      </c>
      <c r="F7" s="125">
        <v>203.56399999999999</v>
      </c>
      <c r="G7" s="126">
        <v>136.233</v>
      </c>
      <c r="H7" s="125">
        <v>246.173</v>
      </c>
      <c r="I7" s="126">
        <v>139.60499999999999</v>
      </c>
      <c r="J7" s="125">
        <v>213.29599999999999</v>
      </c>
      <c r="K7" s="126">
        <v>136.68199999999999</v>
      </c>
      <c r="L7" s="125">
        <v>205.375</v>
      </c>
      <c r="M7" s="126">
        <v>140.446</v>
      </c>
      <c r="N7" s="125">
        <v>211.52</v>
      </c>
      <c r="O7" s="126">
        <v>137.93299999999999</v>
      </c>
      <c r="P7" s="123">
        <v>174.08</v>
      </c>
      <c r="Q7" s="124">
        <v>160.67400000000001</v>
      </c>
      <c r="R7" s="125">
        <v>218.76300000000001</v>
      </c>
      <c r="S7" s="126">
        <v>163.09700000000001</v>
      </c>
      <c r="T7" s="125">
        <v>194.691</v>
      </c>
      <c r="U7" s="126">
        <v>161.34299999999999</v>
      </c>
      <c r="V7" s="125">
        <v>239.684</v>
      </c>
      <c r="W7" s="126">
        <v>161.92099999999999</v>
      </c>
      <c r="X7" s="125">
        <v>209.62899999999999</v>
      </c>
      <c r="Y7" s="126">
        <v>161.429</v>
      </c>
      <c r="Z7" s="125">
        <v>173.57900000000001</v>
      </c>
      <c r="AA7" s="126">
        <v>157.75200000000001</v>
      </c>
      <c r="AB7" s="125">
        <v>201.911</v>
      </c>
      <c r="AC7" s="126">
        <v>160.101</v>
      </c>
    </row>
    <row r="8" spans="1:29" ht="15.75" x14ac:dyDescent="0.25">
      <c r="A8" s="122" t="s">
        <v>70</v>
      </c>
      <c r="B8" s="123">
        <v>291.70800000000003</v>
      </c>
      <c r="C8" s="124">
        <v>133.75399999999999</v>
      </c>
      <c r="D8" s="125">
        <v>333.173</v>
      </c>
      <c r="E8" s="126">
        <v>137.059</v>
      </c>
      <c r="F8" s="125">
        <v>305.13299999999998</v>
      </c>
      <c r="G8" s="126">
        <v>134.74600000000001</v>
      </c>
      <c r="H8" s="125">
        <v>402.053</v>
      </c>
      <c r="I8" s="126">
        <v>173.74799999999999</v>
      </c>
      <c r="J8" s="125">
        <v>316.86799999999999</v>
      </c>
      <c r="K8" s="126">
        <v>138.649</v>
      </c>
      <c r="L8" s="125">
        <v>302.161</v>
      </c>
      <c r="M8" s="126">
        <v>144.755</v>
      </c>
      <c r="N8" s="125">
        <v>312.13299999999998</v>
      </c>
      <c r="O8" s="126">
        <v>140.72399999999999</v>
      </c>
      <c r="P8" s="123">
        <v>208.70099999999999</v>
      </c>
      <c r="Q8" s="124">
        <v>171.136</v>
      </c>
      <c r="R8" s="125">
        <v>247.084</v>
      </c>
      <c r="S8" s="126">
        <v>186.87200000000001</v>
      </c>
      <c r="T8" s="125">
        <v>222.26499999999999</v>
      </c>
      <c r="U8" s="126">
        <v>174.947</v>
      </c>
      <c r="V8" s="125">
        <v>331.26799999999997</v>
      </c>
      <c r="W8" s="126">
        <v>201.69399999999999</v>
      </c>
      <c r="X8" s="125">
        <v>240.09399999999999</v>
      </c>
      <c r="Y8" s="126">
        <v>177.97200000000001</v>
      </c>
      <c r="Z8" s="125">
        <v>218.17699999999999</v>
      </c>
      <c r="AA8" s="126">
        <v>174.702</v>
      </c>
      <c r="AB8" s="125">
        <v>232.48</v>
      </c>
      <c r="AC8" s="126">
        <v>176.76900000000001</v>
      </c>
    </row>
    <row r="9" spans="1:29" ht="15.75" x14ac:dyDescent="0.25">
      <c r="A9" s="122" t="s">
        <v>71</v>
      </c>
      <c r="B9" s="123">
        <v>655.17999999999995</v>
      </c>
      <c r="C9" s="124">
        <v>178.334</v>
      </c>
      <c r="D9" s="125">
        <v>0</v>
      </c>
      <c r="E9" s="126">
        <v>198.09100000000001</v>
      </c>
      <c r="F9" s="125">
        <v>655.17999999999995</v>
      </c>
      <c r="G9" s="126">
        <v>184.898</v>
      </c>
      <c r="H9" s="125">
        <v>578.54100000000005</v>
      </c>
      <c r="I9" s="126">
        <v>245.50299999999999</v>
      </c>
      <c r="J9" s="125">
        <v>611.52599999999995</v>
      </c>
      <c r="K9" s="126">
        <v>192.715</v>
      </c>
      <c r="L9" s="125">
        <v>0</v>
      </c>
      <c r="M9" s="126">
        <v>183.273</v>
      </c>
      <c r="N9" s="125">
        <v>611.52599999999995</v>
      </c>
      <c r="O9" s="126">
        <v>191.42500000000001</v>
      </c>
      <c r="P9" s="123">
        <v>599.90099999999995</v>
      </c>
      <c r="Q9" s="124">
        <v>171.38900000000001</v>
      </c>
      <c r="R9" s="125">
        <v>0</v>
      </c>
      <c r="S9" s="126">
        <v>0</v>
      </c>
      <c r="T9" s="125">
        <v>599.90099999999995</v>
      </c>
      <c r="U9" s="126">
        <v>173.46799999999999</v>
      </c>
      <c r="V9" s="125">
        <v>0</v>
      </c>
      <c r="W9" s="126">
        <v>0</v>
      </c>
      <c r="X9" s="125">
        <v>599.90099999999995</v>
      </c>
      <c r="Y9" s="126">
        <v>173.46799999999999</v>
      </c>
      <c r="Z9" s="125">
        <v>0</v>
      </c>
      <c r="AA9" s="126">
        <v>0</v>
      </c>
      <c r="AB9" s="125">
        <v>0</v>
      </c>
      <c r="AC9" s="126">
        <v>0</v>
      </c>
    </row>
    <row r="10" spans="1:29" ht="15.75" x14ac:dyDescent="0.25">
      <c r="A10" s="122" t="s">
        <v>72</v>
      </c>
      <c r="B10" s="123">
        <v>232.57300000000001</v>
      </c>
      <c r="C10" s="124">
        <v>156.62299999999999</v>
      </c>
      <c r="D10" s="125">
        <v>267.024</v>
      </c>
      <c r="E10" s="126">
        <v>155.11600000000001</v>
      </c>
      <c r="F10" s="125">
        <v>248.423</v>
      </c>
      <c r="G10" s="126">
        <v>156.226</v>
      </c>
      <c r="H10" s="125">
        <v>315.54500000000002</v>
      </c>
      <c r="I10" s="126">
        <v>204.083</v>
      </c>
      <c r="J10" s="125">
        <v>263.55599999999998</v>
      </c>
      <c r="K10" s="126">
        <v>156.90700000000001</v>
      </c>
      <c r="L10" s="125">
        <v>237.839</v>
      </c>
      <c r="M10" s="126">
        <v>150.17599999999999</v>
      </c>
      <c r="N10" s="125">
        <v>256.47500000000002</v>
      </c>
      <c r="O10" s="126">
        <v>154.36099999999999</v>
      </c>
      <c r="P10" s="123">
        <v>193.36199999999999</v>
      </c>
      <c r="Q10" s="124">
        <v>179.30500000000001</v>
      </c>
      <c r="R10" s="125">
        <v>238.60599999999999</v>
      </c>
      <c r="S10" s="126">
        <v>186.53299999999999</v>
      </c>
      <c r="T10" s="125">
        <v>211.291</v>
      </c>
      <c r="U10" s="126">
        <v>181.184</v>
      </c>
      <c r="V10" s="125">
        <v>291.87099999999998</v>
      </c>
      <c r="W10" s="126">
        <v>202.05099999999999</v>
      </c>
      <c r="X10" s="125">
        <v>222.84</v>
      </c>
      <c r="Y10" s="126">
        <v>183.05099999999999</v>
      </c>
      <c r="Z10" s="125">
        <v>221.82900000000001</v>
      </c>
      <c r="AA10" s="126">
        <v>178.3</v>
      </c>
      <c r="AB10" s="125">
        <v>222.649</v>
      </c>
      <c r="AC10" s="126">
        <v>181.34899999999999</v>
      </c>
    </row>
    <row r="11" spans="1:29" ht="15.75" x14ac:dyDescent="0.25">
      <c r="A11" s="122" t="s">
        <v>73</v>
      </c>
      <c r="B11" s="123">
        <v>334.012</v>
      </c>
      <c r="C11" s="124">
        <v>130.51300000000001</v>
      </c>
      <c r="D11" s="125">
        <v>327.98399999999998</v>
      </c>
      <c r="E11" s="126">
        <v>133.52199999999999</v>
      </c>
      <c r="F11" s="125">
        <v>331.964</v>
      </c>
      <c r="G11" s="126">
        <v>131.52199999999999</v>
      </c>
      <c r="H11" s="125">
        <v>360.00099999999998</v>
      </c>
      <c r="I11" s="126">
        <v>134.15199999999999</v>
      </c>
      <c r="J11" s="125">
        <v>335.779</v>
      </c>
      <c r="K11" s="126">
        <v>131.923</v>
      </c>
      <c r="L11" s="125">
        <v>323.90699999999998</v>
      </c>
      <c r="M11" s="126">
        <v>131.19499999999999</v>
      </c>
      <c r="N11" s="125">
        <v>332.07400000000001</v>
      </c>
      <c r="O11" s="126">
        <v>131.60400000000001</v>
      </c>
      <c r="P11" s="123">
        <v>188.654</v>
      </c>
      <c r="Q11" s="124">
        <v>171.06800000000001</v>
      </c>
      <c r="R11" s="125">
        <v>183.88800000000001</v>
      </c>
      <c r="S11" s="126">
        <v>180.005</v>
      </c>
      <c r="T11" s="125">
        <v>187.20599999999999</v>
      </c>
      <c r="U11" s="126">
        <v>173.45</v>
      </c>
      <c r="V11" s="125">
        <v>231.40299999999999</v>
      </c>
      <c r="W11" s="126">
        <v>189.11099999999999</v>
      </c>
      <c r="X11" s="125">
        <v>193.28</v>
      </c>
      <c r="Y11" s="126">
        <v>175.63900000000001</v>
      </c>
      <c r="Z11" s="125">
        <v>193.93299999999999</v>
      </c>
      <c r="AA11" s="126">
        <v>170.339</v>
      </c>
      <c r="AB11" s="125">
        <v>193.61099999999999</v>
      </c>
      <c r="AC11" s="126">
        <v>173.68600000000001</v>
      </c>
    </row>
    <row r="12" spans="1:29" ht="15.75" x14ac:dyDescent="0.25">
      <c r="A12" s="122" t="s">
        <v>74</v>
      </c>
      <c r="B12" s="123">
        <v>259.54199999999997</v>
      </c>
      <c r="C12" s="124">
        <v>124.898</v>
      </c>
      <c r="D12" s="125">
        <v>300.28800000000001</v>
      </c>
      <c r="E12" s="126">
        <v>130.018</v>
      </c>
      <c r="F12" s="125">
        <v>272.43700000000001</v>
      </c>
      <c r="G12" s="126">
        <v>126.467</v>
      </c>
      <c r="H12" s="125">
        <v>428.13799999999998</v>
      </c>
      <c r="I12" s="126">
        <v>149.501</v>
      </c>
      <c r="J12" s="125">
        <v>286.36900000000003</v>
      </c>
      <c r="K12" s="126">
        <v>128.804</v>
      </c>
      <c r="L12" s="125">
        <v>291.65899999999999</v>
      </c>
      <c r="M12" s="126">
        <v>127.217</v>
      </c>
      <c r="N12" s="125">
        <v>288.291</v>
      </c>
      <c r="O12" s="126">
        <v>128.26300000000001</v>
      </c>
      <c r="P12" s="123">
        <v>174.25899999999999</v>
      </c>
      <c r="Q12" s="124">
        <v>167.733</v>
      </c>
      <c r="R12" s="125">
        <v>304.73700000000002</v>
      </c>
      <c r="S12" s="126">
        <v>181.61199999999999</v>
      </c>
      <c r="T12" s="125">
        <v>223.876</v>
      </c>
      <c r="U12" s="126">
        <v>171.28800000000001</v>
      </c>
      <c r="V12" s="125">
        <v>361.77100000000002</v>
      </c>
      <c r="W12" s="126">
        <v>189.68899999999999</v>
      </c>
      <c r="X12" s="125">
        <v>240.011</v>
      </c>
      <c r="Y12" s="126">
        <v>173.40799999999999</v>
      </c>
      <c r="Z12" s="125">
        <v>196.191</v>
      </c>
      <c r="AA12" s="126">
        <v>172.41499999999999</v>
      </c>
      <c r="AB12" s="125">
        <v>224.81800000000001</v>
      </c>
      <c r="AC12" s="126">
        <v>173.04599999999999</v>
      </c>
    </row>
    <row r="13" spans="1:29" ht="15.75" x14ac:dyDescent="0.25">
      <c r="A13" s="122" t="s">
        <v>75</v>
      </c>
      <c r="B13" s="123">
        <v>261.27100000000002</v>
      </c>
      <c r="C13" s="124">
        <v>118.895</v>
      </c>
      <c r="D13" s="125">
        <v>287.363</v>
      </c>
      <c r="E13" s="126">
        <v>124.711</v>
      </c>
      <c r="F13" s="125">
        <v>271.63</v>
      </c>
      <c r="G13" s="126">
        <v>121.04600000000001</v>
      </c>
      <c r="H13" s="125">
        <v>312.88299999999998</v>
      </c>
      <c r="I13" s="126">
        <v>133.083</v>
      </c>
      <c r="J13" s="125">
        <v>278.34800000000001</v>
      </c>
      <c r="K13" s="126">
        <v>122.91200000000001</v>
      </c>
      <c r="L13" s="125">
        <v>261.47300000000001</v>
      </c>
      <c r="M13" s="126">
        <v>120.29900000000001</v>
      </c>
      <c r="N13" s="125">
        <v>273.17899999999997</v>
      </c>
      <c r="O13" s="126">
        <v>122.09099999999999</v>
      </c>
      <c r="P13" s="123">
        <v>179.54499999999999</v>
      </c>
      <c r="Q13" s="124">
        <v>166.816</v>
      </c>
      <c r="R13" s="125">
        <v>196.727</v>
      </c>
      <c r="S13" s="126">
        <v>168.54300000000001</v>
      </c>
      <c r="T13" s="125">
        <v>185.80799999999999</v>
      </c>
      <c r="U13" s="126">
        <v>167.429</v>
      </c>
      <c r="V13" s="125">
        <v>201.2</v>
      </c>
      <c r="W13" s="126">
        <v>170.18700000000001</v>
      </c>
      <c r="X13" s="125">
        <v>188.37200000000001</v>
      </c>
      <c r="Y13" s="126">
        <v>167.88800000000001</v>
      </c>
      <c r="Z13" s="127">
        <v>184.614</v>
      </c>
      <c r="AA13" s="128">
        <v>166.827</v>
      </c>
      <c r="AB13" s="125">
        <v>187.02500000000001</v>
      </c>
      <c r="AC13" s="126">
        <v>167.505</v>
      </c>
    </row>
    <row r="14" spans="1:29" ht="16.5" thickBot="1" x14ac:dyDescent="0.3">
      <c r="A14" s="129" t="s">
        <v>76</v>
      </c>
      <c r="B14" s="130">
        <v>236.185</v>
      </c>
      <c r="C14" s="131">
        <v>140.44300000000001</v>
      </c>
      <c r="D14" s="132">
        <v>273.76600000000002</v>
      </c>
      <c r="E14" s="133">
        <v>135.05799999999999</v>
      </c>
      <c r="F14" s="132">
        <v>249.03399999999999</v>
      </c>
      <c r="G14" s="133">
        <v>138.71799999999999</v>
      </c>
      <c r="H14" s="132">
        <v>228.51499999999999</v>
      </c>
      <c r="I14" s="133">
        <v>127.54600000000001</v>
      </c>
      <c r="J14" s="132">
        <v>243.51</v>
      </c>
      <c r="K14" s="133">
        <v>137.1</v>
      </c>
      <c r="L14" s="132">
        <v>219.059</v>
      </c>
      <c r="M14" s="133">
        <v>132.46199999999999</v>
      </c>
      <c r="N14" s="132">
        <v>235.517</v>
      </c>
      <c r="O14" s="133">
        <v>135.56899999999999</v>
      </c>
      <c r="P14" s="130">
        <v>193.523</v>
      </c>
      <c r="Q14" s="131">
        <v>162.81800000000001</v>
      </c>
      <c r="R14" s="132">
        <v>261.97699999999998</v>
      </c>
      <c r="S14" s="133">
        <v>168.15</v>
      </c>
      <c r="T14" s="132">
        <v>222.96899999999999</v>
      </c>
      <c r="U14" s="133">
        <v>164.22</v>
      </c>
      <c r="V14" s="132">
        <v>216.21299999999999</v>
      </c>
      <c r="W14" s="133">
        <v>156.83199999999999</v>
      </c>
      <c r="X14" s="132">
        <v>221.22300000000001</v>
      </c>
      <c r="Y14" s="133">
        <v>163.11699999999999</v>
      </c>
      <c r="Z14" s="134">
        <v>200.10400000000001</v>
      </c>
      <c r="AA14" s="135">
        <v>163.46</v>
      </c>
      <c r="AB14" s="132">
        <v>213.99299999999999</v>
      </c>
      <c r="AC14" s="133">
        <v>163.24199999999999</v>
      </c>
    </row>
    <row r="15" spans="1:29" ht="16.5" thickBot="1" x14ac:dyDescent="0.3">
      <c r="A15" s="136" t="s">
        <v>26</v>
      </c>
      <c r="B15" s="137">
        <v>248.48</v>
      </c>
      <c r="C15" s="138">
        <v>138.523</v>
      </c>
      <c r="D15" s="137">
        <v>274.32499999999999</v>
      </c>
      <c r="E15" s="137">
        <v>139.5</v>
      </c>
      <c r="F15" s="139">
        <v>257.75599999999997</v>
      </c>
      <c r="G15" s="138">
        <v>138.834</v>
      </c>
      <c r="H15" s="139">
        <v>271.87599999999998</v>
      </c>
      <c r="I15" s="138">
        <v>142.803</v>
      </c>
      <c r="J15" s="139">
        <v>260.73200000000003</v>
      </c>
      <c r="K15" s="138">
        <v>139.32</v>
      </c>
      <c r="L15" s="139">
        <v>247.24100000000001</v>
      </c>
      <c r="M15" s="138">
        <v>137.821</v>
      </c>
      <c r="N15" s="139">
        <v>256.69099999999997</v>
      </c>
      <c r="O15" s="138">
        <v>138.80699999999999</v>
      </c>
      <c r="P15" s="137">
        <v>187.49799999999999</v>
      </c>
      <c r="Q15" s="138">
        <v>167.69</v>
      </c>
      <c r="R15" s="137">
        <v>236.61500000000001</v>
      </c>
      <c r="S15" s="137">
        <v>174.36099999999999</v>
      </c>
      <c r="T15" s="139">
        <v>186.821</v>
      </c>
      <c r="U15" s="138">
        <v>168.506</v>
      </c>
      <c r="V15" s="139">
        <v>239.27099999999999</v>
      </c>
      <c r="W15" s="138">
        <v>175.732</v>
      </c>
      <c r="X15" s="139">
        <v>214.75800000000001</v>
      </c>
      <c r="Y15" s="138">
        <v>170.34299999999999</v>
      </c>
      <c r="Z15" s="139">
        <v>194.36</v>
      </c>
      <c r="AA15" s="138">
        <v>167.148</v>
      </c>
      <c r="AB15" s="139">
        <v>208.77199999999999</v>
      </c>
      <c r="AC15" s="138">
        <v>169.17599999999999</v>
      </c>
    </row>
    <row r="16" spans="1:29" ht="18.75" x14ac:dyDescent="0.25">
      <c r="A16" s="370" t="s">
        <v>4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2"/>
      <c r="R16" s="140"/>
      <c r="S16" s="115"/>
      <c r="T16" s="115"/>
      <c r="U16" s="116"/>
      <c r="V16" s="115"/>
      <c r="W16" s="116"/>
      <c r="X16" s="115"/>
      <c r="Y16" s="116"/>
      <c r="Z16" s="115"/>
      <c r="AA16" s="116"/>
      <c r="AB16" s="115"/>
      <c r="AC16" s="116"/>
    </row>
    <row r="17" spans="1:29" ht="15.75" x14ac:dyDescent="0.25">
      <c r="A17" s="117" t="s">
        <v>5</v>
      </c>
      <c r="B17" s="141">
        <v>259.07400000000001</v>
      </c>
      <c r="C17" s="142">
        <v>124.446</v>
      </c>
      <c r="D17" s="143">
        <v>294.11399999999998</v>
      </c>
      <c r="E17" s="144">
        <v>134.13499999999999</v>
      </c>
      <c r="F17" s="143">
        <v>271.09100000000001</v>
      </c>
      <c r="G17" s="144">
        <v>127.491</v>
      </c>
      <c r="H17" s="143">
        <v>364.06700000000001</v>
      </c>
      <c r="I17" s="144">
        <v>157.518</v>
      </c>
      <c r="J17" s="143">
        <v>285.988</v>
      </c>
      <c r="K17" s="144">
        <v>130.339</v>
      </c>
      <c r="L17" s="143">
        <v>269.18900000000002</v>
      </c>
      <c r="M17" s="144">
        <v>126.029</v>
      </c>
      <c r="N17" s="143">
        <v>281.06700000000001</v>
      </c>
      <c r="O17" s="144">
        <v>128.88399999999999</v>
      </c>
      <c r="P17" s="141">
        <v>186.71700000000001</v>
      </c>
      <c r="Q17" s="142">
        <v>163.30500000000001</v>
      </c>
      <c r="R17" s="143">
        <v>259.68099999999998</v>
      </c>
      <c r="S17" s="144">
        <v>169.006</v>
      </c>
      <c r="T17" s="143">
        <v>211.501</v>
      </c>
      <c r="U17" s="144">
        <v>164.828</v>
      </c>
      <c r="V17" s="143">
        <v>325.77800000000002</v>
      </c>
      <c r="W17" s="144">
        <v>177.499</v>
      </c>
      <c r="X17" s="143">
        <v>236.04400000000001</v>
      </c>
      <c r="Y17" s="144">
        <v>166.364</v>
      </c>
      <c r="Z17" s="143">
        <v>193.18100000000001</v>
      </c>
      <c r="AA17" s="144">
        <v>163.94499999999999</v>
      </c>
      <c r="AB17" s="143">
        <v>223.25399999999999</v>
      </c>
      <c r="AC17" s="144">
        <v>165.50800000000001</v>
      </c>
    </row>
    <row r="18" spans="1:29" s="3" customFormat="1" ht="15.75" x14ac:dyDescent="0.25">
      <c r="A18" s="145" t="s">
        <v>58</v>
      </c>
      <c r="B18" s="146">
        <v>0</v>
      </c>
      <c r="C18" s="147">
        <v>0</v>
      </c>
      <c r="D18" s="148">
        <v>0</v>
      </c>
      <c r="E18" s="149">
        <v>243.84800000000001</v>
      </c>
      <c r="F18" s="148">
        <v>0</v>
      </c>
      <c r="G18" s="149">
        <v>251.024</v>
      </c>
      <c r="H18" s="148">
        <v>0</v>
      </c>
      <c r="I18" s="149">
        <v>254.215</v>
      </c>
      <c r="J18" s="148">
        <v>0</v>
      </c>
      <c r="K18" s="149">
        <v>251.55600000000001</v>
      </c>
      <c r="L18" s="148">
        <v>0</v>
      </c>
      <c r="M18" s="149">
        <v>259.34699999999998</v>
      </c>
      <c r="N18" s="148">
        <v>0</v>
      </c>
      <c r="O18" s="149">
        <v>254.97200000000001</v>
      </c>
      <c r="P18" s="146">
        <v>0</v>
      </c>
      <c r="Q18" s="147">
        <v>270.745</v>
      </c>
      <c r="R18" s="148">
        <v>0</v>
      </c>
      <c r="S18" s="149">
        <v>276.59500000000003</v>
      </c>
      <c r="T18" s="148">
        <v>0</v>
      </c>
      <c r="U18" s="149">
        <v>271.86700000000002</v>
      </c>
      <c r="V18" s="148">
        <v>0</v>
      </c>
      <c r="W18" s="149">
        <v>293.38</v>
      </c>
      <c r="X18" s="148">
        <v>0</v>
      </c>
      <c r="Y18" s="149">
        <v>272.26400000000001</v>
      </c>
      <c r="Z18" s="148">
        <v>0</v>
      </c>
      <c r="AA18" s="149">
        <v>332.91</v>
      </c>
      <c r="AB18" s="148">
        <v>0</v>
      </c>
      <c r="AC18" s="149">
        <v>285.79500000000002</v>
      </c>
    </row>
    <row r="19" spans="1:29" s="3" customFormat="1" ht="16.5" thickBot="1" x14ac:dyDescent="0.3">
      <c r="A19" s="145" t="s">
        <v>59</v>
      </c>
      <c r="B19" s="146">
        <v>0</v>
      </c>
      <c r="C19" s="147">
        <v>0</v>
      </c>
      <c r="D19" s="148">
        <v>0</v>
      </c>
      <c r="E19" s="150">
        <v>242.142</v>
      </c>
      <c r="F19" s="148">
        <v>0</v>
      </c>
      <c r="G19" s="149">
        <v>243.92500000000001</v>
      </c>
      <c r="H19" s="148">
        <v>0</v>
      </c>
      <c r="I19" s="149">
        <v>268.97300000000001</v>
      </c>
      <c r="J19" s="148">
        <v>0</v>
      </c>
      <c r="K19" s="149">
        <v>244.714</v>
      </c>
      <c r="L19" s="148">
        <v>0</v>
      </c>
      <c r="M19" s="149">
        <v>324.84399999999999</v>
      </c>
      <c r="N19" s="148">
        <v>0</v>
      </c>
      <c r="O19" s="149">
        <v>273.86099999999999</v>
      </c>
      <c r="P19" s="146">
        <v>0</v>
      </c>
      <c r="Q19" s="147">
        <v>334.524</v>
      </c>
      <c r="R19" s="148">
        <v>0</v>
      </c>
      <c r="S19" s="150">
        <v>355.50799999999998</v>
      </c>
      <c r="T19" s="148">
        <v>0</v>
      </c>
      <c r="U19" s="149">
        <v>348.84899999999999</v>
      </c>
      <c r="V19" s="148">
        <v>0</v>
      </c>
      <c r="W19" s="149">
        <v>349.86799999999999</v>
      </c>
      <c r="X19" s="148">
        <v>0</v>
      </c>
      <c r="Y19" s="149">
        <v>348.87200000000001</v>
      </c>
      <c r="Z19" s="148">
        <v>0</v>
      </c>
      <c r="AA19" s="149">
        <v>349.39100000000002</v>
      </c>
      <c r="AB19" s="148">
        <v>0</v>
      </c>
      <c r="AC19" s="149">
        <v>349.03100000000001</v>
      </c>
    </row>
    <row r="20" spans="1:29" ht="16.5" thickBot="1" x14ac:dyDescent="0.3">
      <c r="A20" s="151" t="s">
        <v>27</v>
      </c>
      <c r="B20" s="152">
        <v>259.07400000000001</v>
      </c>
      <c r="C20" s="153">
        <v>124.446</v>
      </c>
      <c r="D20" s="152">
        <v>294.11399999999998</v>
      </c>
      <c r="E20" s="152">
        <v>138.17099999999999</v>
      </c>
      <c r="F20" s="154">
        <v>271.09100000000001</v>
      </c>
      <c r="G20" s="153">
        <v>131.298</v>
      </c>
      <c r="H20" s="154">
        <v>364.06700000000001</v>
      </c>
      <c r="I20" s="153">
        <v>159.124</v>
      </c>
      <c r="J20" s="154">
        <v>285.988</v>
      </c>
      <c r="K20" s="153">
        <v>133.90100000000001</v>
      </c>
      <c r="L20" s="154">
        <v>269.18900000000002</v>
      </c>
      <c r="M20" s="153">
        <v>132.56700000000001</v>
      </c>
      <c r="N20" s="154">
        <v>281.06700000000001</v>
      </c>
      <c r="O20" s="153">
        <v>133.44800000000001</v>
      </c>
      <c r="P20" s="152">
        <v>186.71700000000001</v>
      </c>
      <c r="Q20" s="153">
        <v>168.91900000000001</v>
      </c>
      <c r="R20" s="152">
        <v>259.68099999999998</v>
      </c>
      <c r="S20" s="152">
        <v>172.81800000000001</v>
      </c>
      <c r="T20" s="154">
        <v>211.501</v>
      </c>
      <c r="U20" s="153">
        <v>170.14699999999999</v>
      </c>
      <c r="V20" s="154">
        <v>325.77800000000002</v>
      </c>
      <c r="W20" s="153">
        <v>178.33</v>
      </c>
      <c r="X20" s="154">
        <v>236.04400000000001</v>
      </c>
      <c r="Y20" s="153">
        <v>171.11199999999999</v>
      </c>
      <c r="Z20" s="154">
        <v>193.18100000000001</v>
      </c>
      <c r="AA20" s="153">
        <v>167.904</v>
      </c>
      <c r="AB20" s="154">
        <v>223.25399999999999</v>
      </c>
      <c r="AC20" s="153">
        <v>169.98500000000001</v>
      </c>
    </row>
    <row r="21" spans="1:29" ht="18.75" x14ac:dyDescent="0.25">
      <c r="A21" s="370" t="s">
        <v>9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2"/>
      <c r="R21" s="155"/>
      <c r="S21" s="115"/>
      <c r="T21" s="115"/>
      <c r="U21" s="116"/>
      <c r="V21" s="115"/>
      <c r="W21" s="116"/>
      <c r="X21" s="115"/>
      <c r="Y21" s="116"/>
      <c r="Z21" s="115"/>
      <c r="AA21" s="116"/>
      <c r="AB21" s="115"/>
      <c r="AC21" s="116"/>
    </row>
    <row r="22" spans="1:29" ht="16.5" thickBot="1" x14ac:dyDescent="0.3">
      <c r="A22" s="156" t="s">
        <v>10</v>
      </c>
      <c r="B22" s="157">
        <v>318.95100000000002</v>
      </c>
      <c r="C22" s="158">
        <v>142.042</v>
      </c>
      <c r="D22" s="159">
        <v>323.11799999999999</v>
      </c>
      <c r="E22" s="160">
        <v>144.744</v>
      </c>
      <c r="F22" s="159">
        <v>320.327</v>
      </c>
      <c r="G22" s="160">
        <v>142.994</v>
      </c>
      <c r="H22" s="159">
        <v>346.536</v>
      </c>
      <c r="I22" s="160">
        <v>150.732</v>
      </c>
      <c r="J22" s="159">
        <v>323.64299999999997</v>
      </c>
      <c r="K22" s="160">
        <v>144.34100000000001</v>
      </c>
      <c r="L22" s="159">
        <v>269.18900000000002</v>
      </c>
      <c r="M22" s="160">
        <v>132.56700000000001</v>
      </c>
      <c r="N22" s="159">
        <v>324.77999999999997</v>
      </c>
      <c r="O22" s="160">
        <v>143.959</v>
      </c>
      <c r="P22" s="157">
        <v>173.16800000000001</v>
      </c>
      <c r="Q22" s="158">
        <v>175.82900000000001</v>
      </c>
      <c r="R22" s="159">
        <v>173.47200000000001</v>
      </c>
      <c r="S22" s="160">
        <v>176.11699999999999</v>
      </c>
      <c r="T22" s="159">
        <v>173.261</v>
      </c>
      <c r="U22" s="160">
        <v>175.923</v>
      </c>
      <c r="V22" s="159">
        <v>187.416</v>
      </c>
      <c r="W22" s="160">
        <v>183.56800000000001</v>
      </c>
      <c r="X22" s="159">
        <v>175.185</v>
      </c>
      <c r="Y22" s="160">
        <v>177.19900000000001</v>
      </c>
      <c r="Z22" s="159">
        <v>171.214</v>
      </c>
      <c r="AA22" s="160">
        <v>175.53200000000001</v>
      </c>
      <c r="AB22" s="159">
        <v>173.89699999999999</v>
      </c>
      <c r="AC22" s="160">
        <v>176.68100000000001</v>
      </c>
    </row>
    <row r="23" spans="1:29" ht="16.5" thickBot="1" x14ac:dyDescent="0.3">
      <c r="A23" s="136" t="s">
        <v>28</v>
      </c>
      <c r="B23" s="161">
        <v>318.95100000000002</v>
      </c>
      <c r="C23" s="162">
        <v>142.042</v>
      </c>
      <c r="D23" s="161">
        <v>323.11799999999999</v>
      </c>
      <c r="E23" s="162">
        <v>144.744</v>
      </c>
      <c r="F23" s="161">
        <v>320.327</v>
      </c>
      <c r="G23" s="162">
        <v>142.994</v>
      </c>
      <c r="H23" s="161">
        <v>346.536</v>
      </c>
      <c r="I23" s="162">
        <v>150.732</v>
      </c>
      <c r="J23" s="161">
        <v>323.64299999999997</v>
      </c>
      <c r="K23" s="162">
        <v>144.34100000000001</v>
      </c>
      <c r="L23" s="161">
        <v>327.142</v>
      </c>
      <c r="M23" s="162">
        <v>143.154</v>
      </c>
      <c r="N23" s="161">
        <v>324.77999999999997</v>
      </c>
      <c r="O23" s="162">
        <v>143.959</v>
      </c>
      <c r="P23" s="161">
        <v>173.16800000000001</v>
      </c>
      <c r="Q23" s="162">
        <v>175.82900000000001</v>
      </c>
      <c r="R23" s="161">
        <v>173.47200000000001</v>
      </c>
      <c r="S23" s="162">
        <v>176.11699999999999</v>
      </c>
      <c r="T23" s="161">
        <v>173.261</v>
      </c>
      <c r="U23" s="162">
        <v>175.923</v>
      </c>
      <c r="V23" s="161">
        <v>187.416</v>
      </c>
      <c r="W23" s="162">
        <v>183.56800000000001</v>
      </c>
      <c r="X23" s="161">
        <v>175.185</v>
      </c>
      <c r="Y23" s="162">
        <v>177.19900000000001</v>
      </c>
      <c r="Z23" s="161">
        <v>171.214</v>
      </c>
      <c r="AA23" s="162">
        <v>175.53200000000001</v>
      </c>
      <c r="AB23" s="161">
        <v>173.89699999999999</v>
      </c>
      <c r="AC23" s="162">
        <v>176.68100000000001</v>
      </c>
    </row>
    <row r="24" spans="1:29" ht="16.5" thickBot="1" x14ac:dyDescent="0.3">
      <c r="A24" s="163" t="s">
        <v>85</v>
      </c>
      <c r="B24" s="164">
        <v>251.58799999999999</v>
      </c>
      <c r="C24" s="165">
        <v>137.66800000000001</v>
      </c>
      <c r="D24" s="164">
        <v>277.28300000000002</v>
      </c>
      <c r="E24" s="165">
        <v>139.79499999999999</v>
      </c>
      <c r="F24" s="164">
        <v>260.75299999999999</v>
      </c>
      <c r="G24" s="165">
        <v>138.52799999999999</v>
      </c>
      <c r="H24" s="164">
        <v>278.916</v>
      </c>
      <c r="I24" s="165">
        <v>144.55699999999999</v>
      </c>
      <c r="J24" s="164">
        <v>264.46600000000001</v>
      </c>
      <c r="K24" s="165">
        <v>139.27600000000001</v>
      </c>
      <c r="L24" s="164">
        <v>251.358</v>
      </c>
      <c r="M24" s="165">
        <v>137.78</v>
      </c>
      <c r="N24" s="164">
        <v>260.53800000000001</v>
      </c>
      <c r="O24" s="165">
        <v>138.767</v>
      </c>
      <c r="P24" s="164">
        <v>186.98500000000001</v>
      </c>
      <c r="Q24" s="165">
        <v>168.316</v>
      </c>
      <c r="R24" s="164">
        <v>236.83600000000001</v>
      </c>
      <c r="S24" s="165">
        <v>174.38900000000001</v>
      </c>
      <c r="T24" s="164">
        <v>206.98</v>
      </c>
      <c r="U24" s="165">
        <v>170.04</v>
      </c>
      <c r="V24" s="164">
        <v>244.82400000000001</v>
      </c>
      <c r="W24" s="165">
        <v>176.608</v>
      </c>
      <c r="X24" s="164">
        <v>215.43299999999999</v>
      </c>
      <c r="Y24" s="165">
        <v>170.898</v>
      </c>
      <c r="Z24" s="164">
        <v>193.62700000000001</v>
      </c>
      <c r="AA24" s="165">
        <v>167.69200000000001</v>
      </c>
      <c r="AB24" s="164">
        <v>209.00800000000001</v>
      </c>
      <c r="AC24" s="165">
        <v>169.74199999999999</v>
      </c>
    </row>
    <row r="25" spans="1:29" ht="15.75" x14ac:dyDescent="0.25">
      <c r="A25" s="166" t="s">
        <v>18</v>
      </c>
      <c r="B25" s="167" t="s">
        <v>46</v>
      </c>
      <c r="C25" s="168">
        <v>174.7</v>
      </c>
      <c r="D25" s="167" t="s">
        <v>46</v>
      </c>
      <c r="E25" s="168">
        <v>172.87</v>
      </c>
      <c r="F25" s="167" t="s">
        <v>46</v>
      </c>
      <c r="G25" s="168">
        <v>174.05</v>
      </c>
      <c r="H25" s="167" t="s">
        <v>46</v>
      </c>
      <c r="I25" s="168">
        <v>173.23</v>
      </c>
      <c r="J25" s="167" t="s">
        <v>46</v>
      </c>
      <c r="K25" s="168">
        <v>173.95</v>
      </c>
      <c r="L25" s="167" t="s">
        <v>46</v>
      </c>
      <c r="M25" s="168">
        <v>174.72</v>
      </c>
      <c r="N25" s="167" t="s">
        <v>46</v>
      </c>
      <c r="O25" s="168">
        <v>174.2</v>
      </c>
      <c r="P25" s="167" t="s">
        <v>46</v>
      </c>
      <c r="Q25" s="169">
        <v>174.24</v>
      </c>
      <c r="R25" s="167" t="s">
        <v>46</v>
      </c>
      <c r="S25" s="168">
        <v>173.42</v>
      </c>
      <c r="T25" s="167" t="s">
        <v>46</v>
      </c>
      <c r="U25" s="168">
        <v>173.98</v>
      </c>
      <c r="V25" s="167" t="s">
        <v>46</v>
      </c>
      <c r="W25" s="168">
        <v>172.84</v>
      </c>
      <c r="X25" s="167" t="s">
        <v>46</v>
      </c>
      <c r="Y25" s="168">
        <v>173.84</v>
      </c>
      <c r="Z25" s="167" t="s">
        <v>46</v>
      </c>
      <c r="AA25" s="168">
        <v>174.73</v>
      </c>
      <c r="AB25" s="167" t="s">
        <v>46</v>
      </c>
      <c r="AC25" s="168">
        <v>174.13</v>
      </c>
    </row>
    <row r="26" spans="1:29" x14ac:dyDescent="0.25">
      <c r="AB26" s="29"/>
      <c r="AC26" s="31"/>
    </row>
  </sheetData>
  <customSheetViews>
    <customSheetView guid="{BFC9BBAB-DC53-41DF-AE0D-DBF1C62867D0}" scale="90" showGridLines="0" fitToPage="1">
      <pane xSplit="1" ySplit="3" topLeftCell="B4" activePane="bottomRight" state="frozen"/>
      <selection pane="bottomRight" activeCell="AD54" sqref="AD54"/>
      <pageMargins left="0.25" right="0.25" top="0.75" bottom="0.75" header="0.3" footer="0.3"/>
      <pageSetup paperSize="8" scale="55" orientation="landscape" r:id="rId1"/>
    </customSheetView>
  </customSheetViews>
  <mergeCells count="20">
    <mergeCell ref="Z3:AA3"/>
    <mergeCell ref="AB3:AC3"/>
    <mergeCell ref="P2:AC2"/>
    <mergeCell ref="L3:M3"/>
    <mergeCell ref="N3:O3"/>
    <mergeCell ref="B2:O2"/>
    <mergeCell ref="X3:Y3"/>
    <mergeCell ref="A1:Y1"/>
    <mergeCell ref="V3:W3"/>
    <mergeCell ref="J3:K3"/>
    <mergeCell ref="R3:S3"/>
    <mergeCell ref="T3:U3"/>
    <mergeCell ref="P3:Q3"/>
    <mergeCell ref="B3:C3"/>
    <mergeCell ref="A21:Q21"/>
    <mergeCell ref="A5:Q5"/>
    <mergeCell ref="H3:I3"/>
    <mergeCell ref="A16:Q16"/>
    <mergeCell ref="F3:G3"/>
    <mergeCell ref="D3:E3"/>
  </mergeCells>
  <pageMargins left="0.25" right="0.25" top="0.75" bottom="0.75" header="0.3" footer="0.3"/>
  <pageSetup paperSize="8" scale="5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8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3" sqref="F23"/>
    </sheetView>
  </sheetViews>
  <sheetFormatPr defaultRowHeight="15" x14ac:dyDescent="0.25"/>
  <cols>
    <col min="1" max="1" width="23.42578125" bestFit="1" customWidth="1"/>
    <col min="2" max="3" width="7.7109375" customWidth="1"/>
    <col min="4" max="4" width="9.140625" customWidth="1"/>
    <col min="5" max="6" width="7.7109375" style="3" customWidth="1"/>
    <col min="7" max="7" width="9.140625" style="3" customWidth="1"/>
    <col min="8" max="9" width="7.7109375" style="3" customWidth="1"/>
    <col min="10" max="10" width="8.7109375" style="3" customWidth="1"/>
    <col min="11" max="12" width="7.7109375" style="3" customWidth="1"/>
    <col min="13" max="13" width="9.140625" style="3" customWidth="1"/>
    <col min="14" max="15" width="7.7109375" style="3" customWidth="1"/>
    <col min="16" max="16" width="8.7109375" style="3" customWidth="1"/>
    <col min="17" max="18" width="7.7109375" style="3" customWidth="1"/>
    <col min="19" max="19" width="9.140625" style="3" customWidth="1"/>
    <col min="20" max="21" width="7.7109375" style="3" customWidth="1"/>
    <col min="22" max="22" width="8.7109375" style="3" customWidth="1"/>
    <col min="23" max="24" width="7.7109375" customWidth="1"/>
    <col min="25" max="25" width="8.42578125" customWidth="1"/>
    <col min="26" max="27" width="7.7109375" style="3" customWidth="1"/>
    <col min="28" max="28" width="8.7109375" style="3" customWidth="1"/>
    <col min="29" max="30" width="7.7109375" style="3" customWidth="1"/>
    <col min="31" max="31" width="9.28515625" style="3" customWidth="1"/>
    <col min="32" max="33" width="7.7109375" style="3" customWidth="1"/>
    <col min="34" max="34" width="9.140625" style="3" customWidth="1"/>
    <col min="35" max="36" width="7.7109375" style="3" customWidth="1"/>
    <col min="37" max="37" width="8.7109375" style="3" customWidth="1"/>
    <col min="38" max="39" width="7.7109375" style="3" customWidth="1"/>
    <col min="40" max="40" width="9.140625" style="3" customWidth="1"/>
    <col min="41" max="42" width="7.7109375" style="3" customWidth="1"/>
    <col min="43" max="43" width="8.7109375" style="3" customWidth="1"/>
  </cols>
  <sheetData>
    <row r="1" spans="1:47" ht="18.75" customHeight="1" x14ac:dyDescent="0.25">
      <c r="A1" s="379" t="s">
        <v>39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380"/>
      <c r="AO1" s="380"/>
      <c r="AP1" s="380"/>
      <c r="AQ1" s="380"/>
    </row>
    <row r="2" spans="1:47" s="3" customFormat="1" ht="15.75" x14ac:dyDescent="0.25">
      <c r="A2" s="386"/>
      <c r="B2" s="390">
        <v>2015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2"/>
      <c r="W2" s="393">
        <v>2016</v>
      </c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21"/>
    </row>
    <row r="3" spans="1:47" ht="15.75" x14ac:dyDescent="0.25">
      <c r="A3" s="387"/>
      <c r="B3" s="388" t="s">
        <v>57</v>
      </c>
      <c r="C3" s="388"/>
      <c r="D3" s="388"/>
      <c r="E3" s="388" t="s">
        <v>67</v>
      </c>
      <c r="F3" s="388"/>
      <c r="G3" s="388"/>
      <c r="H3" s="388" t="s">
        <v>68</v>
      </c>
      <c r="I3" s="388"/>
      <c r="J3" s="388"/>
      <c r="K3" s="388" t="s">
        <v>82</v>
      </c>
      <c r="L3" s="388"/>
      <c r="M3" s="388"/>
      <c r="N3" s="388" t="s">
        <v>83</v>
      </c>
      <c r="O3" s="388"/>
      <c r="P3" s="388"/>
      <c r="Q3" s="388" t="s">
        <v>90</v>
      </c>
      <c r="R3" s="388"/>
      <c r="S3" s="388"/>
      <c r="T3" s="388">
        <v>2015</v>
      </c>
      <c r="U3" s="388"/>
      <c r="V3" s="388"/>
      <c r="W3" s="388" t="s">
        <v>57</v>
      </c>
      <c r="X3" s="388"/>
      <c r="Y3" s="389"/>
      <c r="Z3" s="388" t="s">
        <v>67</v>
      </c>
      <c r="AA3" s="388"/>
      <c r="AB3" s="389"/>
      <c r="AC3" s="388" t="s">
        <v>68</v>
      </c>
      <c r="AD3" s="388"/>
      <c r="AE3" s="389"/>
      <c r="AF3" s="388" t="s">
        <v>82</v>
      </c>
      <c r="AG3" s="388"/>
      <c r="AH3" s="388"/>
      <c r="AI3" s="388" t="s">
        <v>83</v>
      </c>
      <c r="AJ3" s="388"/>
      <c r="AK3" s="388"/>
      <c r="AL3" s="388" t="s">
        <v>90</v>
      </c>
      <c r="AM3" s="388"/>
      <c r="AN3" s="388"/>
      <c r="AO3" s="388">
        <v>2016</v>
      </c>
      <c r="AP3" s="388"/>
      <c r="AQ3" s="388"/>
    </row>
    <row r="4" spans="1:47" ht="30" x14ac:dyDescent="0.25">
      <c r="A4" s="170"/>
      <c r="B4" s="171" t="s">
        <v>40</v>
      </c>
      <c r="C4" s="171" t="s">
        <v>41</v>
      </c>
      <c r="D4" s="172" t="s">
        <v>42</v>
      </c>
      <c r="E4" s="171" t="s">
        <v>40</v>
      </c>
      <c r="F4" s="171" t="s">
        <v>41</v>
      </c>
      <c r="G4" s="172" t="s">
        <v>42</v>
      </c>
      <c r="H4" s="171" t="s">
        <v>40</v>
      </c>
      <c r="I4" s="171" t="s">
        <v>41</v>
      </c>
      <c r="J4" s="172" t="s">
        <v>42</v>
      </c>
      <c r="K4" s="171" t="s">
        <v>40</v>
      </c>
      <c r="L4" s="171" t="s">
        <v>41</v>
      </c>
      <c r="M4" s="172" t="s">
        <v>42</v>
      </c>
      <c r="N4" s="171" t="s">
        <v>40</v>
      </c>
      <c r="O4" s="171" t="s">
        <v>41</v>
      </c>
      <c r="P4" s="172" t="s">
        <v>42</v>
      </c>
      <c r="Q4" s="171" t="s">
        <v>40</v>
      </c>
      <c r="R4" s="171" t="s">
        <v>41</v>
      </c>
      <c r="S4" s="172" t="s">
        <v>42</v>
      </c>
      <c r="T4" s="171" t="s">
        <v>40</v>
      </c>
      <c r="U4" s="171" t="s">
        <v>41</v>
      </c>
      <c r="V4" s="172" t="s">
        <v>42</v>
      </c>
      <c r="W4" s="171" t="s">
        <v>40</v>
      </c>
      <c r="X4" s="171" t="s">
        <v>41</v>
      </c>
      <c r="Y4" s="172" t="s">
        <v>42</v>
      </c>
      <c r="Z4" s="171" t="s">
        <v>40</v>
      </c>
      <c r="AA4" s="171" t="s">
        <v>41</v>
      </c>
      <c r="AB4" s="172" t="s">
        <v>42</v>
      </c>
      <c r="AC4" s="171" t="s">
        <v>40</v>
      </c>
      <c r="AD4" s="171" t="s">
        <v>41</v>
      </c>
      <c r="AE4" s="172" t="s">
        <v>42</v>
      </c>
      <c r="AF4" s="171" t="s">
        <v>40</v>
      </c>
      <c r="AG4" s="171" t="s">
        <v>41</v>
      </c>
      <c r="AH4" s="172" t="s">
        <v>42</v>
      </c>
      <c r="AI4" s="171" t="s">
        <v>40</v>
      </c>
      <c r="AJ4" s="171" t="s">
        <v>41</v>
      </c>
      <c r="AK4" s="172" t="s">
        <v>42</v>
      </c>
      <c r="AL4" s="171" t="s">
        <v>40</v>
      </c>
      <c r="AM4" s="171" t="s">
        <v>41</v>
      </c>
      <c r="AN4" s="172" t="s">
        <v>42</v>
      </c>
      <c r="AO4" s="171" t="s">
        <v>40</v>
      </c>
      <c r="AP4" s="171" t="s">
        <v>41</v>
      </c>
      <c r="AQ4" s="172" t="s">
        <v>42</v>
      </c>
    </row>
    <row r="5" spans="1:47" ht="15.75" x14ac:dyDescent="0.25">
      <c r="A5" s="117" t="s">
        <v>43</v>
      </c>
      <c r="B5" s="173">
        <v>52.306185197605394</v>
      </c>
      <c r="C5" s="173">
        <v>45.47692509888023</v>
      </c>
      <c r="D5" s="174">
        <v>51.213762143478981</v>
      </c>
      <c r="E5" s="173">
        <v>29.231813629026909</v>
      </c>
      <c r="F5" s="173">
        <v>54.576512679112</v>
      </c>
      <c r="G5" s="174">
        <v>33.286005904904215</v>
      </c>
      <c r="H5" s="173">
        <v>40.705258055391901</v>
      </c>
      <c r="I5" s="173">
        <v>50.051855871261949</v>
      </c>
      <c r="J5" s="174">
        <v>42.200359835687252</v>
      </c>
      <c r="K5" s="173">
        <v>21.357211178694566</v>
      </c>
      <c r="L5" s="173">
        <v>46.133621024089258</v>
      </c>
      <c r="M5" s="174">
        <v>25.346000743057072</v>
      </c>
      <c r="N5" s="173">
        <v>34.21802304931785</v>
      </c>
      <c r="O5" s="173">
        <v>48.731425080273333</v>
      </c>
      <c r="P5" s="174">
        <v>36.544630705652004</v>
      </c>
      <c r="Q5" s="173">
        <v>44.987060211403346</v>
      </c>
      <c r="R5" s="173">
        <v>43.992542615086514</v>
      </c>
      <c r="S5" s="174">
        <v>44.824669813192187</v>
      </c>
      <c r="T5" s="173">
        <v>36.888070906704378</v>
      </c>
      <c r="U5" s="173">
        <v>47.536967034253635</v>
      </c>
      <c r="V5" s="174">
        <v>38.603053053441961</v>
      </c>
      <c r="W5" s="173">
        <v>53.915124462023101</v>
      </c>
      <c r="X5" s="173">
        <v>52.809768487124778</v>
      </c>
      <c r="Y5" s="174">
        <v>53.734565773098772</v>
      </c>
      <c r="Z5" s="173">
        <v>38.440926557577527</v>
      </c>
      <c r="AA5" s="173">
        <v>58.96329687617726</v>
      </c>
      <c r="AB5" s="174">
        <v>41.914081097464958</v>
      </c>
      <c r="AC5" s="173">
        <v>46.075317670952657</v>
      </c>
      <c r="AD5" s="173">
        <v>55.886532681651026</v>
      </c>
      <c r="AE5" s="174">
        <v>47.698501807966103</v>
      </c>
      <c r="AF5" s="173">
        <v>27.530062992232818</v>
      </c>
      <c r="AG5" s="173">
        <v>55.897812674829808</v>
      </c>
      <c r="AH5" s="174">
        <v>32.345653532186262</v>
      </c>
      <c r="AI5" s="173">
        <v>39.975695773925068</v>
      </c>
      <c r="AJ5" s="173">
        <v>55.890320124616167</v>
      </c>
      <c r="AK5" s="174">
        <v>42.631298739681512</v>
      </c>
      <c r="AL5" s="173">
        <v>50.7</v>
      </c>
      <c r="AM5" s="173">
        <v>55.8</v>
      </c>
      <c r="AN5" s="174">
        <v>51.6</v>
      </c>
      <c r="AO5" s="173">
        <v>42.6</v>
      </c>
      <c r="AP5" s="173">
        <v>55.9</v>
      </c>
      <c r="AQ5" s="174">
        <v>44.9</v>
      </c>
    </row>
    <row r="6" spans="1:47" ht="15.75" x14ac:dyDescent="0.25">
      <c r="A6" s="122" t="s">
        <v>44</v>
      </c>
      <c r="B6" s="173">
        <v>68.497134424603175</v>
      </c>
      <c r="C6" s="173">
        <v>44.550707446203653</v>
      </c>
      <c r="D6" s="174">
        <v>52.593168228201812</v>
      </c>
      <c r="E6" s="173">
        <v>36.435887787807424</v>
      </c>
      <c r="F6" s="173">
        <v>70.967763318494775</v>
      </c>
      <c r="G6" s="174">
        <v>59.370156087365508</v>
      </c>
      <c r="H6" s="173">
        <v>52.377944126545643</v>
      </c>
      <c r="I6" s="173">
        <v>57.8322106748141</v>
      </c>
      <c r="J6" s="174">
        <v>56.000383118720585</v>
      </c>
      <c r="K6" s="173">
        <v>20.131522062629401</v>
      </c>
      <c r="L6" s="173">
        <v>60.378845916011649</v>
      </c>
      <c r="M6" s="174">
        <v>46.861692648712825</v>
      </c>
      <c r="N6" s="173">
        <v>41.511018009768001</v>
      </c>
      <c r="O6" s="173">
        <v>58.69041742276346</v>
      </c>
      <c r="P6" s="174">
        <v>52.920677905384636</v>
      </c>
      <c r="Q6" s="173">
        <v>51.504013328157349</v>
      </c>
      <c r="R6" s="173">
        <v>53.765304650140166</v>
      </c>
      <c r="S6" s="174">
        <v>53.005844928231582</v>
      </c>
      <c r="T6" s="173">
        <v>44.029800391389429</v>
      </c>
      <c r="U6" s="173">
        <v>57.449019134869374</v>
      </c>
      <c r="V6" s="174">
        <v>52.942144661828252</v>
      </c>
      <c r="W6" s="173">
        <v>67.200704964678167</v>
      </c>
      <c r="X6" s="173">
        <v>55.649379532032597</v>
      </c>
      <c r="Y6" s="174">
        <v>59.528917880528176</v>
      </c>
      <c r="Z6" s="173">
        <v>35.763670035321823</v>
      </c>
      <c r="AA6" s="173">
        <v>63.734509883891313</v>
      </c>
      <c r="AB6" s="174">
        <v>54.340441085043459</v>
      </c>
      <c r="AC6" s="173">
        <v>51.482187499999995</v>
      </c>
      <c r="AD6" s="173">
        <v>59.691944707961945</v>
      </c>
      <c r="AE6" s="174">
        <v>56.934679482785825</v>
      </c>
      <c r="AF6" s="173">
        <v>28.373955583592132</v>
      </c>
      <c r="AG6" s="173">
        <v>45.510906209347915</v>
      </c>
      <c r="AH6" s="174">
        <v>39.755423211612964</v>
      </c>
      <c r="AI6" s="173">
        <v>43.723219119308304</v>
      </c>
      <c r="AJ6" s="173">
        <v>54.930428131784957</v>
      </c>
      <c r="AK6" s="174">
        <v>51.166462048669395</v>
      </c>
      <c r="AL6" s="173">
        <v>56.2</v>
      </c>
      <c r="AM6" s="173">
        <v>44.4</v>
      </c>
      <c r="AN6" s="174">
        <v>48.4</v>
      </c>
      <c r="AO6" s="173">
        <v>47.1</v>
      </c>
      <c r="AP6" s="173">
        <v>52.3</v>
      </c>
      <c r="AQ6" s="174">
        <v>50.5</v>
      </c>
    </row>
    <row r="7" spans="1:47" ht="15.75" x14ac:dyDescent="0.25">
      <c r="A7" s="122" t="s">
        <v>45</v>
      </c>
      <c r="B7" s="175">
        <v>29.019104358117513</v>
      </c>
      <c r="C7" s="175">
        <v>42.729374689345065</v>
      </c>
      <c r="D7" s="176">
        <v>40.769290894812904</v>
      </c>
      <c r="E7" s="175">
        <v>14.707710209589909</v>
      </c>
      <c r="F7" s="175">
        <v>49.391563485325236</v>
      </c>
      <c r="G7" s="176">
        <v>44.432999059147875</v>
      </c>
      <c r="H7" s="175">
        <v>21.823873045874354</v>
      </c>
      <c r="I7" s="175">
        <v>46.078872923788126</v>
      </c>
      <c r="J7" s="176">
        <v>42.611265717765846</v>
      </c>
      <c r="K7" s="175">
        <v>7.1482800070829242</v>
      </c>
      <c r="L7" s="175">
        <v>52.792365356265812</v>
      </c>
      <c r="M7" s="176">
        <v>46.266875351491734</v>
      </c>
      <c r="N7" s="175">
        <v>16.878251948552698</v>
      </c>
      <c r="O7" s="175">
        <v>48.341295281985722</v>
      </c>
      <c r="P7" s="176">
        <v>43.843192773819986</v>
      </c>
      <c r="Q7" s="175">
        <v>23.840383056826848</v>
      </c>
      <c r="R7" s="175">
        <v>43.881361426790058</v>
      </c>
      <c r="S7" s="176">
        <v>41.016210267803586</v>
      </c>
      <c r="T7" s="175">
        <v>18.633090474473857</v>
      </c>
      <c r="U7" s="175">
        <v>47.21714757053914</v>
      </c>
      <c r="V7" s="176">
        <v>43.130638279152841</v>
      </c>
      <c r="W7" s="175">
        <v>34.070289655996184</v>
      </c>
      <c r="X7" s="175">
        <v>46.864774325344371</v>
      </c>
      <c r="Y7" s="176">
        <v>45.25196523077566</v>
      </c>
      <c r="Z7" s="175">
        <v>15.720054347826087</v>
      </c>
      <c r="AA7" s="175">
        <v>52.555839586121479</v>
      </c>
      <c r="AB7" s="176">
        <v>47.91250372905256</v>
      </c>
      <c r="AC7" s="175">
        <v>24.895172001911135</v>
      </c>
      <c r="AD7" s="175">
        <v>49.710306955732911</v>
      </c>
      <c r="AE7" s="176">
        <v>46.582234479914106</v>
      </c>
      <c r="AF7" s="175">
        <v>8.4802422022684301</v>
      </c>
      <c r="AG7" s="175">
        <v>50.219369277561775</v>
      </c>
      <c r="AH7" s="176">
        <v>44.957942538924549</v>
      </c>
      <c r="AI7" s="175">
        <v>19.383589733417967</v>
      </c>
      <c r="AJ7" s="175">
        <v>49.881232990799532</v>
      </c>
      <c r="AK7" s="176">
        <v>46.03685178439936</v>
      </c>
      <c r="AL7" s="175">
        <v>27.1</v>
      </c>
      <c r="AM7" s="175">
        <v>45.6</v>
      </c>
      <c r="AN7" s="176">
        <v>43.3</v>
      </c>
      <c r="AO7" s="175">
        <v>21.3</v>
      </c>
      <c r="AP7" s="175">
        <v>48.8</v>
      </c>
      <c r="AQ7" s="176">
        <v>45.3</v>
      </c>
    </row>
    <row r="8" spans="1:47" ht="15.75" x14ac:dyDescent="0.25">
      <c r="A8" s="177" t="s">
        <v>86</v>
      </c>
      <c r="B8" s="178">
        <v>51.917534742534734</v>
      </c>
      <c r="C8" s="178">
        <v>43.76456702976725</v>
      </c>
      <c r="D8" s="179">
        <v>48.650105691569919</v>
      </c>
      <c r="E8" s="178">
        <v>28.799785842642983</v>
      </c>
      <c r="F8" s="178">
        <v>54.859188405858397</v>
      </c>
      <c r="G8" s="179">
        <v>39.243498118419247</v>
      </c>
      <c r="H8" s="178">
        <v>40.294799107782531</v>
      </c>
      <c r="I8" s="178">
        <v>49.342525843161134</v>
      </c>
      <c r="J8" s="179">
        <v>43.920816801201354</v>
      </c>
      <c r="K8" s="178">
        <v>20.386035214260843</v>
      </c>
      <c r="L8" s="178">
        <v>52.608417124556759</v>
      </c>
      <c r="M8" s="179">
        <v>33.351233314389098</v>
      </c>
      <c r="N8" s="178">
        <v>33.615214194397659</v>
      </c>
      <c r="O8" s="178">
        <v>50.443119242019726</v>
      </c>
      <c r="P8" s="179">
        <v>40.368312798871059</v>
      </c>
      <c r="Q8" s="178">
        <v>44.078597055239278</v>
      </c>
      <c r="R8" s="178">
        <v>45.823790232717691</v>
      </c>
      <c r="S8" s="179">
        <v>44.786981501337905</v>
      </c>
      <c r="T8" s="178">
        <v>36.215021919736813</v>
      </c>
      <c r="U8" s="178">
        <v>49.278795217757306</v>
      </c>
      <c r="V8" s="179">
        <v>41.472586965663183</v>
      </c>
      <c r="W8" s="178">
        <v>53.711445903431191</v>
      </c>
      <c r="X8" s="178">
        <v>50.043037072965177</v>
      </c>
      <c r="Y8" s="179">
        <v>52.214404484967126</v>
      </c>
      <c r="Z8" s="178">
        <v>36.944938927524582</v>
      </c>
      <c r="AA8" s="178">
        <v>56.312756044032938</v>
      </c>
      <c r="AB8" s="179">
        <v>45.023146455570377</v>
      </c>
      <c r="AC8" s="178">
        <v>45.25451755057577</v>
      </c>
      <c r="AD8" s="178">
        <v>53.177896558499057</v>
      </c>
      <c r="AE8" s="179">
        <v>48.513548449169228</v>
      </c>
      <c r="AF8" s="178">
        <v>26.48895565677854</v>
      </c>
      <c r="AG8" s="178">
        <v>50.717421522938366</v>
      </c>
      <c r="AH8" s="179">
        <v>36.613433446718211</v>
      </c>
      <c r="AI8" s="178">
        <v>39.066236584066672</v>
      </c>
      <c r="AJ8" s="178">
        <v>52.351751656048016</v>
      </c>
      <c r="AK8" s="179">
        <v>44.559755436997975</v>
      </c>
      <c r="AL8" s="178">
        <v>49.7</v>
      </c>
      <c r="AM8" s="178">
        <v>47.9</v>
      </c>
      <c r="AN8" s="179">
        <v>49</v>
      </c>
      <c r="AO8" s="178">
        <v>41.7</v>
      </c>
      <c r="AP8" s="178">
        <v>51.2</v>
      </c>
      <c r="AQ8" s="179">
        <v>45.7</v>
      </c>
    </row>
    <row r="9" spans="1:47" ht="15.75" x14ac:dyDescent="0.25">
      <c r="A9" s="180" t="s">
        <v>18</v>
      </c>
      <c r="B9" s="181">
        <v>28.346909722222218</v>
      </c>
      <c r="C9" s="182" t="s">
        <v>46</v>
      </c>
      <c r="D9" s="183" t="s">
        <v>46</v>
      </c>
      <c r="E9" s="181">
        <v>8.8699999999999992</v>
      </c>
      <c r="F9" s="182" t="s">
        <v>46</v>
      </c>
      <c r="G9" s="183" t="s">
        <v>46</v>
      </c>
      <c r="H9" s="181">
        <v>18.559999999999999</v>
      </c>
      <c r="I9" s="182" t="s">
        <v>46</v>
      </c>
      <c r="J9" s="183" t="s">
        <v>46</v>
      </c>
      <c r="K9" s="181" t="s">
        <v>46</v>
      </c>
      <c r="L9" s="182" t="s">
        <v>46</v>
      </c>
      <c r="M9" s="183" t="s">
        <v>46</v>
      </c>
      <c r="N9" s="181">
        <v>12.3</v>
      </c>
      <c r="O9" s="182" t="s">
        <v>46</v>
      </c>
      <c r="P9" s="183" t="s">
        <v>46</v>
      </c>
      <c r="Q9" s="181">
        <v>27.8</v>
      </c>
      <c r="R9" s="182" t="s">
        <v>46</v>
      </c>
      <c r="S9" s="183" t="s">
        <v>46</v>
      </c>
      <c r="T9" s="181">
        <v>16.2</v>
      </c>
      <c r="U9" s="182" t="s">
        <v>46</v>
      </c>
      <c r="V9" s="183" t="s">
        <v>46</v>
      </c>
      <c r="W9" s="184">
        <v>28.629029304029302</v>
      </c>
      <c r="X9" s="182" t="s">
        <v>46</v>
      </c>
      <c r="Y9" s="183" t="s">
        <v>46</v>
      </c>
      <c r="Z9" s="184">
        <v>8.44</v>
      </c>
      <c r="AA9" s="182" t="s">
        <v>46</v>
      </c>
      <c r="AB9" s="183" t="s">
        <v>46</v>
      </c>
      <c r="AC9" s="181">
        <v>18.53</v>
      </c>
      <c r="AD9" s="182" t="s">
        <v>46</v>
      </c>
      <c r="AE9" s="183" t="s">
        <v>46</v>
      </c>
      <c r="AF9" s="181" t="s">
        <v>46</v>
      </c>
      <c r="AG9" s="182" t="s">
        <v>46</v>
      </c>
      <c r="AH9" s="183" t="s">
        <v>46</v>
      </c>
      <c r="AI9" s="184">
        <v>12.31</v>
      </c>
      <c r="AJ9" s="182" t="s">
        <v>46</v>
      </c>
      <c r="AK9" s="183" t="s">
        <v>46</v>
      </c>
      <c r="AL9" s="181">
        <v>26.59</v>
      </c>
      <c r="AM9" s="182" t="s">
        <v>46</v>
      </c>
      <c r="AN9" s="183" t="s">
        <v>46</v>
      </c>
      <c r="AO9" s="184">
        <v>15.9</v>
      </c>
      <c r="AP9" s="182" t="s">
        <v>46</v>
      </c>
      <c r="AQ9" s="183" t="s">
        <v>46</v>
      </c>
    </row>
    <row r="10" spans="1:47" x14ac:dyDescent="0.25">
      <c r="AU10" s="19"/>
    </row>
    <row r="11" spans="1:47" x14ac:dyDescent="0.25">
      <c r="A11" s="3"/>
      <c r="B11" s="3"/>
      <c r="C11" s="3"/>
      <c r="D11" s="3"/>
      <c r="U11" s="37"/>
      <c r="V11" s="37"/>
      <c r="W11" s="38"/>
      <c r="X11" s="38"/>
      <c r="Y11" s="37"/>
      <c r="Z11" s="38"/>
      <c r="AA11" s="38"/>
      <c r="AB11" s="37"/>
      <c r="AC11" s="37"/>
      <c r="AD11" s="37"/>
      <c r="AE11" s="37"/>
      <c r="AF11" s="37"/>
      <c r="AG11" s="37"/>
    </row>
    <row r="12" spans="1:47" x14ac:dyDescent="0.25">
      <c r="A12" s="3"/>
      <c r="B12" s="3"/>
      <c r="C12" s="3"/>
      <c r="D12" s="3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</row>
    <row r="13" spans="1:47" x14ac:dyDescent="0.25">
      <c r="A13" s="3"/>
      <c r="B13" s="3"/>
      <c r="C13" s="3"/>
      <c r="D13" s="3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</row>
    <row r="14" spans="1:47" x14ac:dyDescent="0.25">
      <c r="A14" s="3"/>
      <c r="B14" s="3"/>
      <c r="C14" s="3"/>
      <c r="D14" s="3"/>
      <c r="U14" s="37"/>
      <c r="V14" s="37"/>
      <c r="W14" s="39"/>
      <c r="X14" s="39"/>
      <c r="Y14" s="39"/>
      <c r="Z14" s="39"/>
      <c r="AA14" s="39"/>
      <c r="AB14" s="39"/>
      <c r="AC14" s="39"/>
      <c r="AD14" s="40"/>
      <c r="AE14" s="37"/>
      <c r="AF14" s="37"/>
      <c r="AG14" s="37"/>
    </row>
    <row r="15" spans="1:47" x14ac:dyDescent="0.25">
      <c r="A15" s="3"/>
      <c r="B15" s="3"/>
      <c r="C15" s="3"/>
      <c r="D15" s="3"/>
      <c r="U15" s="37"/>
      <c r="V15" s="37"/>
      <c r="W15" s="39"/>
      <c r="X15" s="40"/>
      <c r="Y15" s="40"/>
      <c r="Z15" s="40"/>
      <c r="AA15" s="40"/>
      <c r="AB15" s="40"/>
      <c r="AC15" s="40"/>
      <c r="AD15" s="40"/>
      <c r="AE15" s="37"/>
      <c r="AF15" s="37"/>
      <c r="AG15" s="37"/>
    </row>
    <row r="16" spans="1:47" x14ac:dyDescent="0.25">
      <c r="A16" s="3"/>
      <c r="B16" s="3"/>
      <c r="C16" s="3"/>
      <c r="D16" s="3"/>
      <c r="U16" s="37"/>
      <c r="V16" s="37"/>
      <c r="W16" s="39"/>
      <c r="X16" s="40"/>
      <c r="Y16" s="40"/>
      <c r="Z16" s="40"/>
      <c r="AA16" s="40"/>
      <c r="AB16" s="40"/>
      <c r="AC16" s="40"/>
      <c r="AD16" s="40"/>
      <c r="AE16" s="37"/>
      <c r="AF16" s="37"/>
      <c r="AG16" s="37"/>
    </row>
    <row r="17" spans="1:44" x14ac:dyDescent="0.25">
      <c r="A17" s="3"/>
      <c r="B17" s="3"/>
      <c r="C17" s="3"/>
      <c r="D17" s="3"/>
      <c r="U17" s="37"/>
      <c r="V17" s="37"/>
      <c r="W17" s="39"/>
      <c r="X17" s="40"/>
      <c r="Y17" s="40"/>
      <c r="Z17" s="40"/>
      <c r="AA17" s="40"/>
      <c r="AB17" s="40"/>
      <c r="AC17" s="40"/>
      <c r="AD17" s="40"/>
      <c r="AE17" s="37"/>
      <c r="AF17" s="37"/>
      <c r="AG17" s="37"/>
    </row>
    <row r="18" spans="1:44" x14ac:dyDescent="0.25">
      <c r="A18" s="3"/>
      <c r="B18" s="3"/>
      <c r="C18" s="3"/>
      <c r="D18" s="3"/>
      <c r="U18" s="37"/>
      <c r="V18" s="37"/>
      <c r="W18" s="39"/>
      <c r="X18" s="40"/>
      <c r="Y18" s="40"/>
      <c r="Z18" s="40"/>
      <c r="AA18" s="40"/>
      <c r="AB18" s="40"/>
      <c r="AC18" s="40"/>
      <c r="AD18" s="40"/>
      <c r="AE18" s="37"/>
      <c r="AF18" s="37"/>
      <c r="AG18" s="37"/>
    </row>
    <row r="19" spans="1:44" x14ac:dyDescent="0.25">
      <c r="A19" s="3"/>
      <c r="B19" s="3"/>
      <c r="C19" s="3"/>
      <c r="D19" s="3"/>
      <c r="U19" s="37"/>
      <c r="V19" s="37"/>
      <c r="W19" s="39"/>
      <c r="X19" s="40"/>
      <c r="Y19" s="40"/>
      <c r="Z19" s="40"/>
      <c r="AA19" s="40"/>
      <c r="AB19" s="40"/>
      <c r="AC19" s="40"/>
      <c r="AD19" s="40"/>
      <c r="AE19" s="37"/>
      <c r="AF19" s="37"/>
      <c r="AG19" s="37"/>
    </row>
    <row r="20" spans="1:44" x14ac:dyDescent="0.25">
      <c r="A20" s="3"/>
      <c r="B20" s="3"/>
      <c r="C20" s="3"/>
      <c r="D20" s="3"/>
      <c r="U20" s="37"/>
      <c r="V20" s="37"/>
      <c r="W20" s="39"/>
      <c r="X20" s="40"/>
      <c r="Y20" s="40"/>
      <c r="Z20" s="40"/>
      <c r="AA20" s="40"/>
      <c r="AB20" s="40"/>
      <c r="AC20" s="40"/>
      <c r="AD20" s="40"/>
      <c r="AE20" s="37"/>
      <c r="AF20" s="37"/>
      <c r="AG20" s="37"/>
    </row>
    <row r="21" spans="1:44" x14ac:dyDescent="0.25">
      <c r="A21" s="3"/>
      <c r="B21" s="3"/>
      <c r="C21" s="3"/>
      <c r="D21" s="3"/>
      <c r="U21" s="37"/>
      <c r="V21" s="37"/>
      <c r="W21" s="39"/>
      <c r="X21" s="40"/>
      <c r="Y21" s="40"/>
      <c r="Z21" s="40"/>
      <c r="AA21" s="40"/>
      <c r="AB21" s="40"/>
      <c r="AC21" s="40"/>
      <c r="AD21" s="40"/>
      <c r="AE21" s="37"/>
      <c r="AF21" s="37"/>
      <c r="AG21" s="37"/>
      <c r="AR21" s="20"/>
    </row>
    <row r="22" spans="1:44" x14ac:dyDescent="0.25">
      <c r="A22" s="3"/>
      <c r="B22" s="3"/>
      <c r="C22" s="3"/>
      <c r="D22" s="3"/>
      <c r="U22" s="37"/>
      <c r="V22" s="37"/>
      <c r="W22" s="39"/>
      <c r="X22" s="40"/>
      <c r="Y22" s="40"/>
      <c r="Z22" s="40"/>
      <c r="AA22" s="40"/>
      <c r="AB22" s="40"/>
      <c r="AC22" s="40"/>
      <c r="AD22" s="40"/>
      <c r="AE22" s="37"/>
      <c r="AF22" s="37"/>
      <c r="AG22" s="37"/>
    </row>
    <row r="23" spans="1:44" x14ac:dyDescent="0.25">
      <c r="A23" s="3"/>
      <c r="B23" s="3"/>
      <c r="C23" s="3"/>
      <c r="D23" s="3"/>
      <c r="U23" s="37"/>
      <c r="V23" s="37"/>
      <c r="W23" s="39"/>
      <c r="X23" s="40"/>
      <c r="Y23" s="40"/>
      <c r="Z23" s="40"/>
      <c r="AA23" s="40"/>
      <c r="AB23" s="40"/>
      <c r="AC23" s="40"/>
      <c r="AD23" s="40"/>
      <c r="AE23" s="37"/>
      <c r="AF23" s="37"/>
      <c r="AG23" s="37"/>
    </row>
    <row r="24" spans="1:44" x14ac:dyDescent="0.25">
      <c r="A24" s="3"/>
      <c r="B24" s="3"/>
      <c r="C24" s="3"/>
      <c r="D24" s="3"/>
      <c r="U24" s="37"/>
      <c r="V24" s="37"/>
      <c r="W24" s="39"/>
      <c r="X24" s="40"/>
      <c r="Y24" s="40"/>
      <c r="Z24" s="40"/>
      <c r="AA24" s="40"/>
      <c r="AB24" s="40"/>
      <c r="AC24" s="40"/>
      <c r="AD24" s="40"/>
      <c r="AE24" s="37"/>
      <c r="AF24" s="37"/>
      <c r="AG24" s="37"/>
    </row>
    <row r="25" spans="1:44" x14ac:dyDescent="0.25">
      <c r="A25" s="3"/>
      <c r="B25" s="3"/>
      <c r="C25" s="3"/>
      <c r="D25" s="3"/>
      <c r="U25" s="37"/>
      <c r="V25" s="37"/>
      <c r="W25" s="39"/>
      <c r="X25" s="40"/>
      <c r="Y25" s="40"/>
      <c r="Z25" s="40"/>
      <c r="AA25" s="40"/>
      <c r="AB25" s="40"/>
      <c r="AC25" s="40"/>
      <c r="AD25" s="40"/>
      <c r="AE25" s="37"/>
      <c r="AF25" s="37"/>
      <c r="AG25" s="37"/>
    </row>
    <row r="26" spans="1:44" x14ac:dyDescent="0.25">
      <c r="A26" s="3"/>
      <c r="B26" s="3"/>
      <c r="C26" s="3"/>
      <c r="D26" s="3"/>
      <c r="U26" s="37"/>
      <c r="V26" s="37"/>
      <c r="W26" s="39"/>
      <c r="X26" s="40"/>
      <c r="Y26" s="40"/>
      <c r="Z26" s="40"/>
      <c r="AA26" s="40"/>
      <c r="AB26" s="40"/>
      <c r="AC26" s="40"/>
      <c r="AD26" s="40"/>
      <c r="AE26" s="37"/>
      <c r="AF26" s="37"/>
      <c r="AG26" s="37"/>
    </row>
    <row r="27" spans="1:44" x14ac:dyDescent="0.25"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</row>
    <row r="28" spans="1:44" x14ac:dyDescent="0.25"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R5" activePane="bottomRight" state="frozen"/>
      <selection pane="bottomRight" activeCell="AD54" sqref="AD54"/>
      <pageMargins left="0.25" right="0.25" top="0.75" bottom="0.75" header="0.3" footer="0.3"/>
      <pageSetup paperSize="8" scale="48" orientation="landscape" r:id="rId1"/>
    </customSheetView>
  </customSheetViews>
  <mergeCells count="18">
    <mergeCell ref="A1:AQ1"/>
    <mergeCell ref="B2:V2"/>
    <mergeCell ref="AL3:AN3"/>
    <mergeCell ref="AO3:AQ3"/>
    <mergeCell ref="W2:AQ2"/>
    <mergeCell ref="K3:M3"/>
    <mergeCell ref="N3:P3"/>
    <mergeCell ref="AF3:AH3"/>
    <mergeCell ref="AI3:AK3"/>
    <mergeCell ref="AC3:AE3"/>
    <mergeCell ref="Z3:AB3"/>
    <mergeCell ref="H3:J3"/>
    <mergeCell ref="A2:A3"/>
    <mergeCell ref="B3:D3"/>
    <mergeCell ref="W3:Y3"/>
    <mergeCell ref="E3:G3"/>
    <mergeCell ref="Q3:S3"/>
    <mergeCell ref="T3:V3"/>
  </mergeCells>
  <pageMargins left="0.25" right="0.25" top="0.75" bottom="0.75" header="0.3" footer="0.3"/>
  <pageSetup paperSize="8" scale="48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9" sqref="E29"/>
    </sheetView>
  </sheetViews>
  <sheetFormatPr defaultRowHeight="15" x14ac:dyDescent="0.25"/>
  <cols>
    <col min="1" max="1" width="15.5703125" bestFit="1" customWidth="1"/>
    <col min="2" max="2" width="15.7109375" customWidth="1"/>
    <col min="3" max="8" width="15.7109375" style="3" customWidth="1"/>
    <col min="9" max="9" width="15.7109375" customWidth="1"/>
    <col min="10" max="15" width="15.7109375" style="3" customWidth="1"/>
  </cols>
  <sheetData>
    <row r="1" spans="1:16" ht="18.75" customHeight="1" x14ac:dyDescent="0.25">
      <c r="A1" s="401" t="s">
        <v>53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3"/>
    </row>
    <row r="2" spans="1:16" s="3" customFormat="1" ht="18.75" customHeight="1" x14ac:dyDescent="0.25">
      <c r="A2" s="404"/>
      <c r="B2" s="400">
        <v>2015</v>
      </c>
      <c r="C2" s="400"/>
      <c r="D2" s="400"/>
      <c r="E2" s="400"/>
      <c r="F2" s="400"/>
      <c r="G2" s="400"/>
      <c r="H2" s="400"/>
      <c r="I2" s="400">
        <v>2016</v>
      </c>
      <c r="J2" s="400"/>
      <c r="K2" s="400"/>
      <c r="L2" s="400"/>
      <c r="M2" s="400"/>
      <c r="N2" s="400"/>
      <c r="O2" s="400"/>
    </row>
    <row r="3" spans="1:16" ht="18.75" customHeight="1" x14ac:dyDescent="0.25">
      <c r="A3" s="405"/>
      <c r="B3" s="185" t="s">
        <v>57</v>
      </c>
      <c r="C3" s="185" t="s">
        <v>67</v>
      </c>
      <c r="D3" s="186" t="s">
        <v>68</v>
      </c>
      <c r="E3" s="185" t="s">
        <v>82</v>
      </c>
      <c r="F3" s="185" t="s">
        <v>83</v>
      </c>
      <c r="G3" s="185" t="s">
        <v>90</v>
      </c>
      <c r="H3" s="185">
        <v>2015</v>
      </c>
      <c r="I3" s="187" t="s">
        <v>57</v>
      </c>
      <c r="J3" s="187" t="s">
        <v>67</v>
      </c>
      <c r="K3" s="187" t="s">
        <v>68</v>
      </c>
      <c r="L3" s="185" t="s">
        <v>82</v>
      </c>
      <c r="M3" s="188" t="s">
        <v>83</v>
      </c>
      <c r="N3" s="185" t="s">
        <v>90</v>
      </c>
      <c r="O3" s="187">
        <v>2016</v>
      </c>
    </row>
    <row r="4" spans="1:16" ht="15.75" x14ac:dyDescent="0.25">
      <c r="A4" s="397" t="s">
        <v>56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9"/>
    </row>
    <row r="5" spans="1:16" ht="15.75" x14ac:dyDescent="0.25">
      <c r="A5" s="189" t="s">
        <v>29</v>
      </c>
      <c r="B5" s="190">
        <v>656377.95600000001</v>
      </c>
      <c r="C5" s="191">
        <v>584779.17799999996</v>
      </c>
      <c r="D5" s="192">
        <f>B5+C5</f>
        <v>1241157.1340000001</v>
      </c>
      <c r="E5" s="193">
        <v>517127.49199999997</v>
      </c>
      <c r="F5" s="191">
        <f>E5+D5</f>
        <v>1758284.6260000002</v>
      </c>
      <c r="G5" s="194">
        <v>736483.85700000008</v>
      </c>
      <c r="H5" s="191">
        <f>F5+G5</f>
        <v>2494768.483</v>
      </c>
      <c r="I5" s="190">
        <v>1423372.7250000001</v>
      </c>
      <c r="J5" s="191">
        <v>1185526.6669999999</v>
      </c>
      <c r="K5" s="192">
        <f>I5+J5</f>
        <v>2608899.392</v>
      </c>
      <c r="L5" s="193">
        <v>891345.14500000002</v>
      </c>
      <c r="M5" s="194">
        <f>K5+L5</f>
        <v>3500244.537</v>
      </c>
      <c r="N5" s="194">
        <v>1446029.469</v>
      </c>
      <c r="O5" s="194">
        <f>M5+N5</f>
        <v>4946274.0060000001</v>
      </c>
    </row>
    <row r="6" spans="1:16" ht="15.75" x14ac:dyDescent="0.25">
      <c r="A6" s="195" t="s">
        <v>30</v>
      </c>
      <c r="B6" s="196">
        <v>7192201.1699999999</v>
      </c>
      <c r="C6" s="197">
        <v>5893530.1349999998</v>
      </c>
      <c r="D6" s="198">
        <f>B6+C6</f>
        <v>13085731.305</v>
      </c>
      <c r="E6" s="199">
        <v>5053172.2880000006</v>
      </c>
      <c r="F6" s="197">
        <f>E6+D6</f>
        <v>18138903.593000002</v>
      </c>
      <c r="G6" s="200">
        <v>6541599.2200000007</v>
      </c>
      <c r="H6" s="197">
        <f t="shared" ref="H6:H9" si="0">F6+G6</f>
        <v>24680502.813000001</v>
      </c>
      <c r="I6" s="196">
        <v>6928386.5349999992</v>
      </c>
      <c r="J6" s="197">
        <v>5879708.8029999994</v>
      </c>
      <c r="K6" s="198">
        <f>I6+J6</f>
        <v>12808095.338</v>
      </c>
      <c r="L6" s="199">
        <v>4855506.9989999998</v>
      </c>
      <c r="M6" s="200">
        <f>K6+L6</f>
        <v>17663602.336999997</v>
      </c>
      <c r="N6" s="200">
        <v>6168715.6789999995</v>
      </c>
      <c r="O6" s="200">
        <f>M6+N6</f>
        <v>23832318.015999995</v>
      </c>
    </row>
    <row r="7" spans="1:16" ht="15.75" x14ac:dyDescent="0.25">
      <c r="A7" s="195" t="s">
        <v>31</v>
      </c>
      <c r="B7" s="196">
        <v>300974.64199999999</v>
      </c>
      <c r="C7" s="197">
        <v>281374.29099999997</v>
      </c>
      <c r="D7" s="198">
        <f>B7+C7</f>
        <v>582348.93299999996</v>
      </c>
      <c r="E7" s="199">
        <v>257049.27699999997</v>
      </c>
      <c r="F7" s="197">
        <f>E7+D7</f>
        <v>839398.21</v>
      </c>
      <c r="G7" s="200">
        <v>257261.23500000002</v>
      </c>
      <c r="H7" s="200">
        <f t="shared" si="0"/>
        <v>1096659.4450000001</v>
      </c>
      <c r="I7" s="196">
        <v>243481.99599999998</v>
      </c>
      <c r="J7" s="197">
        <v>282556.31299999997</v>
      </c>
      <c r="K7" s="198">
        <f>I7+J7</f>
        <v>526038.30899999989</v>
      </c>
      <c r="L7" s="199">
        <v>266338.43900000001</v>
      </c>
      <c r="M7" s="200">
        <f>K7+L7</f>
        <v>792376.74799999991</v>
      </c>
      <c r="N7" s="200">
        <v>294310.22499999998</v>
      </c>
      <c r="O7" s="200">
        <f>M7+N7</f>
        <v>1086686.9729999998</v>
      </c>
    </row>
    <row r="8" spans="1:16" ht="15.75" x14ac:dyDescent="0.25">
      <c r="A8" s="195" t="s">
        <v>32</v>
      </c>
      <c r="B8" s="196">
        <v>346305.26799999998</v>
      </c>
      <c r="C8" s="197">
        <v>105771.985</v>
      </c>
      <c r="D8" s="198">
        <f>B8+C8</f>
        <v>452077.25299999997</v>
      </c>
      <c r="E8" s="199">
        <v>67394.801000000007</v>
      </c>
      <c r="F8" s="197">
        <f>E8+D8</f>
        <v>519472.054</v>
      </c>
      <c r="G8" s="200">
        <v>114267.08400000002</v>
      </c>
      <c r="H8" s="200">
        <f t="shared" si="0"/>
        <v>633739.13800000004</v>
      </c>
      <c r="I8" s="196">
        <v>128650.18900000001</v>
      </c>
      <c r="J8" s="197">
        <v>67085.743000000002</v>
      </c>
      <c r="K8" s="198">
        <f>I8+J8</f>
        <v>195735.93200000003</v>
      </c>
      <c r="L8" s="199">
        <v>147836.033</v>
      </c>
      <c r="M8" s="200">
        <f>K8+L8</f>
        <v>343571.96500000003</v>
      </c>
      <c r="N8" s="200">
        <v>293158.35200000001</v>
      </c>
      <c r="O8" s="200">
        <f>M8+N8</f>
        <v>636730.31700000004</v>
      </c>
    </row>
    <row r="9" spans="1:16" ht="15.75" x14ac:dyDescent="0.25">
      <c r="A9" s="195" t="s">
        <v>33</v>
      </c>
      <c r="B9" s="201">
        <v>15131.976000000001</v>
      </c>
      <c r="C9" s="202">
        <v>19825.989999999998</v>
      </c>
      <c r="D9" s="203">
        <f>B9+C9</f>
        <v>34957.966</v>
      </c>
      <c r="E9" s="204">
        <v>13381.473999999998</v>
      </c>
      <c r="F9" s="202">
        <f>E9+D9</f>
        <v>48339.44</v>
      </c>
      <c r="G9" s="205">
        <v>14951.922999999999</v>
      </c>
      <c r="H9" s="205">
        <f t="shared" si="0"/>
        <v>63291.362999999998</v>
      </c>
      <c r="I9" s="201">
        <v>17149.460000000003</v>
      </c>
      <c r="J9" s="202">
        <v>23134.429</v>
      </c>
      <c r="K9" s="203">
        <f>I9+J9</f>
        <v>40283.889000000003</v>
      </c>
      <c r="L9" s="204">
        <v>23146.21</v>
      </c>
      <c r="M9" s="200">
        <f>K9+L9</f>
        <v>63430.099000000002</v>
      </c>
      <c r="N9" s="200">
        <v>25488.103999999999</v>
      </c>
      <c r="O9" s="200">
        <f>M9+N9</f>
        <v>88918.203000000009</v>
      </c>
    </row>
    <row r="10" spans="1:16" ht="15.75" x14ac:dyDescent="0.25">
      <c r="A10" s="206" t="s">
        <v>34</v>
      </c>
      <c r="B10" s="207">
        <f t="shared" ref="B10:K10" si="1">SUM(B5:B9)</f>
        <v>8510991.0120000001</v>
      </c>
      <c r="C10" s="208">
        <f t="shared" si="1"/>
        <v>6885281.5790000008</v>
      </c>
      <c r="D10" s="209">
        <f t="shared" si="1"/>
        <v>15396272.591</v>
      </c>
      <c r="E10" s="210">
        <f>SUM(E5:E9)</f>
        <v>5908125.3320000004</v>
      </c>
      <c r="F10" s="208">
        <f>SUM(F5:F9)</f>
        <v>21304397.923000008</v>
      </c>
      <c r="G10" s="207">
        <f>SUM(G5:G9)</f>
        <v>7664563.3190000011</v>
      </c>
      <c r="H10" s="207">
        <f>SUM(H5:H9)</f>
        <v>28968961.242000002</v>
      </c>
      <c r="I10" s="207">
        <f t="shared" si="1"/>
        <v>8741040.9049999993</v>
      </c>
      <c r="J10" s="208">
        <f t="shared" si="1"/>
        <v>7438011.9549999982</v>
      </c>
      <c r="K10" s="211">
        <f t="shared" si="1"/>
        <v>16179052.860000001</v>
      </c>
      <c r="L10" s="212">
        <f>SUM(L5:L9)</f>
        <v>6184172.8259999994</v>
      </c>
      <c r="M10" s="208">
        <f>SUM(M5:M9)</f>
        <v>22363225.685999997</v>
      </c>
      <c r="N10" s="208">
        <f>SUM(N5:N9)</f>
        <v>8227701.8289999999</v>
      </c>
      <c r="O10" s="208">
        <f>SUM(O5:O9)</f>
        <v>30590927.515000001</v>
      </c>
    </row>
    <row r="11" spans="1:16" ht="15.75" customHeight="1" x14ac:dyDescent="0.25">
      <c r="A11" s="395" t="s">
        <v>35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"/>
    </row>
    <row r="12" spans="1:16" ht="15.75" x14ac:dyDescent="0.25">
      <c r="A12" s="189" t="s">
        <v>52</v>
      </c>
      <c r="B12" s="213">
        <v>287.14466666666669</v>
      </c>
      <c r="C12" s="214">
        <v>302.51266666666669</v>
      </c>
      <c r="D12" s="215">
        <f>AVERAGE(B12:C12)</f>
        <v>294.82866666666666</v>
      </c>
      <c r="E12" s="216">
        <v>224.65199999999999</v>
      </c>
      <c r="F12" s="214">
        <f>AVERAGE(B12:C12,E12)</f>
        <v>271.43644444444448</v>
      </c>
      <c r="G12" s="213">
        <v>265.82933333333335</v>
      </c>
      <c r="H12" s="213">
        <v>270.03466666666668</v>
      </c>
      <c r="I12" s="213">
        <v>1387.395</v>
      </c>
      <c r="J12" s="214">
        <v>1215.0233333333333</v>
      </c>
      <c r="K12" s="217">
        <f>AVERAGE(I12:J12)</f>
        <v>1301.2091666666665</v>
      </c>
      <c r="L12" s="218">
        <v>986.58900000000006</v>
      </c>
      <c r="M12" s="213">
        <f>AVERAGE(I12:J12,L12)</f>
        <v>1196.3357777777776</v>
      </c>
      <c r="N12" s="213">
        <v>1529.2703333333334</v>
      </c>
      <c r="O12" s="213">
        <v>1279.5694999999998</v>
      </c>
    </row>
    <row r="13" spans="1:16" ht="15.75" x14ac:dyDescent="0.25">
      <c r="A13" s="195" t="s">
        <v>47</v>
      </c>
      <c r="B13" s="219">
        <v>1189.8303333333311</v>
      </c>
      <c r="C13" s="220">
        <v>1222.4426666666654</v>
      </c>
      <c r="D13" s="221">
        <f>AVERAGE(B13:C13)</f>
        <v>1206.1364999999983</v>
      </c>
      <c r="E13" s="222">
        <v>1143.6186666666654</v>
      </c>
      <c r="F13" s="220">
        <f>AVERAGE(B13:C13,E13)</f>
        <v>1185.2972222222206</v>
      </c>
      <c r="G13" s="219">
        <v>1208.4443333333322</v>
      </c>
      <c r="H13" s="219">
        <v>1191.0839999999985</v>
      </c>
      <c r="I13" s="219">
        <v>1149.1576666666617</v>
      </c>
      <c r="J13" s="220">
        <v>1153.5296666666654</v>
      </c>
      <c r="K13" s="221">
        <f>AVERAGE(I13:J13)</f>
        <v>1151.3436666666635</v>
      </c>
      <c r="L13" s="223">
        <v>1136.2950000000001</v>
      </c>
      <c r="M13" s="224">
        <f>AVERAGE(I13:J13,L13)</f>
        <v>1146.3274444444423</v>
      </c>
      <c r="N13" s="224">
        <v>1113.7613333333334</v>
      </c>
      <c r="O13" s="224">
        <v>1138.1858333333309</v>
      </c>
    </row>
    <row r="14" spans="1:16" ht="15.75" x14ac:dyDescent="0.25">
      <c r="A14" s="195" t="s">
        <v>48</v>
      </c>
      <c r="B14" s="219">
        <v>985.05866666666657</v>
      </c>
      <c r="C14" s="220">
        <v>1689.2350000000001</v>
      </c>
      <c r="D14" s="221">
        <f>AVERAGE(B14:C14)</f>
        <v>1337.1468333333332</v>
      </c>
      <c r="E14" s="222">
        <v>1263.9033333333332</v>
      </c>
      <c r="F14" s="220">
        <f>AVERAGE(B14:C14,E14)</f>
        <v>1312.7323333333331</v>
      </c>
      <c r="G14" s="219">
        <v>1948.5036666666665</v>
      </c>
      <c r="H14" s="219">
        <v>1471.6751666666664</v>
      </c>
      <c r="I14" s="219">
        <v>895.3523333333336</v>
      </c>
      <c r="J14" s="220">
        <v>771.16899999999998</v>
      </c>
      <c r="K14" s="221">
        <f>AVERAGE(I14:J14)</f>
        <v>833.26066666666679</v>
      </c>
      <c r="L14" s="223">
        <v>631.13199999999995</v>
      </c>
      <c r="M14" s="224">
        <f>AVERAGE(I14:J14,L14)</f>
        <v>765.88444444444451</v>
      </c>
      <c r="N14" s="224">
        <v>865.55966666666689</v>
      </c>
      <c r="O14" s="224">
        <v>790.80325000000016</v>
      </c>
    </row>
    <row r="15" spans="1:16" ht="15.75" x14ac:dyDescent="0.25">
      <c r="A15" s="195" t="s">
        <v>49</v>
      </c>
      <c r="B15" s="225">
        <v>497.94333333333327</v>
      </c>
      <c r="C15" s="226">
        <v>516.04399999999998</v>
      </c>
      <c r="D15" s="227">
        <f>AVERAGE(B15:C15)</f>
        <v>506.99366666666663</v>
      </c>
      <c r="E15" s="228">
        <v>636.15933333333339</v>
      </c>
      <c r="F15" s="226">
        <f>AVERAGE(B15:C15,E15)</f>
        <v>550.04888888888888</v>
      </c>
      <c r="G15" s="229">
        <v>578.70766666666668</v>
      </c>
      <c r="H15" s="229">
        <v>557.2135833333333</v>
      </c>
      <c r="I15" s="225">
        <v>2150.7093333333332</v>
      </c>
      <c r="J15" s="226">
        <v>2262.7493333333332</v>
      </c>
      <c r="K15" s="227">
        <f>AVERAGE(I15:J15)</f>
        <v>2206.7293333333332</v>
      </c>
      <c r="L15" s="230">
        <v>2236.6</v>
      </c>
      <c r="M15" s="224">
        <f>AVERAGE(I15:J15,L15)</f>
        <v>2216.6862222222221</v>
      </c>
      <c r="N15" s="224">
        <v>2083.17</v>
      </c>
      <c r="O15" s="224">
        <v>2183.3072499999998</v>
      </c>
    </row>
    <row r="16" spans="1:16" ht="15.75" x14ac:dyDescent="0.25">
      <c r="A16" s="206" t="s">
        <v>34</v>
      </c>
      <c r="B16" s="231">
        <f t="shared" ref="B16:K16" si="2">SUM(B12:B15)</f>
        <v>2959.9769999999976</v>
      </c>
      <c r="C16" s="232">
        <f t="shared" si="2"/>
        <v>3730.234333333332</v>
      </c>
      <c r="D16" s="233">
        <f t="shared" si="2"/>
        <v>3345.105666666665</v>
      </c>
      <c r="E16" s="234">
        <f>SUM(E12:E15)</f>
        <v>3268.3333333333321</v>
      </c>
      <c r="F16" s="235">
        <f>SUM(F12:F15)</f>
        <v>3319.5148888888875</v>
      </c>
      <c r="G16" s="236">
        <f>SUM(G12:G15)</f>
        <v>4001.4849999999988</v>
      </c>
      <c r="H16" s="236">
        <v>3490.0074166666645</v>
      </c>
      <c r="I16" s="231">
        <f t="shared" si="2"/>
        <v>5582.6143333333293</v>
      </c>
      <c r="J16" s="232">
        <f t="shared" si="2"/>
        <v>5402.471333333332</v>
      </c>
      <c r="K16" s="237">
        <f t="shared" si="2"/>
        <v>5492.5428333333293</v>
      </c>
      <c r="L16" s="236">
        <f>SUM(L12:L15)</f>
        <v>4990.616</v>
      </c>
      <c r="M16" s="231">
        <f>SUM(M12:M15)</f>
        <v>5325.2338888888862</v>
      </c>
      <c r="N16" s="231">
        <f>SUM(N12:N15)</f>
        <v>5591.7613333333338</v>
      </c>
      <c r="O16" s="231">
        <f>SUM(O12:O15)</f>
        <v>5391.8658333333306</v>
      </c>
    </row>
    <row r="18" spans="1:15" x14ac:dyDescent="0.25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20" spans="1:15" x14ac:dyDescent="0.25">
      <c r="M20" s="1"/>
      <c r="N20" s="31"/>
      <c r="O20" s="1"/>
    </row>
    <row r="21" spans="1:15" x14ac:dyDescent="0.25">
      <c r="M21" s="1"/>
      <c r="N21" s="31"/>
      <c r="O21" s="31"/>
    </row>
    <row r="22" spans="1:15" x14ac:dyDescent="0.25">
      <c r="N22" s="1"/>
    </row>
    <row r="30" spans="1:15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C31" s="23"/>
      <c r="J31" s="23"/>
    </row>
  </sheetData>
  <sheetProtection selectLockedCells="1" selectUnlockedCells="1"/>
  <customSheetViews>
    <customSheetView guid="{BFC9BBAB-DC53-41DF-AE0D-DBF1C62867D0}" scale="90" showGridLines="0" fitToPage="1">
      <pane xSplit="1" ySplit="4" topLeftCell="D5" activePane="bottomRight" state="frozen"/>
      <selection pane="bottomRight" activeCell="AD54" sqref="AD54"/>
      <pageMargins left="0.7" right="0.7" top="0.75" bottom="0.75" header="0.3" footer="0.3"/>
      <pageSetup paperSize="9" scale="53" orientation="landscape" r:id="rId1"/>
    </customSheetView>
  </customSheetViews>
  <mergeCells count="6">
    <mergeCell ref="A11:O11"/>
    <mergeCell ref="A4:O4"/>
    <mergeCell ref="I2:O2"/>
    <mergeCell ref="A1:O1"/>
    <mergeCell ref="B2:H2"/>
    <mergeCell ref="A2:A3"/>
  </mergeCells>
  <pageMargins left="0.7" right="0.7" top="0.75" bottom="0.75" header="0.3" footer="0.3"/>
  <pageSetup paperSize="9" scale="53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9" sqref="E29"/>
    </sheetView>
  </sheetViews>
  <sheetFormatPr defaultRowHeight="15" x14ac:dyDescent="0.25"/>
  <cols>
    <col min="1" max="1" width="16.140625" bestFit="1" customWidth="1"/>
    <col min="2" max="2" width="15.7109375" customWidth="1"/>
    <col min="3" max="8" width="15.7109375" style="3" customWidth="1"/>
    <col min="9" max="9" width="15.7109375" customWidth="1"/>
    <col min="10" max="15" width="15.7109375" style="3" customWidth="1"/>
  </cols>
  <sheetData>
    <row r="1" spans="1:15" ht="18.75" customHeight="1" x14ac:dyDescent="0.25">
      <c r="A1" s="379" t="s">
        <v>54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s="3" customFormat="1" ht="15.75" x14ac:dyDescent="0.25">
      <c r="A2" s="411"/>
      <c r="B2" s="412">
        <v>2015</v>
      </c>
      <c r="C2" s="413"/>
      <c r="D2" s="413"/>
      <c r="E2" s="413"/>
      <c r="F2" s="413"/>
      <c r="G2" s="413"/>
      <c r="H2" s="413"/>
      <c r="I2" s="400">
        <v>2016</v>
      </c>
      <c r="J2" s="400"/>
      <c r="K2" s="400"/>
      <c r="L2" s="400"/>
      <c r="M2" s="400"/>
      <c r="N2" s="400"/>
      <c r="O2" s="400"/>
    </row>
    <row r="3" spans="1:15" ht="15.75" x14ac:dyDescent="0.25">
      <c r="A3" s="404"/>
      <c r="B3" s="238" t="s">
        <v>57</v>
      </c>
      <c r="C3" s="238" t="s">
        <v>67</v>
      </c>
      <c r="D3" s="239" t="s">
        <v>68</v>
      </c>
      <c r="E3" s="239" t="s">
        <v>82</v>
      </c>
      <c r="F3" s="239" t="s">
        <v>83</v>
      </c>
      <c r="G3" s="238" t="s">
        <v>90</v>
      </c>
      <c r="H3" s="239">
        <v>2015</v>
      </c>
      <c r="I3" s="238" t="s">
        <v>57</v>
      </c>
      <c r="J3" s="239" t="s">
        <v>67</v>
      </c>
      <c r="K3" s="238" t="s">
        <v>68</v>
      </c>
      <c r="L3" s="240" t="s">
        <v>82</v>
      </c>
      <c r="M3" s="239" t="s">
        <v>83</v>
      </c>
      <c r="N3" s="238" t="s">
        <v>90</v>
      </c>
      <c r="O3" s="241">
        <v>2016</v>
      </c>
    </row>
    <row r="4" spans="1:15" ht="15.75" x14ac:dyDescent="0.25">
      <c r="A4" s="406" t="s">
        <v>37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8"/>
    </row>
    <row r="5" spans="1:15" ht="15.75" x14ac:dyDescent="0.25">
      <c r="A5" s="242" t="s">
        <v>30</v>
      </c>
      <c r="B5" s="243">
        <v>1126717.247</v>
      </c>
      <c r="C5" s="194">
        <v>833558.81499999994</v>
      </c>
      <c r="D5" s="194">
        <f>B5+C5</f>
        <v>1960276.0619999999</v>
      </c>
      <c r="E5" s="194">
        <v>566391.68400000001</v>
      </c>
      <c r="F5" s="194">
        <f>D5+E5</f>
        <v>2526667.7459999998</v>
      </c>
      <c r="G5" s="194">
        <v>828005.99699999997</v>
      </c>
      <c r="H5" s="194">
        <f>F5+G5</f>
        <v>3354673.7429999998</v>
      </c>
      <c r="I5" s="190">
        <v>947948.40300000017</v>
      </c>
      <c r="J5" s="194">
        <v>730654.84299999999</v>
      </c>
      <c r="K5" s="194">
        <f>I5+J5</f>
        <v>1678603.2460000003</v>
      </c>
      <c r="L5" s="191">
        <v>669985.99</v>
      </c>
      <c r="M5" s="194">
        <f>K5+L5</f>
        <v>2348589.2360000005</v>
      </c>
      <c r="N5" s="194">
        <v>1072437.6539999999</v>
      </c>
      <c r="O5" s="194">
        <f>M5+N5</f>
        <v>3421026.8900000006</v>
      </c>
    </row>
    <row r="6" spans="1:15" ht="15.75" x14ac:dyDescent="0.25">
      <c r="A6" s="242" t="s">
        <v>31</v>
      </c>
      <c r="B6" s="244">
        <v>504776.72800000012</v>
      </c>
      <c r="C6" s="200">
        <v>363753.33199999999</v>
      </c>
      <c r="D6" s="200">
        <f>B6+C6</f>
        <v>868530.06</v>
      </c>
      <c r="E6" s="200">
        <v>398317.80300000001</v>
      </c>
      <c r="F6" s="200">
        <f>D6+E6</f>
        <v>1266847.8630000001</v>
      </c>
      <c r="G6" s="200">
        <v>422035.92200000002</v>
      </c>
      <c r="H6" s="200">
        <f>F6+G6</f>
        <v>1688883.7850000001</v>
      </c>
      <c r="I6" s="196">
        <v>430167.42</v>
      </c>
      <c r="J6" s="200">
        <v>393126.25399999996</v>
      </c>
      <c r="K6" s="200">
        <f>I6+J6</f>
        <v>823293.67399999988</v>
      </c>
      <c r="L6" s="197">
        <v>301408.93</v>
      </c>
      <c r="M6" s="200">
        <f>K6+L6</f>
        <v>1124702.6039999998</v>
      </c>
      <c r="N6" s="200">
        <v>333522.20799999998</v>
      </c>
      <c r="O6" s="200">
        <f>M6+N6</f>
        <v>1458224.8119999999</v>
      </c>
    </row>
    <row r="7" spans="1:15" ht="15.75" x14ac:dyDescent="0.25">
      <c r="A7" s="245" t="s">
        <v>34</v>
      </c>
      <c r="B7" s="208">
        <f t="shared" ref="B7:K7" si="0">SUM(B5:B6)</f>
        <v>1631493.9750000001</v>
      </c>
      <c r="C7" s="207">
        <f t="shared" si="0"/>
        <v>1197312.1469999999</v>
      </c>
      <c r="D7" s="207">
        <f t="shared" si="0"/>
        <v>2828806.122</v>
      </c>
      <c r="E7" s="207">
        <f t="shared" si="0"/>
        <v>964709.48699999996</v>
      </c>
      <c r="F7" s="207">
        <f>D7+E7</f>
        <v>3793515.6090000002</v>
      </c>
      <c r="G7" s="207">
        <f t="shared" si="0"/>
        <v>1250041.919</v>
      </c>
      <c r="H7" s="207">
        <f>F7+G7</f>
        <v>5043557.5279999999</v>
      </c>
      <c r="I7" s="207">
        <f t="shared" si="0"/>
        <v>1378115.8230000001</v>
      </c>
      <c r="J7" s="207">
        <f t="shared" si="0"/>
        <v>1123781.0970000001</v>
      </c>
      <c r="K7" s="207">
        <f t="shared" si="0"/>
        <v>2501896.92</v>
      </c>
      <c r="L7" s="208">
        <f>SUM(L5:L6)</f>
        <v>971394.91999999993</v>
      </c>
      <c r="M7" s="207">
        <f>K7+L7</f>
        <v>3473291.84</v>
      </c>
      <c r="N7" s="207">
        <f>SUM(N5:N6)</f>
        <v>1405959.8619999997</v>
      </c>
      <c r="O7" s="207">
        <f>M7+N7</f>
        <v>4879251.7019999996</v>
      </c>
    </row>
    <row r="8" spans="1:15" ht="15.75" x14ac:dyDescent="0.25">
      <c r="A8" s="409" t="s">
        <v>38</v>
      </c>
      <c r="B8" s="410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</row>
    <row r="9" spans="1:15" ht="15.75" x14ac:dyDescent="0.25">
      <c r="A9" s="195" t="s">
        <v>47</v>
      </c>
      <c r="B9" s="246">
        <v>33.285000000000004</v>
      </c>
      <c r="C9" s="247">
        <v>18.465000000000003</v>
      </c>
      <c r="D9" s="247">
        <f>AVERAGE(B9,C9)</f>
        <v>25.875000000000004</v>
      </c>
      <c r="E9" s="247">
        <v>18.414000000000001</v>
      </c>
      <c r="F9" s="247">
        <f>AVERAGE(B9:C9,E9)</f>
        <v>23.388000000000005</v>
      </c>
      <c r="G9" s="247">
        <v>14.7686666666667</v>
      </c>
      <c r="H9" s="247">
        <v>21.23316666666668</v>
      </c>
      <c r="I9" s="248">
        <v>24.95966666666666</v>
      </c>
      <c r="J9" s="247">
        <v>25.658999999999999</v>
      </c>
      <c r="K9" s="247">
        <f t="shared" ref="K9:K14" si="1">AVERAGE(I9,J9)</f>
        <v>25.309333333333328</v>
      </c>
      <c r="L9" s="249">
        <v>26.12</v>
      </c>
      <c r="M9" s="247">
        <f>AVERAGE(I9:J9,L9)</f>
        <v>25.579555555555554</v>
      </c>
      <c r="N9" s="247">
        <v>31.102999999999998</v>
      </c>
      <c r="O9" s="247">
        <v>26.960999999999999</v>
      </c>
    </row>
    <row r="10" spans="1:15" s="3" customFormat="1" ht="15.75" x14ac:dyDescent="0.25">
      <c r="A10" s="195" t="s">
        <v>60</v>
      </c>
      <c r="B10" s="250">
        <v>0</v>
      </c>
      <c r="C10" s="225">
        <v>0</v>
      </c>
      <c r="D10" s="229">
        <f>AVERAGE(B10,C10)</f>
        <v>0</v>
      </c>
      <c r="E10" s="251">
        <v>0</v>
      </c>
      <c r="F10" s="251">
        <f>AVERAGE(B10:C10,E10)</f>
        <v>0</v>
      </c>
      <c r="G10" s="219">
        <v>0</v>
      </c>
      <c r="H10" s="251">
        <v>0</v>
      </c>
      <c r="I10" s="252">
        <v>0.05</v>
      </c>
      <c r="J10" s="252">
        <v>6.7000000000000004E-2</v>
      </c>
      <c r="K10" s="252">
        <f t="shared" si="1"/>
        <v>5.8500000000000003E-2</v>
      </c>
      <c r="L10" s="253">
        <v>7.0000000000000007E-2</v>
      </c>
      <c r="M10" s="252">
        <f>AVERAGE(I10:J10,L10)</f>
        <v>6.2333333333333331E-2</v>
      </c>
      <c r="N10" s="252">
        <v>8.1333333333333327E-2</v>
      </c>
      <c r="O10" s="252">
        <v>6.5583333333333341E-2</v>
      </c>
    </row>
    <row r="11" spans="1:15" ht="15.75" x14ac:dyDescent="0.25">
      <c r="A11" s="195" t="s">
        <v>50</v>
      </c>
      <c r="B11" s="220">
        <v>2.2479999999999998</v>
      </c>
      <c r="C11" s="219">
        <v>1.92</v>
      </c>
      <c r="D11" s="229">
        <f>AVERAGE(B11,C11)</f>
        <v>2.0839999999999996</v>
      </c>
      <c r="E11" s="229">
        <v>1.4143333333333332</v>
      </c>
      <c r="F11" s="229">
        <f>AVERAGE(B11:C11,E11)</f>
        <v>1.8607777777777776</v>
      </c>
      <c r="G11" s="229">
        <v>0.81033333333333335</v>
      </c>
      <c r="H11" s="229">
        <v>1.5981666666666665</v>
      </c>
      <c r="I11" s="219">
        <v>1.2173333333333332</v>
      </c>
      <c r="J11" s="219">
        <v>3.6293333333333333</v>
      </c>
      <c r="K11" s="219">
        <f t="shared" si="1"/>
        <v>2.4233333333333333</v>
      </c>
      <c r="L11" s="220">
        <v>2.74</v>
      </c>
      <c r="M11" s="219">
        <f>AVERAGE(I11:J11,L11)</f>
        <v>2.528888888888889</v>
      </c>
      <c r="N11" s="219">
        <v>0.79833333333333334</v>
      </c>
      <c r="O11" s="219">
        <v>2.0960833333333331</v>
      </c>
    </row>
    <row r="12" spans="1:15" ht="15.75" x14ac:dyDescent="0.25">
      <c r="A12" s="195" t="s">
        <v>49</v>
      </c>
      <c r="B12" s="250">
        <v>153.5336666666667</v>
      </c>
      <c r="C12" s="229">
        <v>86.159666666666666</v>
      </c>
      <c r="D12" s="229">
        <f>AVERAGE(B12,C12)</f>
        <v>119.84666666666669</v>
      </c>
      <c r="E12" s="229">
        <v>95.455999999999989</v>
      </c>
      <c r="F12" s="229">
        <f>AVERAGE(B12:C12,E12)</f>
        <v>111.71644444444446</v>
      </c>
      <c r="G12" s="229">
        <v>71.574666666666673</v>
      </c>
      <c r="H12" s="229">
        <v>101.68100000000001</v>
      </c>
      <c r="I12" s="225">
        <v>125.75633333333332</v>
      </c>
      <c r="J12" s="229">
        <v>114.18466666666667</v>
      </c>
      <c r="K12" s="229">
        <f t="shared" si="1"/>
        <v>119.97049999999999</v>
      </c>
      <c r="L12" s="254">
        <v>115.93</v>
      </c>
      <c r="M12" s="229">
        <f>AVERAGE(I12:J12,L12)</f>
        <v>118.62366666666667</v>
      </c>
      <c r="N12" s="229">
        <v>126.14666666666668</v>
      </c>
      <c r="O12" s="229">
        <v>120.50525000000002</v>
      </c>
    </row>
    <row r="13" spans="1:15" ht="15.75" x14ac:dyDescent="0.25">
      <c r="A13" s="195" t="s">
        <v>51</v>
      </c>
      <c r="B13" s="250">
        <v>4.6536666666666662</v>
      </c>
      <c r="C13" s="229">
        <v>2.3166666666666664</v>
      </c>
      <c r="D13" s="229">
        <f>AVERAGE(B13,C13)</f>
        <v>3.4851666666666663</v>
      </c>
      <c r="E13" s="229">
        <v>2.5966666666666667</v>
      </c>
      <c r="F13" s="229">
        <f>AVERAGE(B13:C13,E13)</f>
        <v>3.1890000000000001</v>
      </c>
      <c r="G13" s="229">
        <v>2.931</v>
      </c>
      <c r="H13" s="229">
        <v>3.1245000000000003</v>
      </c>
      <c r="I13" s="225">
        <v>4.1986666666666661</v>
      </c>
      <c r="J13" s="229">
        <v>4.6496666666666666</v>
      </c>
      <c r="K13" s="229">
        <f t="shared" si="1"/>
        <v>4.4241666666666664</v>
      </c>
      <c r="L13" s="254">
        <v>4.37</v>
      </c>
      <c r="M13" s="229">
        <f>AVERAGE(I13:J13,L13)</f>
        <v>4.4061111111111115</v>
      </c>
      <c r="N13" s="229">
        <v>4.0806666666666667</v>
      </c>
      <c r="O13" s="229">
        <v>4.3255833333333333</v>
      </c>
    </row>
    <row r="14" spans="1:15" ht="15.75" x14ac:dyDescent="0.25">
      <c r="A14" s="206" t="s">
        <v>34</v>
      </c>
      <c r="B14" s="236">
        <f t="shared" ref="B14:J14" si="2">SUM(B9:B13)</f>
        <v>193.72033333333337</v>
      </c>
      <c r="C14" s="236">
        <f t="shared" si="2"/>
        <v>108.86133333333333</v>
      </c>
      <c r="D14" s="231">
        <f t="shared" si="2"/>
        <v>151.29083333333335</v>
      </c>
      <c r="E14" s="231">
        <f t="shared" si="2"/>
        <v>117.88099999999999</v>
      </c>
      <c r="F14" s="231">
        <f>SUM(F9:F13)</f>
        <v>140.15422222222224</v>
      </c>
      <c r="G14" s="231">
        <f>SUM(G9:G13)</f>
        <v>90.084666666666706</v>
      </c>
      <c r="H14" s="231">
        <f>SUM(H9:H13)</f>
        <v>127.63683333333336</v>
      </c>
      <c r="I14" s="231">
        <f t="shared" si="2"/>
        <v>156.18199999999999</v>
      </c>
      <c r="J14" s="236">
        <f t="shared" si="2"/>
        <v>148.18966666666668</v>
      </c>
      <c r="K14" s="236">
        <f t="shared" si="1"/>
        <v>152.18583333333333</v>
      </c>
      <c r="L14" s="236">
        <f>SUM(L9:L13)</f>
        <v>149.23000000000002</v>
      </c>
      <c r="M14" s="236">
        <f>SUM(M9:M13)</f>
        <v>151.20055555555555</v>
      </c>
      <c r="N14" s="236">
        <f>SUM(N9:N13)</f>
        <v>162.21</v>
      </c>
      <c r="O14" s="236">
        <f>SUM(O9:O13)</f>
        <v>153.95350000000002</v>
      </c>
    </row>
    <row r="15" spans="1:15" x14ac:dyDescent="0.25">
      <c r="A15" s="18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E26" sqref="E26"/>
      <pageMargins left="0.25" right="0.25" top="0.75" bottom="0.75" header="0.3" footer="0.3"/>
      <pageSetup paperSize="9" scale="59" orientation="landscape" r:id="rId1"/>
    </customSheetView>
  </customSheetViews>
  <mergeCells count="6">
    <mergeCell ref="A4:O4"/>
    <mergeCell ref="A8:O8"/>
    <mergeCell ref="A1:O1"/>
    <mergeCell ref="A2:A3"/>
    <mergeCell ref="B2:H2"/>
    <mergeCell ref="I2:O2"/>
  </mergeCells>
  <pageMargins left="0.25" right="0.25" top="0.75" bottom="0.75" header="0.3" footer="0.3"/>
  <pageSetup paperSize="9" scale="5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</vt:vector>
  </TitlesOfParts>
  <Company>TGK-1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 Николай Викторович</dc:creator>
  <cp:lastModifiedBy>Исаев Николай Викторович</cp:lastModifiedBy>
  <cp:lastPrinted>2017-01-25T07:11:35Z</cp:lastPrinted>
  <dcterms:created xsi:type="dcterms:W3CDTF">2010-04-06T12:01:25Z</dcterms:created>
  <dcterms:modified xsi:type="dcterms:W3CDTF">2017-01-27T07:01:33Z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-451588308</vt:i4>
  </property>
  <property fmtid="{D5CDD505-2E9C-101B-9397-08002B2CF9AE}" pid="3" name="_NewReviewCycle">
    <vt:lpwstr/>
  </property>
  <property fmtid="{D5CDD505-2E9C-101B-9397-08002B2CF9AE}" pid="4" name="_EmailSubject">
    <vt:lpwstr>TGC-1_Производственные показатели 1Q2015.xls</vt:lpwstr>
  </property>
  <property fmtid="{D5CDD505-2E9C-101B-9397-08002B2CF9AE}" pid="5" name="_AuthorEmail">
    <vt:lpwstr>Moseev.RS@tgc1.ru</vt:lpwstr>
  </property>
  <property fmtid="{D5CDD505-2E9C-101B-9397-08002B2CF9AE}" pid="6" name="_AuthorEmailDisplayName">
    <vt:lpwstr>Мосеев Роман Сергеевич</vt:lpwstr>
  </property>
  <property fmtid="{D5CDD505-2E9C-101B-9397-08002B2CF9AE}" pid="7" name="_ReviewingToolsShownOnce">
    <vt:lpwstr/>
  </property>
</Properties>
</file>