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570" windowHeight="9750" tabRatio="774" activeTab="1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/>
  <calcPr fullCalcOnLoad="1"/>
</workbook>
</file>

<file path=xl/sharedStrings.xml><?xml version="1.0" encoding="utf-8"?>
<sst xmlns="http://schemas.openxmlformats.org/spreadsheetml/2006/main" count="289" uniqueCount="91">
  <si>
    <t>Филиал "Невский"</t>
  </si>
  <si>
    <t>Центральная ТЭЦ</t>
  </si>
  <si>
    <t>Нарвская ГЭС-13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</si>
  <si>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</si>
  <si>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</si>
  <si>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</si>
  <si>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</si>
  <si>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</si>
  <si>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</si>
  <si>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</t>
  </si>
  <si>
    <t>Малые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</si>
  <si>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</si>
  <si>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</si>
  <si>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</si>
  <si>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</si>
  <si>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</si>
  <si>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ГЭС</t>
  </si>
  <si>
    <t>Каскад Серебрянских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</si>
  <si>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</si>
  <si>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</si>
  <si>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</si>
  <si>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</si>
  <si>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</si>
  <si>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</si>
  <si>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</si>
  <si>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</si>
  <si>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</si>
  <si>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Правобережная ТЭЦ-5</t>
  </si>
  <si>
    <t>Василеостровская ТЭЦ-7</t>
  </si>
  <si>
    <t>Дубровская ТЭЦ-8</t>
  </si>
  <si>
    <t>Первомайская ТЭЦ-14</t>
  </si>
  <si>
    <t>Автовская ТЭЦ-15</t>
  </si>
  <si>
    <t>Выборгская ТЭЦ-17</t>
  </si>
  <si>
    <t>Северная ТЭЦ-21</t>
  </si>
  <si>
    <t>Южная ТЭЦ-22</t>
  </si>
  <si>
    <t>Котельные</t>
  </si>
  <si>
    <t>Электрические бойлерные</t>
  </si>
  <si>
    <t>на э/энергию, г/кВтч</t>
  </si>
  <si>
    <t>на тепло, кг/Гкал</t>
  </si>
  <si>
    <t>Дубровская ТЭЦ–8</t>
  </si>
  <si>
    <t>Первомайская ТЭЦ -14</t>
  </si>
  <si>
    <t>В среднем по филиалу "Невский"</t>
  </si>
  <si>
    <t>В среднем по филиалу "Карельский"</t>
  </si>
  <si>
    <t>В среднем по филиалу "Кольский"</t>
  </si>
  <si>
    <t>В среднем по ОАО "ТГК-1"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</si>
  <si>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</si>
  <si>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</si>
  <si>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</si>
  <si>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</si>
  <si>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</si>
  <si>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</si>
  <si>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</si>
  <si>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</si>
  <si>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</si>
  <si>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</si>
  <si>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</si>
  <si>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</si>
  <si>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</si>
  <si>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</si>
  <si>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</si>
  <si>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</si>
  <si>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</si>
  <si>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ОАО «ТГК-1»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</si>
  <si>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</si>
  <si>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</si>
  <si>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</si>
  <si>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</si>
  <si>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</si>
  <si>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</si>
  <si>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</si>
  <si>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 xml:space="preserve">Реализация электроэнергии и мощности </t>
  </si>
  <si>
    <t xml:space="preserve">Покупка электроэнергии и мощности </t>
  </si>
  <si>
    <t>Выработка электрической энергии станциями ОАО "ТГК-1", тыс. кВт∙ч</t>
  </si>
  <si>
    <t>Отпуск тепловой энергии станциями ОАО "ТГК-1", Гкал</t>
  </si>
  <si>
    <t>Удельный расход условного топлива на отпуск электрической и тепловой энергии</t>
  </si>
  <si>
    <t>Реализация электроэнергии (тыс. кВт∙ч)</t>
  </si>
  <si>
    <t>апрель</t>
  </si>
  <si>
    <t>май</t>
  </si>
  <si>
    <t>июнь</t>
  </si>
  <si>
    <t>1П</t>
  </si>
  <si>
    <t>июль</t>
  </si>
  <si>
    <t>август</t>
  </si>
  <si>
    <t>сентябрь</t>
  </si>
  <si>
    <t>3 кв</t>
  </si>
  <si>
    <t>9 мес</t>
  </si>
  <si>
    <t>1 П</t>
  </si>
  <si>
    <t>1 кв</t>
  </si>
  <si>
    <t>2 кв</t>
  </si>
  <si>
    <t xml:space="preserve"> 3 кв</t>
  </si>
  <si>
    <t>Котельные Пряжинский р-н</t>
  </si>
  <si>
    <t>Котельные Прионежский р-н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</si>
</sst>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&quot;р.&quot;"/>
    <numFmt numFmtId="179" formatCode="0.0%"/>
    <numFmt numFmtId="180" formatCode="0.000"/>
    <numFmt numFmtId="181" formatCode="#,##0.000"/>
    <numFmt numFmtId="182" formatCode="0.0000"/>
    <numFmt numFmtId="183" formatCode="_-* #,##0.00_-;\-* #,##0.00_-;_-* &quot;-&quot;??_-;_-@_-"/>
    <numFmt numFmtId="184" formatCode="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/>
      <top style="thin"/>
      <bottom/>
    </border>
    <border>
      <left style="thin">
        <color theme="0"/>
      </left>
      <right/>
      <top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 style="thin">
        <color theme="1"/>
      </right>
      <top style="medium"/>
      <bottom style="medium"/>
    </border>
    <border>
      <left/>
      <right style="thin">
        <color theme="1"/>
      </right>
      <top style="thin"/>
      <bottom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0"/>
      </left>
      <right/>
      <top style="medium"/>
      <bottom style="thin"/>
    </border>
    <border>
      <left style="thin">
        <color theme="0"/>
      </left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/>
      <right style="thin">
        <color theme="1"/>
      </right>
      <top>
        <color indexed="63"/>
      </top>
      <bottom style="thin"/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/>
      <bottom style="thin">
        <color theme="1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>
        <color theme="0"/>
      </left>
      <right/>
      <top>
        <color indexed="63"/>
      </top>
      <bottom style="medium"/>
    </border>
    <border>
      <left style="thin">
        <color theme="0"/>
      </left>
      <right>
        <color indexed="63"/>
      </right>
      <top>
        <color indexed="63"/>
      </top>
      <bottom style="thin">
        <color theme="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1"/>
      </bottom>
    </border>
    <border>
      <left style="thin">
        <color theme="0"/>
      </left>
      <right/>
      <top style="medium"/>
      <bottom style="medium"/>
    </border>
    <border>
      <left style="thin">
        <color theme="1"/>
      </left>
      <right>
        <color indexed="63"/>
      </right>
      <top style="medium"/>
      <bottom style="medium"/>
    </border>
    <border>
      <left style="thin">
        <color theme="1"/>
      </left>
      <right style="thin">
        <color theme="0"/>
      </right>
      <top style="medium"/>
      <bottom style="medium"/>
    </border>
    <border>
      <left style="thin">
        <color theme="0"/>
      </left>
      <right style="thin"/>
      <top style="medium"/>
      <bottom style="medium"/>
    </border>
    <border>
      <left>
        <color indexed="63"/>
      </left>
      <right style="thin"/>
      <top style="medium"/>
      <bottom style="thin">
        <color theme="1"/>
      </bottom>
    </border>
    <border>
      <left style="thin">
        <color theme="0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</borders>
  <cellStyleXfs count="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15" fillId="0" borderId="0" applyFont="0" applyFill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" fillId="0" borderId="0">
      <alignment/>
      <protection/>
    </xf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" fontId="18" fillId="32" borderId="0" applyBorder="0">
      <alignment horizontal="right"/>
      <protection/>
    </xf>
    <xf numFmtId="0" fontId="57" fillId="33" borderId="0" applyNumberFormat="0" applyBorder="0" applyAlignment="0" applyProtection="0"/>
  </cellStyleXfs>
  <cellXfs count="383"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0" fontId="13" fillId="0" borderId="0" xfId="0" applyFont="1" applyAlignment="1">
      <alignment/>
    </xf>
    <xf numFmtId="172" fontId="6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wrapText="1"/>
    </xf>
    <xf numFmtId="3" fontId="6" fillId="0" borderId="11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3" fontId="3" fillId="20" borderId="17" xfId="35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173" fontId="0" fillId="0" borderId="14" xfId="0" applyNumberFormat="1" applyFont="1" applyBorder="1" applyAlignment="1">
      <alignment vertical="center"/>
    </xf>
    <xf numFmtId="173" fontId="6" fillId="0" borderId="16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173" fontId="13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3" fillId="20" borderId="17" xfId="35" applyNumberFormat="1" applyFont="1" applyBorder="1" applyAlignment="1">
      <alignment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wrapText="1"/>
    </xf>
    <xf numFmtId="172" fontId="6" fillId="0" borderId="16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173" fontId="6" fillId="0" borderId="16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3" fillId="20" borderId="24" xfId="35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8" fillId="20" borderId="25" xfId="35" applyFont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vertical="center"/>
    </xf>
    <xf numFmtId="3" fontId="6" fillId="34" borderId="16" xfId="0" applyNumberFormat="1" applyFont="1" applyFill="1" applyBorder="1" applyAlignment="1">
      <alignment vertical="center"/>
    </xf>
    <xf numFmtId="3" fontId="6" fillId="34" borderId="19" xfId="0" applyNumberFormat="1" applyFont="1" applyFill="1" applyBorder="1" applyAlignment="1">
      <alignment vertical="center"/>
    </xf>
    <xf numFmtId="0" fontId="3" fillId="20" borderId="25" xfId="35" applyFont="1" applyBorder="1" applyAlignment="1">
      <alignment horizontal="center" vertical="center"/>
    </xf>
    <xf numFmtId="0" fontId="3" fillId="20" borderId="26" xfId="35" applyFont="1" applyBorder="1" applyAlignment="1">
      <alignment horizontal="center" vertical="center"/>
    </xf>
    <xf numFmtId="0" fontId="8" fillId="20" borderId="26" xfId="35" applyFont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3" fillId="20" borderId="29" xfId="35" applyFont="1" applyBorder="1" applyAlignment="1">
      <alignment horizontal="center" vertical="center"/>
    </xf>
    <xf numFmtId="0" fontId="3" fillId="20" borderId="30" xfId="35" applyFont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 wrapText="1"/>
    </xf>
    <xf numFmtId="3" fontId="3" fillId="20" borderId="11" xfId="35" applyNumberFormat="1" applyFont="1" applyBorder="1" applyAlignment="1">
      <alignment/>
    </xf>
    <xf numFmtId="3" fontId="3" fillId="20" borderId="11" xfId="35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3" fontId="6" fillId="35" borderId="34" xfId="0" applyNumberFormat="1" applyFont="1" applyFill="1" applyBorder="1" applyAlignment="1">
      <alignment/>
    </xf>
    <xf numFmtId="3" fontId="6" fillId="35" borderId="35" xfId="0" applyNumberFormat="1" applyFont="1" applyFill="1" applyBorder="1" applyAlignment="1">
      <alignment/>
    </xf>
    <xf numFmtId="3" fontId="7" fillId="35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3" fontId="7" fillId="35" borderId="30" xfId="0" applyNumberFormat="1" applyFont="1" applyFill="1" applyBorder="1" applyAlignment="1">
      <alignment wrapText="1"/>
    </xf>
    <xf numFmtId="3" fontId="6" fillId="35" borderId="34" xfId="0" applyNumberFormat="1" applyFont="1" applyFill="1" applyBorder="1" applyAlignment="1">
      <alignment/>
    </xf>
    <xf numFmtId="3" fontId="6" fillId="35" borderId="35" xfId="0" applyNumberFormat="1" applyFont="1" applyFill="1" applyBorder="1" applyAlignment="1">
      <alignment/>
    </xf>
    <xf numFmtId="3" fontId="7" fillId="35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3" fontId="7" fillId="35" borderId="30" xfId="0" applyNumberFormat="1" applyFont="1" applyFill="1" applyBorder="1" applyAlignment="1">
      <alignment wrapText="1"/>
    </xf>
    <xf numFmtId="3" fontId="6" fillId="35" borderId="34" xfId="67" applyNumberFormat="1" applyFont="1" applyFill="1" applyBorder="1">
      <alignment/>
      <protection/>
    </xf>
    <xf numFmtId="3" fontId="6" fillId="35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4" fontId="7" fillId="35" borderId="38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5" borderId="38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18" xfId="0" applyNumberFormat="1" applyFont="1" applyFill="1" applyBorder="1" applyAlignment="1">
      <alignment horizontal="center" wrapText="1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18" xfId="0" applyNumberFormat="1" applyFont="1" applyFill="1" applyBorder="1" applyAlignment="1">
      <alignment horizontal="center" wrapText="1"/>
    </xf>
    <xf numFmtId="0" fontId="12" fillId="0" borderId="39" xfId="0" applyFont="1" applyBorder="1" applyAlignment="1">
      <alignment horizontal="justify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0" fillId="20" borderId="23" xfId="35" applyFont="1" applyBorder="1" applyAlignment="1">
      <alignment horizontal="left" vertical="center"/>
    </xf>
    <xf numFmtId="0" fontId="20" fillId="20" borderId="34" xfId="35" applyFont="1" applyBorder="1" applyAlignment="1">
      <alignment horizontal="left" vertical="center"/>
    </xf>
    <xf numFmtId="0" fontId="20" fillId="20" borderId="35" xfId="35" applyFont="1" applyBorder="1" applyAlignment="1">
      <alignment horizontal="left" vertical="center"/>
    </xf>
    <xf numFmtId="0" fontId="20" fillId="20" borderId="36" xfId="35" applyFont="1" applyBorder="1" applyAlignment="1">
      <alignment horizontal="left" vertical="center"/>
    </xf>
    <xf numFmtId="0" fontId="21" fillId="20" borderId="30" xfId="35" applyFont="1" applyBorder="1" applyAlignment="1">
      <alignment horizontal="left" vertical="center"/>
    </xf>
    <xf numFmtId="0" fontId="20" fillId="20" borderId="37" xfId="35" applyFont="1" applyBorder="1" applyAlignment="1">
      <alignment horizontal="left" vertical="center"/>
    </xf>
    <xf numFmtId="0" fontId="21" fillId="20" borderId="40" xfId="35" applyFont="1" applyBorder="1" applyAlignment="1">
      <alignment horizontal="left" vertical="center"/>
    </xf>
    <xf numFmtId="0" fontId="22" fillId="0" borderId="20" xfId="0" applyFont="1" applyFill="1" applyBorder="1" applyAlignment="1">
      <alignment/>
    </xf>
    <xf numFmtId="0" fontId="20" fillId="20" borderId="21" xfId="35" applyFont="1" applyBorder="1" applyAlignment="1">
      <alignment horizontal="left" vertical="center"/>
    </xf>
    <xf numFmtId="0" fontId="22" fillId="0" borderId="41" xfId="0" applyFont="1" applyFill="1" applyBorder="1" applyAlignment="1">
      <alignment vertical="center"/>
    </xf>
    <xf numFmtId="0" fontId="3" fillId="20" borderId="42" xfId="35" applyFont="1" applyBorder="1" applyAlignment="1">
      <alignment horizontal="right"/>
    </xf>
    <xf numFmtId="3" fontId="3" fillId="20" borderId="43" xfId="35" applyNumberFormat="1" applyFont="1" applyBorder="1" applyAlignment="1">
      <alignment/>
    </xf>
    <xf numFmtId="3" fontId="3" fillId="20" borderId="43" xfId="35" applyNumberFormat="1" applyFont="1" applyBorder="1" applyAlignment="1">
      <alignment/>
    </xf>
    <xf numFmtId="3" fontId="3" fillId="20" borderId="44" xfId="35" applyNumberFormat="1" applyFont="1" applyBorder="1" applyAlignment="1">
      <alignment/>
    </xf>
    <xf numFmtId="0" fontId="3" fillId="20" borderId="45" xfId="35" applyFont="1" applyBorder="1" applyAlignment="1">
      <alignment horizontal="right"/>
    </xf>
    <xf numFmtId="3" fontId="3" fillId="20" borderId="46" xfId="35" applyNumberFormat="1" applyFont="1" applyBorder="1" applyAlignment="1">
      <alignment/>
    </xf>
    <xf numFmtId="3" fontId="3" fillId="20" borderId="46" xfId="35" applyNumberFormat="1" applyFont="1" applyBorder="1" applyAlignment="1">
      <alignment/>
    </xf>
    <xf numFmtId="3" fontId="3" fillId="20" borderId="47" xfId="35" applyNumberFormat="1" applyFont="1" applyBorder="1" applyAlignment="1">
      <alignment/>
    </xf>
    <xf numFmtId="3" fontId="10" fillId="35" borderId="18" xfId="0" applyNumberFormat="1" applyFont="1" applyFill="1" applyBorder="1" applyAlignment="1">
      <alignment vertical="center"/>
    </xf>
    <xf numFmtId="0" fontId="3" fillId="20" borderId="48" xfId="35" applyFont="1" applyBorder="1" applyAlignment="1">
      <alignment vertical="center"/>
    </xf>
    <xf numFmtId="0" fontId="58" fillId="20" borderId="34" xfId="35" applyFont="1" applyBorder="1" applyAlignment="1">
      <alignment vertical="center"/>
    </xf>
    <xf numFmtId="0" fontId="58" fillId="20" borderId="35" xfId="35" applyFont="1" applyBorder="1" applyAlignment="1">
      <alignment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73" fontId="6" fillId="0" borderId="35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58" fillId="20" borderId="34" xfId="35" applyFont="1" applyBorder="1" applyAlignment="1">
      <alignment horizontal="left" vertical="center"/>
    </xf>
    <xf numFmtId="0" fontId="58" fillId="20" borderId="35" xfId="35" applyFont="1" applyBorder="1" applyAlignment="1">
      <alignment horizontal="left" vertical="center"/>
    </xf>
    <xf numFmtId="0" fontId="3" fillId="20" borderId="48" xfId="35" applyFont="1" applyBorder="1" applyAlignment="1">
      <alignment horizontal="left" vertical="center"/>
    </xf>
    <xf numFmtId="173" fontId="10" fillId="35" borderId="37" xfId="0" applyNumberFormat="1" applyFont="1" applyFill="1" applyBorder="1" applyAlignment="1">
      <alignment vertical="center"/>
    </xf>
    <xf numFmtId="173" fontId="10" fillId="35" borderId="18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 horizontal="center"/>
    </xf>
    <xf numFmtId="4" fontId="0" fillId="34" borderId="51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 horizontal="center"/>
    </xf>
    <xf numFmtId="172" fontId="6" fillId="0" borderId="17" xfId="0" applyNumberFormat="1" applyFont="1" applyBorder="1" applyAlignment="1" quotePrefix="1">
      <alignment horizontal="center" wrapText="1"/>
    </xf>
    <xf numFmtId="172" fontId="6" fillId="34" borderId="17" xfId="0" applyNumberFormat="1" applyFont="1" applyFill="1" applyBorder="1" applyAlignment="1">
      <alignment horizontal="center" wrapText="1"/>
    </xf>
    <xf numFmtId="172" fontId="6" fillId="34" borderId="0" xfId="0" applyNumberFormat="1" applyFont="1" applyFill="1" applyBorder="1" applyAlignment="1">
      <alignment horizontal="center" vertical="center" wrapText="1"/>
    </xf>
    <xf numFmtId="172" fontId="6" fillId="34" borderId="16" xfId="0" applyNumberFormat="1" applyFont="1" applyFill="1" applyBorder="1" applyAlignment="1">
      <alignment horizontal="center" vertical="center" wrapText="1"/>
    </xf>
    <xf numFmtId="172" fontId="6" fillId="34" borderId="0" xfId="0" applyNumberFormat="1" applyFont="1" applyFill="1" applyBorder="1" applyAlignment="1">
      <alignment horizontal="center" wrapText="1"/>
    </xf>
    <xf numFmtId="172" fontId="6" fillId="34" borderId="16" xfId="0" applyNumberFormat="1" applyFont="1" applyFill="1" applyBorder="1" applyAlignment="1">
      <alignment horizontal="center" wrapText="1"/>
    </xf>
    <xf numFmtId="173" fontId="6" fillId="34" borderId="14" xfId="0" applyNumberFormat="1" applyFont="1" applyFill="1" applyBorder="1" applyAlignment="1">
      <alignment vertical="center"/>
    </xf>
    <xf numFmtId="173" fontId="6" fillId="34" borderId="16" xfId="0" applyNumberFormat="1" applyFont="1" applyFill="1" applyBorder="1" applyAlignment="1">
      <alignment horizontal="right" vertical="center"/>
    </xf>
    <xf numFmtId="173" fontId="6" fillId="34" borderId="16" xfId="0" applyNumberFormat="1" applyFont="1" applyFill="1" applyBorder="1" applyAlignment="1">
      <alignment vertical="center"/>
    </xf>
    <xf numFmtId="173" fontId="7" fillId="35" borderId="18" xfId="0" applyNumberFormat="1" applyFont="1" applyFill="1" applyBorder="1" applyAlignment="1">
      <alignment vertical="center"/>
    </xf>
    <xf numFmtId="173" fontId="6" fillId="0" borderId="14" xfId="0" applyNumberFormat="1" applyFont="1" applyBorder="1" applyAlignment="1">
      <alignment vertical="center"/>
    </xf>
    <xf numFmtId="0" fontId="3" fillId="20" borderId="37" xfId="35" applyFont="1" applyBorder="1" applyAlignment="1">
      <alignment horizontal="left" vertical="center" wrapText="1"/>
    </xf>
    <xf numFmtId="0" fontId="58" fillId="20" borderId="37" xfId="35" applyFont="1" applyBorder="1" applyAlignment="1">
      <alignment/>
    </xf>
    <xf numFmtId="0" fontId="3" fillId="20" borderId="52" xfId="35" applyFont="1" applyBorder="1" applyAlignment="1">
      <alignment horizontal="center" vertical="center"/>
    </xf>
    <xf numFmtId="0" fontId="3" fillId="20" borderId="53" xfId="35" applyFont="1" applyBorder="1" applyAlignment="1">
      <alignment horizontal="center" vertical="center"/>
    </xf>
    <xf numFmtId="0" fontId="2" fillId="20" borderId="11" xfId="35" applyFont="1" applyBorder="1" applyAlignment="1">
      <alignment horizontal="center" vertical="center"/>
    </xf>
    <xf numFmtId="0" fontId="2" fillId="20" borderId="14" xfId="35" applyFont="1" applyBorder="1" applyAlignment="1">
      <alignment horizontal="center" vertical="center"/>
    </xf>
    <xf numFmtId="0" fontId="2" fillId="20" borderId="21" xfId="35" applyFont="1" applyBorder="1" applyAlignment="1">
      <alignment vertical="center"/>
    </xf>
    <xf numFmtId="0" fontId="2" fillId="20" borderId="11" xfId="35" applyFont="1" applyBorder="1" applyAlignment="1">
      <alignment vertical="center"/>
    </xf>
    <xf numFmtId="0" fontId="3" fillId="20" borderId="54" xfId="35" applyFont="1" applyBorder="1" applyAlignment="1">
      <alignment horizontal="center" vertical="center"/>
    </xf>
    <xf numFmtId="0" fontId="3" fillId="20" borderId="55" xfId="35" applyFont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3" fontId="6" fillId="0" borderId="11" xfId="67" applyNumberFormat="1" applyFont="1" applyFill="1" applyBorder="1">
      <alignment/>
      <protection/>
    </xf>
    <xf numFmtId="3" fontId="6" fillId="35" borderId="14" xfId="0" applyNumberFormat="1" applyFont="1" applyFill="1" applyBorder="1" applyAlignment="1">
      <alignment/>
    </xf>
    <xf numFmtId="3" fontId="6" fillId="0" borderId="0" xfId="67" applyNumberFormat="1" applyFont="1" applyFill="1" applyBorder="1">
      <alignment/>
      <protection/>
    </xf>
    <xf numFmtId="3" fontId="6" fillId="35" borderId="16" xfId="0" applyNumberFormat="1" applyFont="1" applyFill="1" applyBorder="1" applyAlignment="1">
      <alignment/>
    </xf>
    <xf numFmtId="3" fontId="7" fillId="35" borderId="38" xfId="0" applyNumberFormat="1" applyFont="1" applyFill="1" applyBorder="1" applyAlignment="1">
      <alignment/>
    </xf>
    <xf numFmtId="3" fontId="7" fillId="35" borderId="38" xfId="0" applyNumberFormat="1" applyFont="1" applyFill="1" applyBorder="1" applyAlignment="1">
      <alignment wrapText="1"/>
    </xf>
    <xf numFmtId="3" fontId="3" fillId="20" borderId="57" xfId="35" applyNumberFormat="1" applyFont="1" applyBorder="1" applyAlignment="1">
      <alignment/>
    </xf>
    <xf numFmtId="3" fontId="3" fillId="20" borderId="14" xfId="35" applyNumberFormat="1" applyFont="1" applyBorder="1" applyAlignment="1">
      <alignment/>
    </xf>
    <xf numFmtId="3" fontId="3" fillId="20" borderId="58" xfId="35" applyNumberFormat="1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3" fillId="20" borderId="59" xfId="35" applyFont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7" fillId="35" borderId="61" xfId="0" applyNumberFormat="1" applyFont="1" applyFill="1" applyBorder="1" applyAlignment="1">
      <alignment wrapText="1"/>
    </xf>
    <xf numFmtId="3" fontId="6" fillId="35" borderId="62" xfId="0" applyNumberFormat="1" applyFont="1" applyFill="1" applyBorder="1" applyAlignment="1">
      <alignment/>
    </xf>
    <xf numFmtId="3" fontId="6" fillId="35" borderId="63" xfId="0" applyNumberFormat="1" applyFont="1" applyFill="1" applyBorder="1" applyAlignment="1">
      <alignment/>
    </xf>
    <xf numFmtId="3" fontId="7" fillId="35" borderId="61" xfId="0" applyNumberFormat="1" applyFont="1" applyFill="1" applyBorder="1" applyAlignment="1">
      <alignment/>
    </xf>
    <xf numFmtId="3" fontId="6" fillId="35" borderId="61" xfId="0" applyNumberFormat="1" applyFont="1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3" fontId="3" fillId="20" borderId="66" xfId="35" applyNumberFormat="1" applyFont="1" applyBorder="1" applyAlignment="1">
      <alignment/>
    </xf>
    <xf numFmtId="0" fontId="0" fillId="0" borderId="67" xfId="0" applyBorder="1" applyAlignment="1">
      <alignment/>
    </xf>
    <xf numFmtId="3" fontId="7" fillId="35" borderId="4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36" borderId="20" xfId="35" applyFont="1" applyFill="1" applyBorder="1" applyAlignment="1">
      <alignment vertical="center"/>
    </xf>
    <xf numFmtId="0" fontId="9" fillId="36" borderId="10" xfId="35" applyFont="1" applyFill="1" applyBorder="1" applyAlignment="1">
      <alignment vertical="center"/>
    </xf>
    <xf numFmtId="0" fontId="9" fillId="36" borderId="18" xfId="35" applyFont="1" applyFill="1" applyBorder="1" applyAlignment="1">
      <alignment vertical="center"/>
    </xf>
    <xf numFmtId="0" fontId="9" fillId="36" borderId="51" xfId="35" applyFont="1" applyFill="1" applyBorder="1" applyAlignment="1">
      <alignment vertical="center"/>
    </xf>
    <xf numFmtId="0" fontId="9" fillId="36" borderId="27" xfId="35" applyFont="1" applyFill="1" applyBorder="1" applyAlignment="1">
      <alignment vertical="center"/>
    </xf>
    <xf numFmtId="0" fontId="9" fillId="36" borderId="28" xfId="35" applyFont="1" applyFill="1" applyBorder="1" applyAlignment="1">
      <alignment vertical="center"/>
    </xf>
    <xf numFmtId="4" fontId="0" fillId="35" borderId="31" xfId="0" applyNumberFormat="1" applyFont="1" applyFill="1" applyBorder="1" applyAlignment="1">
      <alignment horizontal="center" vertical="center"/>
    </xf>
    <xf numFmtId="4" fontId="0" fillId="35" borderId="38" xfId="0" applyNumberFormat="1" applyFont="1" applyFill="1" applyBorder="1" applyAlignment="1">
      <alignment horizontal="center" vertical="center"/>
    </xf>
    <xf numFmtId="4" fontId="0" fillId="35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5" borderId="31" xfId="0" applyNumberFormat="1" applyFont="1" applyFill="1" applyBorder="1" applyAlignment="1">
      <alignment horizontal="center" vertical="center"/>
    </xf>
    <xf numFmtId="4" fontId="6" fillId="35" borderId="38" xfId="0" applyNumberFormat="1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center" vertical="center"/>
    </xf>
    <xf numFmtId="4" fontId="0" fillId="35" borderId="12" xfId="0" applyNumberFormat="1" applyFont="1" applyFill="1" applyBorder="1" applyAlignment="1">
      <alignment horizontal="center"/>
    </xf>
    <xf numFmtId="4" fontId="0" fillId="35" borderId="38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172" fontId="6" fillId="0" borderId="63" xfId="0" applyNumberFormat="1" applyFont="1" applyBorder="1" applyAlignment="1">
      <alignment horizontal="center" vertical="center" wrapText="1"/>
    </xf>
    <xf numFmtId="172" fontId="6" fillId="0" borderId="63" xfId="0" applyNumberFormat="1" applyFont="1" applyBorder="1" applyAlignment="1">
      <alignment horizontal="center" wrapText="1"/>
    </xf>
    <xf numFmtId="172" fontId="7" fillId="35" borderId="69" xfId="0" applyNumberFormat="1" applyFont="1" applyFill="1" applyBorder="1" applyAlignment="1">
      <alignment horizontal="center" wrapText="1"/>
    </xf>
    <xf numFmtId="172" fontId="6" fillId="34" borderId="70" xfId="0" applyNumberFormat="1" applyFont="1" applyFill="1" applyBorder="1" applyAlignment="1">
      <alignment horizontal="center" wrapText="1"/>
    </xf>
    <xf numFmtId="0" fontId="6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172" fontId="6" fillId="0" borderId="70" xfId="0" applyNumberFormat="1" applyFont="1" applyBorder="1" applyAlignment="1">
      <alignment horizontal="center" wrapText="1"/>
    </xf>
    <xf numFmtId="0" fontId="7" fillId="0" borderId="73" xfId="0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3" fontId="6" fillId="0" borderId="74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10" fillId="35" borderId="37" xfId="0" applyNumberFormat="1" applyFont="1" applyFill="1" applyBorder="1" applyAlignment="1">
      <alignment vertical="center"/>
    </xf>
    <xf numFmtId="3" fontId="10" fillId="35" borderId="69" xfId="0" applyNumberFormat="1" applyFont="1" applyFill="1" applyBorder="1" applyAlignment="1">
      <alignment vertical="center"/>
    </xf>
    <xf numFmtId="173" fontId="0" fillId="0" borderId="34" xfId="0" applyNumberFormat="1" applyFont="1" applyBorder="1" applyAlignment="1">
      <alignment vertical="center"/>
    </xf>
    <xf numFmtId="173" fontId="0" fillId="0" borderId="63" xfId="0" applyNumberFormat="1" applyFont="1" applyBorder="1" applyAlignment="1">
      <alignment vertical="center"/>
    </xf>
    <xf numFmtId="173" fontId="6" fillId="0" borderId="63" xfId="0" applyNumberFormat="1" applyFont="1" applyBorder="1" applyAlignment="1">
      <alignment horizontal="right" vertical="center"/>
    </xf>
    <xf numFmtId="173" fontId="6" fillId="0" borderId="74" xfId="0" applyNumberFormat="1" applyFont="1" applyBorder="1" applyAlignment="1">
      <alignment vertical="center"/>
    </xf>
    <xf numFmtId="173" fontId="6" fillId="0" borderId="68" xfId="0" applyNumberFormat="1" applyFont="1" applyBorder="1" applyAlignment="1">
      <alignment vertical="center"/>
    </xf>
    <xf numFmtId="173" fontId="10" fillId="35" borderId="72" xfId="0" applyNumberFormat="1" applyFont="1" applyFill="1" applyBorder="1" applyAlignment="1">
      <alignment vertical="center"/>
    </xf>
    <xf numFmtId="173" fontId="10" fillId="35" borderId="75" xfId="0" applyNumberFormat="1" applyFont="1" applyFill="1" applyBorder="1" applyAlignment="1">
      <alignment vertical="center"/>
    </xf>
    <xf numFmtId="173" fontId="10" fillId="35" borderId="76" xfId="0" applyNumberFormat="1" applyFont="1" applyFill="1" applyBorder="1" applyAlignment="1">
      <alignment vertical="center"/>
    </xf>
    <xf numFmtId="4" fontId="6" fillId="35" borderId="31" xfId="0" applyNumberFormat="1" applyFont="1" applyFill="1" applyBorder="1" applyAlignment="1">
      <alignment horizontal="center" vertical="center"/>
    </xf>
    <xf numFmtId="4" fontId="6" fillId="35" borderId="38" xfId="0" applyNumberFormat="1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center" vertical="center"/>
    </xf>
    <xf numFmtId="4" fontId="6" fillId="35" borderId="22" xfId="0" applyNumberFormat="1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4" fontId="0" fillId="35" borderId="31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/>
    </xf>
    <xf numFmtId="3" fontId="7" fillId="35" borderId="4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35" borderId="35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20" borderId="20" xfId="35" applyFont="1" applyBorder="1" applyAlignment="1">
      <alignment horizontal="left" vertical="center"/>
    </xf>
    <xf numFmtId="3" fontId="6" fillId="35" borderId="18" xfId="0" applyNumberFormat="1" applyFont="1" applyFill="1" applyBorder="1" applyAlignment="1">
      <alignment/>
    </xf>
    <xf numFmtId="0" fontId="4" fillId="0" borderId="77" xfId="0" applyFont="1" applyFill="1" applyBorder="1" applyAlignment="1">
      <alignment/>
    </xf>
    <xf numFmtId="0" fontId="21" fillId="20" borderId="78" xfId="35" applyFont="1" applyBorder="1" applyAlignment="1">
      <alignment horizontal="left" vertical="center"/>
    </xf>
    <xf numFmtId="0" fontId="21" fillId="20" borderId="79" xfId="35" applyFont="1" applyBorder="1" applyAlignment="1">
      <alignment horizontal="left" vertical="center"/>
    </xf>
    <xf numFmtId="0" fontId="20" fillId="20" borderId="78" xfId="35" applyFont="1" applyBorder="1" applyAlignment="1">
      <alignment horizontal="left" vertical="center"/>
    </xf>
    <xf numFmtId="0" fontId="4" fillId="0" borderId="17" xfId="0" applyFont="1" applyFill="1" applyBorder="1" applyAlignment="1">
      <alignment/>
    </xf>
    <xf numFmtId="0" fontId="3" fillId="20" borderId="78" xfId="35" applyFont="1" applyBorder="1" applyAlignment="1">
      <alignment horizontal="left" vertical="center" wrapText="1"/>
    </xf>
    <xf numFmtId="0" fontId="8" fillId="20" borderId="52" xfId="35" applyFont="1" applyBorder="1" applyAlignment="1">
      <alignment horizontal="center" vertical="center" wrapText="1"/>
    </xf>
    <xf numFmtId="0" fontId="8" fillId="20" borderId="80" xfId="35" applyFont="1" applyBorder="1" applyAlignment="1">
      <alignment horizontal="center" vertical="center" wrapText="1"/>
    </xf>
    <xf numFmtId="0" fontId="8" fillId="20" borderId="81" xfId="35" applyFont="1" applyBorder="1" applyAlignment="1">
      <alignment horizontal="center" vertical="center" wrapText="1"/>
    </xf>
    <xf numFmtId="0" fontId="19" fillId="20" borderId="82" xfId="35" applyFont="1" applyBorder="1" applyAlignment="1">
      <alignment vertical="center" wrapText="1"/>
    </xf>
    <xf numFmtId="0" fontId="19" fillId="20" borderId="83" xfId="35" applyFont="1" applyBorder="1" applyAlignment="1">
      <alignment vertical="center" wrapText="1"/>
    </xf>
    <xf numFmtId="0" fontId="19" fillId="20" borderId="45" xfId="35" applyFont="1" applyBorder="1" applyAlignment="1">
      <alignment vertical="center" wrapText="1"/>
    </xf>
    <xf numFmtId="0" fontId="3" fillId="20" borderId="84" xfId="35" applyFont="1" applyBorder="1" applyAlignment="1">
      <alignment horizontal="left" vertical="center" wrapText="1"/>
    </xf>
    <xf numFmtId="3" fontId="7" fillId="0" borderId="27" xfId="0" applyNumberFormat="1" applyFont="1" applyFill="1" applyBorder="1" applyAlignment="1">
      <alignment wrapText="1"/>
    </xf>
    <xf numFmtId="3" fontId="7" fillId="35" borderId="40" xfId="0" applyNumberFormat="1" applyFont="1" applyFill="1" applyBorder="1" applyAlignment="1">
      <alignment wrapText="1"/>
    </xf>
    <xf numFmtId="3" fontId="7" fillId="0" borderId="27" xfId="0" applyNumberFormat="1" applyFont="1" applyFill="1" applyBorder="1" applyAlignment="1">
      <alignment wrapText="1"/>
    </xf>
    <xf numFmtId="3" fontId="7" fillId="35" borderId="28" xfId="0" applyNumberFormat="1" applyFont="1" applyFill="1" applyBorder="1" applyAlignment="1">
      <alignment wrapText="1"/>
    </xf>
    <xf numFmtId="0" fontId="22" fillId="0" borderId="3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172" fontId="0" fillId="0" borderId="70" xfId="0" applyNumberFormat="1" applyBorder="1" applyAlignment="1">
      <alignment/>
    </xf>
    <xf numFmtId="0" fontId="0" fillId="0" borderId="70" xfId="0" applyBorder="1" applyAlignment="1">
      <alignment/>
    </xf>
    <xf numFmtId="0" fontId="23" fillId="20" borderId="78" xfId="35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85" xfId="0" applyFill="1" applyBorder="1" applyAlignment="1">
      <alignment/>
    </xf>
    <xf numFmtId="172" fontId="0" fillId="0" borderId="65" xfId="0" applyNumberFormat="1" applyBorder="1" applyAlignment="1">
      <alignment/>
    </xf>
    <xf numFmtId="0" fontId="0" fillId="0" borderId="85" xfId="0" applyBorder="1" applyAlignment="1">
      <alignment/>
    </xf>
    <xf numFmtId="0" fontId="3" fillId="0" borderId="23" xfId="35" applyFont="1" applyFill="1" applyBorder="1" applyAlignment="1">
      <alignment/>
    </xf>
    <xf numFmtId="0" fontId="3" fillId="0" borderId="0" xfId="35" applyFont="1" applyFill="1" applyBorder="1" applyAlignment="1">
      <alignment/>
    </xf>
    <xf numFmtId="0" fontId="3" fillId="0" borderId="16" xfId="35" applyFont="1" applyFill="1" applyBorder="1" applyAlignment="1">
      <alignment/>
    </xf>
    <xf numFmtId="0" fontId="3" fillId="0" borderId="58" xfId="35" applyFont="1" applyFill="1" applyBorder="1" applyAlignment="1">
      <alignment/>
    </xf>
    <xf numFmtId="0" fontId="3" fillId="0" borderId="17" xfId="35" applyFont="1" applyFill="1" applyBorder="1" applyAlignment="1">
      <alignment/>
    </xf>
    <xf numFmtId="172" fontId="0" fillId="0" borderId="86" xfId="0" applyNumberFormat="1" applyBorder="1" applyAlignment="1">
      <alignment/>
    </xf>
    <xf numFmtId="0" fontId="0" fillId="0" borderId="87" xfId="0" applyBorder="1" applyAlignment="1">
      <alignment/>
    </xf>
    <xf numFmtId="0" fontId="0" fillId="0" borderId="86" xfId="0" applyBorder="1" applyAlignment="1">
      <alignment/>
    </xf>
    <xf numFmtId="0" fontId="22" fillId="0" borderId="3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172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77" xfId="0" applyFill="1" applyBorder="1" applyAlignment="1">
      <alignment/>
    </xf>
    <xf numFmtId="172" fontId="0" fillId="0" borderId="77" xfId="0" applyNumberFormat="1" applyBorder="1" applyAlignment="1">
      <alignment/>
    </xf>
    <xf numFmtId="0" fontId="0" fillId="0" borderId="77" xfId="0" applyBorder="1" applyAlignment="1">
      <alignment/>
    </xf>
    <xf numFmtId="0" fontId="0" fillId="0" borderId="12" xfId="0" applyBorder="1" applyAlignment="1">
      <alignment/>
    </xf>
    <xf numFmtId="0" fontId="0" fillId="0" borderId="88" xfId="0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89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 wrapText="1"/>
    </xf>
    <xf numFmtId="1" fontId="0" fillId="0" borderId="90" xfId="0" applyNumberFormat="1" applyBorder="1" applyAlignment="1">
      <alignment/>
    </xf>
    <xf numFmtId="1" fontId="0" fillId="35" borderId="30" xfId="0" applyNumberFormat="1" applyFill="1" applyBorder="1" applyAlignment="1">
      <alignment/>
    </xf>
    <xf numFmtId="0" fontId="59" fillId="0" borderId="0" xfId="0" applyFont="1" applyAlignment="1">
      <alignment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0" fillId="0" borderId="0" xfId="0" applyFill="1" applyAlignment="1">
      <alignment/>
    </xf>
    <xf numFmtId="0" fontId="60" fillId="0" borderId="0" xfId="0" applyFont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173" fontId="0" fillId="35" borderId="30" xfId="0" applyNumberForma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94" xfId="0" applyBorder="1" applyAlignment="1">
      <alignment/>
    </xf>
    <xf numFmtId="0" fontId="4" fillId="0" borderId="16" xfId="0" applyFont="1" applyFill="1" applyBorder="1" applyAlignment="1">
      <alignment/>
    </xf>
    <xf numFmtId="0" fontId="2" fillId="20" borderId="24" xfId="35" applyFont="1" applyBorder="1" applyAlignment="1">
      <alignment horizontal="center" vertical="center"/>
    </xf>
    <xf numFmtId="0" fontId="2" fillId="20" borderId="59" xfId="35" applyFont="1" applyBorder="1" applyAlignment="1">
      <alignment horizontal="center" vertical="center"/>
    </xf>
    <xf numFmtId="0" fontId="2" fillId="20" borderId="29" xfId="35" applyFont="1" applyBorder="1" applyAlignment="1">
      <alignment horizontal="center" vertical="center"/>
    </xf>
    <xf numFmtId="0" fontId="40" fillId="20" borderId="82" xfId="35" applyBorder="1" applyAlignment="1">
      <alignment horizontal="center"/>
    </xf>
    <xf numFmtId="0" fontId="40" fillId="20" borderId="95" xfId="35" applyBorder="1" applyAlignment="1">
      <alignment horizontal="center"/>
    </xf>
    <xf numFmtId="0" fontId="2" fillId="20" borderId="82" xfId="35" applyFont="1" applyBorder="1" applyAlignment="1">
      <alignment horizontal="center"/>
    </xf>
    <xf numFmtId="0" fontId="2" fillId="20" borderId="83" xfId="35" applyFont="1" applyBorder="1" applyAlignment="1">
      <alignment horizontal="center"/>
    </xf>
    <xf numFmtId="0" fontId="2" fillId="20" borderId="21" xfId="35" applyFont="1" applyBorder="1" applyAlignment="1">
      <alignment horizontal="center" vertical="center"/>
    </xf>
    <xf numFmtId="0" fontId="2" fillId="20" borderId="11" xfId="35" applyFont="1" applyBorder="1" applyAlignment="1">
      <alignment horizontal="center" vertical="center"/>
    </xf>
    <xf numFmtId="0" fontId="2" fillId="20" borderId="14" xfId="35" applyFont="1" applyBorder="1" applyAlignment="1">
      <alignment horizontal="center" vertical="center"/>
    </xf>
    <xf numFmtId="0" fontId="2" fillId="20" borderId="96" xfId="35" applyFont="1" applyBorder="1" applyAlignment="1">
      <alignment horizontal="center" vertical="center"/>
    </xf>
    <xf numFmtId="0" fontId="2" fillId="20" borderId="97" xfId="35" applyFont="1" applyBorder="1" applyAlignment="1">
      <alignment horizontal="center" vertical="center"/>
    </xf>
    <xf numFmtId="0" fontId="2" fillId="20" borderId="98" xfId="35" applyFont="1" applyBorder="1" applyAlignment="1">
      <alignment horizontal="center" vertical="center"/>
    </xf>
    <xf numFmtId="0" fontId="19" fillId="20" borderId="49" xfId="35" applyFont="1" applyBorder="1" applyAlignment="1">
      <alignment horizontal="center" vertical="center" wrapText="1"/>
    </xf>
    <xf numFmtId="0" fontId="19" fillId="20" borderId="99" xfId="35" applyFont="1" applyBorder="1" applyAlignment="1">
      <alignment horizontal="center" vertical="center" wrapText="1"/>
    </xf>
    <xf numFmtId="0" fontId="19" fillId="20" borderId="100" xfId="35" applyFont="1" applyBorder="1" applyAlignment="1">
      <alignment horizontal="center" vertical="center" wrapText="1"/>
    </xf>
    <xf numFmtId="0" fontId="19" fillId="20" borderId="101" xfId="35" applyFont="1" applyBorder="1" applyAlignment="1">
      <alignment horizontal="center" vertical="center" wrapText="1"/>
    </xf>
    <xf numFmtId="0" fontId="19" fillId="20" borderId="102" xfId="35" applyFont="1" applyBorder="1" applyAlignment="1">
      <alignment horizontal="center" vertical="center" wrapText="1"/>
    </xf>
    <xf numFmtId="0" fontId="19" fillId="20" borderId="103" xfId="35" applyFont="1" applyBorder="1" applyAlignment="1">
      <alignment horizontal="center" vertical="center" wrapText="1"/>
    </xf>
    <xf numFmtId="0" fontId="19" fillId="20" borderId="24" xfId="35" applyFont="1" applyBorder="1" applyAlignment="1">
      <alignment horizontal="center"/>
    </xf>
    <xf numFmtId="0" fontId="19" fillId="20" borderId="59" xfId="35" applyFont="1" applyBorder="1" applyAlignment="1">
      <alignment horizontal="center"/>
    </xf>
    <xf numFmtId="0" fontId="19" fillId="20" borderId="29" xfId="35" applyFont="1" applyBorder="1" applyAlignment="1">
      <alignment horizontal="center"/>
    </xf>
    <xf numFmtId="0" fontId="19" fillId="20" borderId="104" xfId="35" applyFont="1" applyBorder="1" applyAlignment="1">
      <alignment horizontal="center" wrapText="1"/>
    </xf>
    <xf numFmtId="0" fontId="19" fillId="20" borderId="105" xfId="35" applyFont="1" applyBorder="1" applyAlignment="1">
      <alignment horizontal="center" wrapText="1"/>
    </xf>
    <xf numFmtId="0" fontId="3" fillId="20" borderId="24" xfId="35" applyFont="1" applyBorder="1" applyAlignment="1">
      <alignment horizontal="center" wrapText="1"/>
    </xf>
    <xf numFmtId="0" fontId="3" fillId="20" borderId="29" xfId="35" applyFont="1" applyBorder="1" applyAlignment="1">
      <alignment horizontal="center" wrapText="1"/>
    </xf>
    <xf numFmtId="0" fontId="3" fillId="20" borderId="52" xfId="35" applyFont="1" applyBorder="1" applyAlignment="1">
      <alignment horizontal="center" vertical="center"/>
    </xf>
    <xf numFmtId="0" fontId="3" fillId="20" borderId="53" xfId="35" applyFont="1" applyBorder="1" applyAlignment="1">
      <alignment horizontal="center" vertical="center"/>
    </xf>
    <xf numFmtId="0" fontId="19" fillId="20" borderId="106" xfId="35" applyFont="1" applyBorder="1" applyAlignment="1">
      <alignment horizontal="center" wrapText="1"/>
    </xf>
    <xf numFmtId="0" fontId="19" fillId="20" borderId="107" xfId="35" applyFont="1" applyBorder="1" applyAlignment="1">
      <alignment horizontal="center" wrapText="1"/>
    </xf>
    <xf numFmtId="0" fontId="19" fillId="20" borderId="108" xfId="35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0" borderId="96" xfId="35" applyFont="1" applyBorder="1" applyAlignment="1">
      <alignment horizontal="center" vertical="center" wrapText="1"/>
    </xf>
    <xf numFmtId="0" fontId="3" fillId="20" borderId="97" xfId="35" applyFont="1" applyBorder="1" applyAlignment="1">
      <alignment horizontal="center" vertical="center" wrapText="1"/>
    </xf>
    <xf numFmtId="0" fontId="3" fillId="20" borderId="59" xfId="35" applyFont="1" applyBorder="1" applyAlignment="1">
      <alignment horizontal="center" vertical="center" wrapText="1"/>
    </xf>
    <xf numFmtId="0" fontId="3" fillId="20" borderId="98" xfId="35" applyFont="1" applyBorder="1" applyAlignment="1">
      <alignment horizontal="center" vertical="center" wrapText="1"/>
    </xf>
    <xf numFmtId="0" fontId="19" fillId="20" borderId="82" xfId="35" applyFont="1" applyBorder="1" applyAlignment="1">
      <alignment horizontal="center" vertical="center" wrapText="1"/>
    </xf>
    <xf numFmtId="0" fontId="19" fillId="20" borderId="45" xfId="35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Финансовый 3" xfId="80"/>
    <cellStyle name="Финансовый 4" xfId="81"/>
    <cellStyle name="Формула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0"/>
  <sheetViews>
    <sheetView showGridLines="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5.421875" style="0" customWidth="1"/>
    <col min="2" max="5" width="11.7109375" style="0" customWidth="1"/>
    <col min="6" max="10" width="11.7109375" style="37" customWidth="1"/>
    <col min="11" max="11" width="11.7109375" style="32" customWidth="1"/>
    <col min="12" max="15" width="11.7109375" style="37" customWidth="1"/>
    <col min="16" max="24" width="11.7109375" style="0" customWidth="1"/>
    <col min="25" max="25" width="11.7109375" style="32" customWidth="1"/>
    <col min="26" max="29" width="11.7109375" style="37" customWidth="1"/>
    <col min="30" max="30" width="11.28125" style="37" customWidth="1"/>
    <col min="31" max="31" width="11.421875" style="37" bestFit="1" customWidth="1"/>
    <col min="32" max="32" width="11.7109375" style="37" customWidth="1"/>
    <col min="33" max="33" width="12.140625" style="37" customWidth="1"/>
    <col min="39" max="39" width="19.00390625" style="0" bestFit="1" customWidth="1"/>
    <col min="40" max="40" width="20.00390625" style="0" customWidth="1"/>
    <col min="41" max="41" width="13.57421875" style="0" customWidth="1"/>
    <col min="42" max="42" width="122.140625" style="0" customWidth="1"/>
  </cols>
  <sheetData>
    <row r="1" spans="1:30" ht="21">
      <c r="A1" s="180" t="s">
        <v>72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78"/>
      <c r="Z1" s="178"/>
      <c r="AA1" s="178"/>
      <c r="AB1" s="178"/>
      <c r="AC1" s="179"/>
      <c r="AD1" s="197"/>
    </row>
    <row r="2" spans="1:29" ht="21">
      <c r="A2" s="346"/>
      <c r="B2" s="343">
        <v>2014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>
        <v>2015</v>
      </c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5"/>
    </row>
    <row r="3" spans="1:29" ht="15.75">
      <c r="A3" s="347"/>
      <c r="B3" s="67" t="s">
        <v>19</v>
      </c>
      <c r="C3" s="67" t="s">
        <v>20</v>
      </c>
      <c r="D3" s="67" t="s">
        <v>21</v>
      </c>
      <c r="E3" s="67" t="s">
        <v>86</v>
      </c>
      <c r="F3" s="67" t="s">
        <v>76</v>
      </c>
      <c r="G3" s="67" t="s">
        <v>77</v>
      </c>
      <c r="H3" s="67" t="s">
        <v>78</v>
      </c>
      <c r="I3" s="67" t="s">
        <v>87</v>
      </c>
      <c r="J3" s="67" t="s">
        <v>79</v>
      </c>
      <c r="K3" s="67" t="s">
        <v>80</v>
      </c>
      <c r="L3" s="67" t="s">
        <v>81</v>
      </c>
      <c r="M3" s="67" t="s">
        <v>82</v>
      </c>
      <c r="N3" s="67" t="s">
        <v>83</v>
      </c>
      <c r="O3" s="67" t="s">
        <v>84</v>
      </c>
      <c r="P3" s="195" t="s">
        <v>19</v>
      </c>
      <c r="Q3" s="182" t="s">
        <v>20</v>
      </c>
      <c r="R3" s="182" t="s">
        <v>21</v>
      </c>
      <c r="S3" s="183" t="s">
        <v>86</v>
      </c>
      <c r="T3" s="67" t="s">
        <v>76</v>
      </c>
      <c r="U3" s="182" t="s">
        <v>77</v>
      </c>
      <c r="V3" s="182" t="s">
        <v>78</v>
      </c>
      <c r="W3" s="183" t="s">
        <v>87</v>
      </c>
      <c r="X3" s="67" t="s">
        <v>85</v>
      </c>
      <c r="Y3" s="195" t="s">
        <v>80</v>
      </c>
      <c r="Z3" s="67" t="s">
        <v>81</v>
      </c>
      <c r="AA3" s="67" t="s">
        <v>82</v>
      </c>
      <c r="AB3" s="67" t="s">
        <v>83</v>
      </c>
      <c r="AC3" s="82" t="s">
        <v>84</v>
      </c>
    </row>
    <row r="4" spans="1:42" ht="18.75">
      <c r="A4" s="13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194"/>
      <c r="O4" s="299"/>
      <c r="P4" s="194"/>
      <c r="Q4" s="93"/>
      <c r="R4" s="93"/>
      <c r="S4" s="93"/>
      <c r="T4" s="184"/>
      <c r="U4" s="93"/>
      <c r="V4" s="93"/>
      <c r="W4" s="93"/>
      <c r="X4" s="194"/>
      <c r="Y4" s="93"/>
      <c r="Z4" s="196"/>
      <c r="AA4" s="93"/>
      <c r="AB4" s="196"/>
      <c r="AC4" s="94"/>
      <c r="AM4" s="37"/>
      <c r="AN4" s="37"/>
      <c r="AO4" s="37"/>
      <c r="AP4" s="37"/>
    </row>
    <row r="5" spans="1:42" ht="15.75">
      <c r="A5" s="132" t="s">
        <v>1</v>
      </c>
      <c r="B5" s="22">
        <v>39914.229</v>
      </c>
      <c r="C5" s="22">
        <v>33796.739</v>
      </c>
      <c r="D5" s="5">
        <v>28937.88</v>
      </c>
      <c r="E5" s="96">
        <f>SUM(B5:D5)</f>
        <v>102648.848</v>
      </c>
      <c r="F5" s="22">
        <v>22350.713</v>
      </c>
      <c r="G5" s="22">
        <v>14875.516</v>
      </c>
      <c r="H5" s="5">
        <v>4746.07</v>
      </c>
      <c r="I5" s="106">
        <f>SUM(F5:H5)</f>
        <v>41972.299</v>
      </c>
      <c r="J5" s="96">
        <f>E5+I5</f>
        <v>144621.147</v>
      </c>
      <c r="K5" s="155">
        <v>0</v>
      </c>
      <c r="L5" s="155">
        <v>0</v>
      </c>
      <c r="M5" s="39">
        <v>8095</v>
      </c>
      <c r="N5" s="101">
        <f>SUM(K5:M5)</f>
        <v>8095</v>
      </c>
      <c r="O5" s="101">
        <f>J5+N5</f>
        <v>152716.147</v>
      </c>
      <c r="P5" s="185">
        <v>23404.429</v>
      </c>
      <c r="Q5" s="185">
        <v>16412.549</v>
      </c>
      <c r="R5" s="39">
        <v>18516.979</v>
      </c>
      <c r="S5" s="101">
        <f>SUM(P5:R5)</f>
        <v>58333.957</v>
      </c>
      <c r="T5" s="185">
        <v>16953.626</v>
      </c>
      <c r="U5" s="185">
        <v>17831.805</v>
      </c>
      <c r="V5" s="39">
        <v>0</v>
      </c>
      <c r="W5" s="101">
        <f>SUM(T5:V5)</f>
        <v>34785.431</v>
      </c>
      <c r="X5" s="186">
        <f>S5+W5</f>
        <v>93119.388</v>
      </c>
      <c r="Y5" s="185">
        <v>0</v>
      </c>
      <c r="Z5" s="185">
        <v>0</v>
      </c>
      <c r="AA5" s="39">
        <v>0</v>
      </c>
      <c r="AB5" s="101">
        <f>SUM(Y5:AA5)</f>
        <v>0</v>
      </c>
      <c r="AC5" s="186">
        <f>X5+AB5</f>
        <v>93119.388</v>
      </c>
      <c r="AH5" s="334"/>
      <c r="AM5" s="37"/>
      <c r="AN5" s="37"/>
      <c r="AO5" s="37"/>
      <c r="AP5" s="37"/>
    </row>
    <row r="6" spans="1:42" ht="15.75">
      <c r="A6" s="124" t="s">
        <v>27</v>
      </c>
      <c r="B6" s="23">
        <v>337316.556</v>
      </c>
      <c r="C6" s="4">
        <v>271960.038</v>
      </c>
      <c r="D6" s="4">
        <v>216073.935</v>
      </c>
      <c r="E6" s="97">
        <f>SUM(B6:D6)</f>
        <v>825350.5290000001</v>
      </c>
      <c r="F6" s="23">
        <v>137225.781</v>
      </c>
      <c r="G6" s="4">
        <v>172815.395</v>
      </c>
      <c r="H6" s="4">
        <v>255041.183</v>
      </c>
      <c r="I6" s="97">
        <f>SUM(F6:H6)</f>
        <v>565082.3589999999</v>
      </c>
      <c r="J6" s="97">
        <f>E6+I6</f>
        <v>1390432.888</v>
      </c>
      <c r="K6" s="156">
        <v>161994.641</v>
      </c>
      <c r="L6" s="156">
        <v>161996.736</v>
      </c>
      <c r="M6" s="40">
        <v>277076.253</v>
      </c>
      <c r="N6" s="102">
        <f>SUM(K6:M6)</f>
        <v>601067.63</v>
      </c>
      <c r="O6" s="102">
        <f>J6+N6</f>
        <v>1991500.5180000002</v>
      </c>
      <c r="P6" s="187">
        <v>288883.586</v>
      </c>
      <c r="Q6" s="40">
        <v>256622.154</v>
      </c>
      <c r="R6" s="40">
        <v>272879.457</v>
      </c>
      <c r="S6" s="102">
        <f>SUM(P6:R6)</f>
        <v>818385.1969999999</v>
      </c>
      <c r="T6" s="187">
        <v>276021.995</v>
      </c>
      <c r="U6" s="40">
        <v>84674.584</v>
      </c>
      <c r="V6" s="40">
        <v>91.98</v>
      </c>
      <c r="W6" s="102">
        <f>SUM(T6:V6)</f>
        <v>360788.559</v>
      </c>
      <c r="X6" s="188">
        <f aca="true" t="shared" si="0" ref="X6:X39">S6+W6</f>
        <v>1179173.756</v>
      </c>
      <c r="Y6" s="187">
        <v>137065.478</v>
      </c>
      <c r="Z6" s="40">
        <v>55290.407</v>
      </c>
      <c r="AA6" s="40">
        <v>157491.495</v>
      </c>
      <c r="AB6" s="102">
        <f aca="true" t="shared" si="1" ref="AB6:AB16">SUM(Y6:AA6)</f>
        <v>349847.38</v>
      </c>
      <c r="AC6" s="102">
        <f aca="true" t="shared" si="2" ref="AC6:AC17">X6+AB6</f>
        <v>1529021.136</v>
      </c>
      <c r="AH6" s="334"/>
      <c r="AM6" s="37"/>
      <c r="AN6" s="37"/>
      <c r="AO6" s="37"/>
      <c r="AP6" s="37"/>
    </row>
    <row r="7" spans="1:42" ht="15.75">
      <c r="A7" s="124" t="s">
        <v>28</v>
      </c>
      <c r="B7" s="23">
        <v>95403.785</v>
      </c>
      <c r="C7" s="23">
        <v>87315.03</v>
      </c>
      <c r="D7" s="4">
        <v>92960.086</v>
      </c>
      <c r="E7" s="97">
        <f aca="true" t="shared" si="3" ref="E7:E16">SUM(B7:D7)</f>
        <v>275678.901</v>
      </c>
      <c r="F7" s="23">
        <v>79303.903</v>
      </c>
      <c r="G7" s="23">
        <v>35213.079</v>
      </c>
      <c r="H7" s="4">
        <v>16817.982</v>
      </c>
      <c r="I7" s="97">
        <f aca="true" t="shared" si="4" ref="I7:I16">SUM(F7:H7)</f>
        <v>131334.964</v>
      </c>
      <c r="J7" s="97">
        <f aca="true" t="shared" si="5" ref="J7:J16">E7+I7</f>
        <v>407013.865</v>
      </c>
      <c r="K7" s="156">
        <v>14034.421</v>
      </c>
      <c r="L7" s="156">
        <v>15029.039</v>
      </c>
      <c r="M7" s="40">
        <v>23142.831</v>
      </c>
      <c r="N7" s="102">
        <f aca="true" t="shared" si="6" ref="N7:N16">SUM(K7:M7)</f>
        <v>52206.291</v>
      </c>
      <c r="O7" s="102">
        <f aca="true" t="shared" si="7" ref="O7:O16">J7+N7</f>
        <v>459220.15599999996</v>
      </c>
      <c r="P7" s="187">
        <v>100262.862</v>
      </c>
      <c r="Q7" s="187">
        <v>88043.293</v>
      </c>
      <c r="R7" s="40">
        <v>91376.517</v>
      </c>
      <c r="S7" s="102">
        <f aca="true" t="shared" si="8" ref="S7:S16">SUM(P7:R7)</f>
        <v>279682.672</v>
      </c>
      <c r="T7" s="187">
        <v>81500.272</v>
      </c>
      <c r="U7" s="187">
        <v>33873.07</v>
      </c>
      <c r="V7" s="40">
        <v>22471.824</v>
      </c>
      <c r="W7" s="102">
        <f aca="true" t="shared" si="9" ref="W7:W16">SUM(T7:V7)</f>
        <v>137845.166</v>
      </c>
      <c r="X7" s="188">
        <f t="shared" si="0"/>
        <v>417527.838</v>
      </c>
      <c r="Y7" s="187">
        <v>16714.295</v>
      </c>
      <c r="Z7" s="187">
        <v>16411.522</v>
      </c>
      <c r="AA7" s="40">
        <v>29547.395</v>
      </c>
      <c r="AB7" s="102">
        <f t="shared" si="1"/>
        <v>62673.212</v>
      </c>
      <c r="AC7" s="102">
        <f t="shared" si="2"/>
        <v>480201.05</v>
      </c>
      <c r="AH7" s="334"/>
      <c r="AM7" s="37"/>
      <c r="AN7" s="37"/>
      <c r="AO7" s="37"/>
      <c r="AP7" s="37"/>
    </row>
    <row r="8" spans="1:42" ht="15.75">
      <c r="A8" s="124" t="s">
        <v>29</v>
      </c>
      <c r="B8" s="23">
        <v>18171.364</v>
      </c>
      <c r="C8" s="23">
        <v>12647.708</v>
      </c>
      <c r="D8" s="4">
        <v>12752.648</v>
      </c>
      <c r="E8" s="97">
        <f t="shared" si="3"/>
        <v>43571.72</v>
      </c>
      <c r="F8" s="23">
        <v>11479.744</v>
      </c>
      <c r="G8" s="23">
        <v>4930.324</v>
      </c>
      <c r="H8" s="4">
        <v>0</v>
      </c>
      <c r="I8" s="97">
        <f t="shared" si="4"/>
        <v>16410.068</v>
      </c>
      <c r="J8" s="97">
        <f t="shared" si="5"/>
        <v>59981.788</v>
      </c>
      <c r="K8" s="156">
        <v>0</v>
      </c>
      <c r="L8" s="156">
        <v>0</v>
      </c>
      <c r="M8" s="40">
        <v>0</v>
      </c>
      <c r="N8" s="102">
        <f t="shared" si="6"/>
        <v>0</v>
      </c>
      <c r="O8" s="102">
        <f t="shared" si="7"/>
        <v>59981.788</v>
      </c>
      <c r="P8" s="187">
        <v>0</v>
      </c>
      <c r="Q8" s="187">
        <v>902.489</v>
      </c>
      <c r="R8" s="40">
        <v>0</v>
      </c>
      <c r="S8" s="102">
        <f t="shared" si="8"/>
        <v>902.489</v>
      </c>
      <c r="T8" s="187">
        <v>0</v>
      </c>
      <c r="U8" s="187">
        <v>0</v>
      </c>
      <c r="V8" s="40">
        <v>0</v>
      </c>
      <c r="W8" s="102">
        <f t="shared" si="9"/>
        <v>0</v>
      </c>
      <c r="X8" s="188">
        <f t="shared" si="0"/>
        <v>902.489</v>
      </c>
      <c r="Y8" s="187">
        <v>1208.38</v>
      </c>
      <c r="Z8" s="187">
        <v>0</v>
      </c>
      <c r="AA8" s="40">
        <v>0</v>
      </c>
      <c r="AB8" s="102">
        <f t="shared" si="1"/>
        <v>1208.38</v>
      </c>
      <c r="AC8" s="188">
        <f t="shared" si="2"/>
        <v>2110.869</v>
      </c>
      <c r="AM8" s="37"/>
      <c r="AN8" s="37"/>
      <c r="AO8" s="37"/>
      <c r="AP8" s="37"/>
    </row>
    <row r="9" spans="1:42" ht="15.75">
      <c r="A9" s="124" t="s">
        <v>30</v>
      </c>
      <c r="B9" s="23">
        <v>204180.267</v>
      </c>
      <c r="C9" s="23">
        <v>216982.347</v>
      </c>
      <c r="D9" s="4">
        <v>195297.859</v>
      </c>
      <c r="E9" s="97">
        <f t="shared" si="3"/>
        <v>616460.473</v>
      </c>
      <c r="F9" s="23">
        <v>142122.79</v>
      </c>
      <c r="G9" s="23">
        <v>150271.06</v>
      </c>
      <c r="H9" s="4">
        <v>142068.398</v>
      </c>
      <c r="I9" s="97">
        <f t="shared" si="4"/>
        <v>434462.24799999996</v>
      </c>
      <c r="J9" s="97">
        <f t="shared" si="5"/>
        <v>1050922.721</v>
      </c>
      <c r="K9" s="156">
        <v>96878.202</v>
      </c>
      <c r="L9" s="156">
        <v>129960.605</v>
      </c>
      <c r="M9" s="40">
        <v>119953.461</v>
      </c>
      <c r="N9" s="102">
        <f t="shared" si="6"/>
        <v>346792.268</v>
      </c>
      <c r="O9" s="102">
        <f t="shared" si="7"/>
        <v>1397714.9889999998</v>
      </c>
      <c r="P9" s="187">
        <v>208333.584</v>
      </c>
      <c r="Q9" s="187">
        <v>182954.746</v>
      </c>
      <c r="R9" s="40">
        <v>149242.196</v>
      </c>
      <c r="S9" s="102">
        <f t="shared" si="8"/>
        <v>540530.5260000001</v>
      </c>
      <c r="T9" s="187">
        <v>158640.543</v>
      </c>
      <c r="U9" s="187">
        <v>196059.677</v>
      </c>
      <c r="V9" s="40">
        <v>99104.2</v>
      </c>
      <c r="W9" s="102">
        <f t="shared" si="9"/>
        <v>453804.42</v>
      </c>
      <c r="X9" s="188">
        <f t="shared" si="0"/>
        <v>994334.946</v>
      </c>
      <c r="Y9" s="187">
        <v>98157.887</v>
      </c>
      <c r="Z9" s="187">
        <v>78616.446</v>
      </c>
      <c r="AA9" s="40">
        <v>111303.66</v>
      </c>
      <c r="AB9" s="102">
        <f t="shared" si="1"/>
        <v>288077.993</v>
      </c>
      <c r="AC9" s="102">
        <f t="shared" si="2"/>
        <v>1282412.939</v>
      </c>
      <c r="AM9" s="37"/>
      <c r="AN9" s="37"/>
      <c r="AO9" s="37"/>
      <c r="AP9" s="37"/>
    </row>
    <row r="10" spans="1:42" ht="15.75">
      <c r="A10" s="124" t="s">
        <v>31</v>
      </c>
      <c r="B10" s="23">
        <v>139774.437</v>
      </c>
      <c r="C10" s="23">
        <v>137054.913</v>
      </c>
      <c r="D10" s="4">
        <v>120163.916</v>
      </c>
      <c r="E10" s="97">
        <f t="shared" si="3"/>
        <v>396993.26599999995</v>
      </c>
      <c r="F10" s="23">
        <v>111759.901</v>
      </c>
      <c r="G10" s="23">
        <v>73270.798</v>
      </c>
      <c r="H10" s="4">
        <v>38606.496</v>
      </c>
      <c r="I10" s="97">
        <f t="shared" si="4"/>
        <v>223637.195</v>
      </c>
      <c r="J10" s="97">
        <f t="shared" si="5"/>
        <v>620630.4609999999</v>
      </c>
      <c r="K10" s="156">
        <v>23757.349</v>
      </c>
      <c r="L10" s="156">
        <v>28238.919</v>
      </c>
      <c r="M10" s="40">
        <v>36209.722</v>
      </c>
      <c r="N10" s="102">
        <f t="shared" si="6"/>
        <v>88205.98999999999</v>
      </c>
      <c r="O10" s="102">
        <f t="shared" si="7"/>
        <v>708836.4509999999</v>
      </c>
      <c r="P10" s="187">
        <v>144364.474</v>
      </c>
      <c r="Q10" s="187">
        <v>130002.158</v>
      </c>
      <c r="R10" s="40">
        <v>132891.245</v>
      </c>
      <c r="S10" s="102">
        <f t="shared" si="8"/>
        <v>407257.877</v>
      </c>
      <c r="T10" s="187">
        <v>116889.761</v>
      </c>
      <c r="U10" s="187">
        <v>63791.559</v>
      </c>
      <c r="V10" s="40">
        <v>36235.031</v>
      </c>
      <c r="W10" s="102">
        <f t="shared" si="9"/>
        <v>216916.35100000002</v>
      </c>
      <c r="X10" s="188">
        <f t="shared" si="0"/>
        <v>624174.228</v>
      </c>
      <c r="Y10" s="187">
        <v>30139.855</v>
      </c>
      <c r="Z10" s="187">
        <v>46875.626</v>
      </c>
      <c r="AA10" s="40">
        <v>32684.578</v>
      </c>
      <c r="AB10" s="102">
        <f t="shared" si="1"/>
        <v>109700.05900000001</v>
      </c>
      <c r="AC10" s="102">
        <f t="shared" si="2"/>
        <v>733874.287</v>
      </c>
      <c r="AM10" s="37"/>
      <c r="AN10" s="37"/>
      <c r="AO10" s="37"/>
      <c r="AP10" s="37"/>
    </row>
    <row r="11" spans="1:42" ht="15.75">
      <c r="A11" s="124" t="s">
        <v>32</v>
      </c>
      <c r="B11" s="23">
        <v>89466.682</v>
      </c>
      <c r="C11" s="23">
        <v>83138.249</v>
      </c>
      <c r="D11" s="4">
        <v>77640.96</v>
      </c>
      <c r="E11" s="97">
        <f t="shared" si="3"/>
        <v>250245.891</v>
      </c>
      <c r="F11" s="23">
        <v>69251.937</v>
      </c>
      <c r="G11" s="23">
        <v>43230.768</v>
      </c>
      <c r="H11" s="4">
        <v>16615.884</v>
      </c>
      <c r="I11" s="97">
        <f t="shared" si="4"/>
        <v>129098.589</v>
      </c>
      <c r="J11" s="97">
        <f t="shared" si="5"/>
        <v>379344.48</v>
      </c>
      <c r="K11" s="156">
        <v>13102.106</v>
      </c>
      <c r="L11" s="156">
        <v>12601.102</v>
      </c>
      <c r="M11" s="40">
        <v>18785.782</v>
      </c>
      <c r="N11" s="102">
        <f t="shared" si="6"/>
        <v>44488.99</v>
      </c>
      <c r="O11" s="102">
        <f t="shared" si="7"/>
        <v>423833.47</v>
      </c>
      <c r="P11" s="187">
        <v>90186.147</v>
      </c>
      <c r="Q11" s="187">
        <v>76354.45</v>
      </c>
      <c r="R11" s="40">
        <v>74609.97</v>
      </c>
      <c r="S11" s="102">
        <f t="shared" si="8"/>
        <v>241150.567</v>
      </c>
      <c r="T11" s="187">
        <v>63914.038</v>
      </c>
      <c r="U11" s="187">
        <v>36997.135</v>
      </c>
      <c r="V11" s="40">
        <v>15074.318</v>
      </c>
      <c r="W11" s="102">
        <f t="shared" si="9"/>
        <v>115985.49100000001</v>
      </c>
      <c r="X11" s="188">
        <f t="shared" si="0"/>
        <v>357136.058</v>
      </c>
      <c r="Y11" s="187">
        <v>9892.104</v>
      </c>
      <c r="Z11" s="187">
        <v>14957.954</v>
      </c>
      <c r="AA11" s="40">
        <v>15394.51</v>
      </c>
      <c r="AB11" s="102">
        <f t="shared" si="1"/>
        <v>40244.568</v>
      </c>
      <c r="AC11" s="102">
        <f t="shared" si="2"/>
        <v>397380.62600000005</v>
      </c>
      <c r="AM11" s="37"/>
      <c r="AN11" s="37"/>
      <c r="AO11" s="37"/>
      <c r="AP11" s="37"/>
    </row>
    <row r="12" spans="1:42" ht="15.75">
      <c r="A12" s="124" t="s">
        <v>33</v>
      </c>
      <c r="B12" s="23">
        <v>240726.656</v>
      </c>
      <c r="C12" s="23">
        <v>194610.376</v>
      </c>
      <c r="D12" s="4">
        <v>193417.656</v>
      </c>
      <c r="E12" s="97">
        <f t="shared" si="3"/>
        <v>628754.688</v>
      </c>
      <c r="F12" s="23">
        <v>170411.608</v>
      </c>
      <c r="G12" s="23">
        <v>130008.808</v>
      </c>
      <c r="H12" s="4">
        <v>115414.44</v>
      </c>
      <c r="I12" s="97">
        <f t="shared" si="4"/>
        <v>415834.856</v>
      </c>
      <c r="J12" s="97">
        <f t="shared" si="5"/>
        <v>1044589.544</v>
      </c>
      <c r="K12" s="156">
        <v>63677.136</v>
      </c>
      <c r="L12" s="156">
        <v>103435.6</v>
      </c>
      <c r="M12" s="40">
        <v>112476.432</v>
      </c>
      <c r="N12" s="102">
        <f t="shared" si="6"/>
        <v>279589.168</v>
      </c>
      <c r="O12" s="102">
        <f t="shared" si="7"/>
        <v>1324178.712</v>
      </c>
      <c r="P12" s="187">
        <v>224950.32</v>
      </c>
      <c r="Q12" s="187">
        <v>178352.68</v>
      </c>
      <c r="R12" s="40">
        <v>188963.84</v>
      </c>
      <c r="S12" s="102">
        <f t="shared" si="8"/>
        <v>592266.84</v>
      </c>
      <c r="T12" s="187">
        <v>181280.32</v>
      </c>
      <c r="U12" s="187">
        <v>123554.72</v>
      </c>
      <c r="V12" s="40">
        <v>88647.4</v>
      </c>
      <c r="W12" s="102">
        <f t="shared" si="9"/>
        <v>393482.44000000006</v>
      </c>
      <c r="X12" s="188">
        <f t="shared" si="0"/>
        <v>985749.28</v>
      </c>
      <c r="Y12" s="187">
        <v>61243.312</v>
      </c>
      <c r="Z12" s="187">
        <v>65781.36</v>
      </c>
      <c r="AA12" s="40">
        <v>68921.84</v>
      </c>
      <c r="AB12" s="102">
        <f t="shared" si="1"/>
        <v>195946.512</v>
      </c>
      <c r="AC12" s="102">
        <f t="shared" si="2"/>
        <v>1181695.792</v>
      </c>
      <c r="AM12" s="37"/>
      <c r="AN12" s="37"/>
      <c r="AO12" s="37"/>
      <c r="AP12" s="37"/>
    </row>
    <row r="13" spans="1:42" ht="15.75">
      <c r="A13" s="124" t="s">
        <v>34</v>
      </c>
      <c r="B13" s="23">
        <v>523809.977</v>
      </c>
      <c r="C13" s="23">
        <v>325189.7</v>
      </c>
      <c r="D13" s="4">
        <v>283674.367</v>
      </c>
      <c r="E13" s="97">
        <f t="shared" si="3"/>
        <v>1132674.044</v>
      </c>
      <c r="F13" s="23">
        <v>241965.687</v>
      </c>
      <c r="G13" s="23">
        <v>309948.665</v>
      </c>
      <c r="H13" s="4">
        <v>268403.39</v>
      </c>
      <c r="I13" s="97">
        <f t="shared" si="4"/>
        <v>820317.742</v>
      </c>
      <c r="J13" s="97">
        <f t="shared" si="5"/>
        <v>1952991.7859999998</v>
      </c>
      <c r="K13" s="156">
        <v>233608.19</v>
      </c>
      <c r="L13" s="156">
        <v>241207.812</v>
      </c>
      <c r="M13" s="40">
        <v>233319.781</v>
      </c>
      <c r="N13" s="102">
        <f t="shared" si="6"/>
        <v>708135.7829999999</v>
      </c>
      <c r="O13" s="102">
        <f t="shared" si="7"/>
        <v>2661127.5689999997</v>
      </c>
      <c r="P13" s="187">
        <v>431355.772</v>
      </c>
      <c r="Q13" s="187">
        <v>397326.784</v>
      </c>
      <c r="R13" s="40">
        <v>444187.514</v>
      </c>
      <c r="S13" s="102">
        <f t="shared" si="8"/>
        <v>1272870.07</v>
      </c>
      <c r="T13" s="187">
        <v>285614.556</v>
      </c>
      <c r="U13" s="187">
        <v>194321.04</v>
      </c>
      <c r="V13" s="40">
        <v>186177.569</v>
      </c>
      <c r="W13" s="102">
        <f t="shared" si="9"/>
        <v>666113.165</v>
      </c>
      <c r="X13" s="188">
        <f t="shared" si="0"/>
        <v>1938983.235</v>
      </c>
      <c r="Y13" s="187">
        <v>261458.49</v>
      </c>
      <c r="Z13" s="187">
        <v>198879.308</v>
      </c>
      <c r="AA13" s="40">
        <v>236352.764</v>
      </c>
      <c r="AB13" s="102">
        <f t="shared" si="1"/>
        <v>696690.5619999999</v>
      </c>
      <c r="AC13" s="188">
        <f t="shared" si="2"/>
        <v>2635673.7970000003</v>
      </c>
      <c r="AM13" s="37"/>
      <c r="AN13" s="37"/>
      <c r="AO13" s="37"/>
      <c r="AP13" s="37"/>
    </row>
    <row r="14" spans="1:42" ht="15.75">
      <c r="A14" s="124" t="s">
        <v>2</v>
      </c>
      <c r="B14" s="23">
        <v>50983.104</v>
      </c>
      <c r="C14" s="23">
        <v>43484.157</v>
      </c>
      <c r="D14" s="4">
        <v>56766.495</v>
      </c>
      <c r="E14" s="97">
        <f t="shared" si="3"/>
        <v>151233.756</v>
      </c>
      <c r="F14" s="23">
        <v>56866.006</v>
      </c>
      <c r="G14" s="23">
        <v>58621.258</v>
      </c>
      <c r="H14" s="4">
        <v>47910.209</v>
      </c>
      <c r="I14" s="97">
        <f t="shared" si="4"/>
        <v>163397.473</v>
      </c>
      <c r="J14" s="97">
        <f t="shared" si="5"/>
        <v>314631.229</v>
      </c>
      <c r="K14" s="156">
        <v>43860.042</v>
      </c>
      <c r="L14" s="156">
        <v>39004.971</v>
      </c>
      <c r="M14" s="40">
        <v>36459.512</v>
      </c>
      <c r="N14" s="102">
        <f t="shared" si="6"/>
        <v>119324.52500000001</v>
      </c>
      <c r="O14" s="102">
        <f t="shared" si="7"/>
        <v>433955.754</v>
      </c>
      <c r="P14" s="187">
        <v>37696.824</v>
      </c>
      <c r="Q14" s="187">
        <v>44651.373</v>
      </c>
      <c r="R14" s="40">
        <v>58539.279</v>
      </c>
      <c r="S14" s="102">
        <f t="shared" si="8"/>
        <v>140887.476</v>
      </c>
      <c r="T14" s="187">
        <v>58313.181</v>
      </c>
      <c r="U14" s="187">
        <v>59735.865</v>
      </c>
      <c r="V14" s="40">
        <v>49354.323</v>
      </c>
      <c r="W14" s="102">
        <f t="shared" si="9"/>
        <v>167403.369</v>
      </c>
      <c r="X14" s="188">
        <f t="shared" si="0"/>
        <v>308290.845</v>
      </c>
      <c r="Y14" s="187">
        <v>40380.639</v>
      </c>
      <c r="Z14" s="187">
        <v>35739.972</v>
      </c>
      <c r="AA14" s="40">
        <v>32343.789</v>
      </c>
      <c r="AB14" s="102">
        <f t="shared" si="1"/>
        <v>108464.40000000001</v>
      </c>
      <c r="AC14" s="102">
        <f t="shared" si="2"/>
        <v>416755.245</v>
      </c>
      <c r="AM14" s="37"/>
      <c r="AN14" s="37"/>
      <c r="AO14" s="37"/>
      <c r="AP14" s="37"/>
    </row>
    <row r="15" spans="1:42" ht="15.75">
      <c r="A15" s="124" t="s">
        <v>3</v>
      </c>
      <c r="B15" s="23">
        <v>139711.794</v>
      </c>
      <c r="C15" s="23">
        <v>128704.237</v>
      </c>
      <c r="D15" s="4">
        <v>140810.743</v>
      </c>
      <c r="E15" s="97">
        <f t="shared" si="3"/>
        <v>409226.774</v>
      </c>
      <c r="F15" s="23">
        <v>120962.292</v>
      </c>
      <c r="G15" s="23">
        <v>122427.074</v>
      </c>
      <c r="H15" s="4">
        <v>121520.996</v>
      </c>
      <c r="I15" s="97">
        <f t="shared" si="4"/>
        <v>364910.36199999996</v>
      </c>
      <c r="J15" s="97">
        <f t="shared" si="5"/>
        <v>774137.1359999999</v>
      </c>
      <c r="K15" s="156">
        <v>114437.716</v>
      </c>
      <c r="L15" s="156">
        <v>113641.866</v>
      </c>
      <c r="M15" s="40">
        <v>106414.981</v>
      </c>
      <c r="N15" s="102">
        <f t="shared" si="6"/>
        <v>334494.56299999997</v>
      </c>
      <c r="O15" s="102">
        <f t="shared" si="7"/>
        <v>1108631.699</v>
      </c>
      <c r="P15" s="187">
        <v>108380.984</v>
      </c>
      <c r="Q15" s="187">
        <v>100299.425</v>
      </c>
      <c r="R15" s="40">
        <v>110475.389</v>
      </c>
      <c r="S15" s="102">
        <f t="shared" si="8"/>
        <v>319155.79799999995</v>
      </c>
      <c r="T15" s="187">
        <v>96779.985</v>
      </c>
      <c r="U15" s="187">
        <v>119060.468</v>
      </c>
      <c r="V15" s="40">
        <v>117567.689</v>
      </c>
      <c r="W15" s="102">
        <f t="shared" si="9"/>
        <v>333408.142</v>
      </c>
      <c r="X15" s="188">
        <f t="shared" si="0"/>
        <v>652563.94</v>
      </c>
      <c r="Y15" s="187">
        <v>102164.429</v>
      </c>
      <c r="Z15" s="187">
        <v>103597.575</v>
      </c>
      <c r="AA15" s="40">
        <v>100686.058</v>
      </c>
      <c r="AB15" s="102">
        <f t="shared" si="1"/>
        <v>306448.06200000003</v>
      </c>
      <c r="AC15" s="102">
        <f t="shared" si="2"/>
        <v>959012.002</v>
      </c>
      <c r="AH15" s="29"/>
      <c r="AI15" s="37"/>
      <c r="AM15" s="37"/>
      <c r="AN15" s="37"/>
      <c r="AO15" s="37"/>
      <c r="AP15" s="37"/>
    </row>
    <row r="16" spans="1:42" ht="16.5" thickBot="1">
      <c r="A16" s="124" t="s">
        <v>22</v>
      </c>
      <c r="B16" s="23">
        <v>138042.07</v>
      </c>
      <c r="C16" s="23">
        <v>116121.53600000001</v>
      </c>
      <c r="D16" s="4">
        <v>140383.098</v>
      </c>
      <c r="E16" s="97">
        <f t="shared" si="3"/>
        <v>394546.704</v>
      </c>
      <c r="F16" s="23">
        <v>129687.93</v>
      </c>
      <c r="G16" s="23">
        <v>130737.94900000001</v>
      </c>
      <c r="H16" s="4">
        <v>131889.193</v>
      </c>
      <c r="I16" s="97">
        <f t="shared" si="4"/>
        <v>392315.07200000004</v>
      </c>
      <c r="J16" s="97">
        <f t="shared" si="5"/>
        <v>786861.7760000001</v>
      </c>
      <c r="K16" s="156">
        <v>112403.412</v>
      </c>
      <c r="L16" s="156">
        <v>94810.903</v>
      </c>
      <c r="M16" s="40">
        <v>76144.902</v>
      </c>
      <c r="N16" s="102">
        <f t="shared" si="6"/>
        <v>283359.217</v>
      </c>
      <c r="O16" s="102">
        <f t="shared" si="7"/>
        <v>1070220.993</v>
      </c>
      <c r="P16" s="187">
        <v>73089.77799999999</v>
      </c>
      <c r="Q16" s="187">
        <v>68638.661</v>
      </c>
      <c r="R16" s="40">
        <v>95465.95</v>
      </c>
      <c r="S16" s="102">
        <f t="shared" si="8"/>
        <v>237194.38899999997</v>
      </c>
      <c r="T16" s="187">
        <v>108974.161</v>
      </c>
      <c r="U16" s="187">
        <v>121755.532</v>
      </c>
      <c r="V16" s="40">
        <v>114505.64199999999</v>
      </c>
      <c r="W16" s="102">
        <f t="shared" si="9"/>
        <v>345235.33499999996</v>
      </c>
      <c r="X16" s="188">
        <f t="shared" si="0"/>
        <v>582429.7239999999</v>
      </c>
      <c r="Y16" s="187">
        <v>108180.761</v>
      </c>
      <c r="Z16" s="187">
        <v>102371.904</v>
      </c>
      <c r="AA16" s="40">
        <v>97558.697</v>
      </c>
      <c r="AB16" s="107">
        <f t="shared" si="1"/>
        <v>308111.36199999996</v>
      </c>
      <c r="AC16" s="188">
        <f t="shared" si="2"/>
        <v>890541.0859999999</v>
      </c>
      <c r="AH16" s="29"/>
      <c r="AI16" s="37"/>
      <c r="AM16" s="37"/>
      <c r="AN16" s="37"/>
      <c r="AO16" s="37"/>
      <c r="AP16" s="37"/>
    </row>
    <row r="17" spans="1:42" ht="16.5" thickBot="1">
      <c r="A17" s="298" t="s">
        <v>4</v>
      </c>
      <c r="B17" s="6">
        <f>SUM(B5:B16)</f>
        <v>2017500.921</v>
      </c>
      <c r="C17" s="6">
        <f>SUM(C5:C16)</f>
        <v>1651005.0299999998</v>
      </c>
      <c r="D17" s="6">
        <f>SUM(D5:D16)</f>
        <v>1558879.6430000002</v>
      </c>
      <c r="E17" s="98">
        <f>SUM(B17:D17)</f>
        <v>5227385.5940000005</v>
      </c>
      <c r="F17" s="41">
        <f>SUM(F5:F16)</f>
        <v>1293388.292</v>
      </c>
      <c r="G17" s="41">
        <f>SUM(G5:G16)</f>
        <v>1246350.694</v>
      </c>
      <c r="H17" s="41">
        <f>SUM(H5:H16)</f>
        <v>1159034.2410000002</v>
      </c>
      <c r="I17" s="103">
        <f>SUM(F17:H17)</f>
        <v>3698773.227</v>
      </c>
      <c r="J17" s="103">
        <f>E17+I17</f>
        <v>8926158.821</v>
      </c>
      <c r="K17" s="41">
        <f>SUM(K5:K16)</f>
        <v>877753.2150000001</v>
      </c>
      <c r="L17" s="41">
        <f>SUM(L5:L16)</f>
        <v>939927.5530000002</v>
      </c>
      <c r="M17" s="41">
        <f>SUM(M5:M16)</f>
        <v>1048078.657</v>
      </c>
      <c r="N17" s="103">
        <f>SUM(K17:M17)</f>
        <v>2865759.4250000003</v>
      </c>
      <c r="O17" s="103">
        <f>J17+N17</f>
        <v>11791918.246000001</v>
      </c>
      <c r="P17" s="41">
        <f>SUM(P5:P16)</f>
        <v>1730908.76</v>
      </c>
      <c r="Q17" s="41">
        <f>SUM(Q5:Q16)</f>
        <v>1540560.7619999999</v>
      </c>
      <c r="R17" s="41">
        <f>SUM(R5:R16)</f>
        <v>1637148.336</v>
      </c>
      <c r="S17" s="103">
        <f>SUM(P17:R17)</f>
        <v>4908617.858</v>
      </c>
      <c r="T17" s="86">
        <f>SUM(T5:T16)</f>
        <v>1444882.4380000003</v>
      </c>
      <c r="U17" s="41">
        <f>SUM(U5:U16)</f>
        <v>1051655.455</v>
      </c>
      <c r="V17" s="41">
        <f>SUM(V5:V16)</f>
        <v>729229.9759999999</v>
      </c>
      <c r="W17" s="103">
        <f>SUM(T17:V17)</f>
        <v>3225767.869</v>
      </c>
      <c r="X17" s="189">
        <f t="shared" si="0"/>
        <v>8134385.727</v>
      </c>
      <c r="Y17" s="86">
        <f>SUM(Y5:Y16)</f>
        <v>866605.6299999999</v>
      </c>
      <c r="Z17" s="41">
        <f>SUM(Z5:Z16)</f>
        <v>718522.074</v>
      </c>
      <c r="AA17" s="326">
        <f>SUM(AA5:AA16)</f>
        <v>882284.786</v>
      </c>
      <c r="AB17" s="103">
        <f>SUM(AB5:AB16)</f>
        <v>2467412.49</v>
      </c>
      <c r="AC17" s="103">
        <f t="shared" si="2"/>
        <v>10601798.217</v>
      </c>
      <c r="AH17" s="29"/>
      <c r="AM17" s="37"/>
      <c r="AN17" s="37"/>
      <c r="AO17" s="37"/>
      <c r="AP17" s="37"/>
    </row>
    <row r="18" spans="1:42" ht="18.75">
      <c r="A18" s="292" t="s">
        <v>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293"/>
      <c r="P18" s="194"/>
      <c r="Q18" s="194"/>
      <c r="R18" s="194"/>
      <c r="S18" s="194"/>
      <c r="T18" s="294"/>
      <c r="U18" s="194"/>
      <c r="V18" s="194"/>
      <c r="W18" s="295"/>
      <c r="X18" s="295"/>
      <c r="Y18" s="296"/>
      <c r="Z18" s="297"/>
      <c r="AA18" s="297"/>
      <c r="AB18" s="297"/>
      <c r="AC18" s="337"/>
      <c r="AH18" s="29"/>
      <c r="AM18" s="37"/>
      <c r="AN18" s="37"/>
      <c r="AO18" s="37"/>
      <c r="AP18" s="37"/>
    </row>
    <row r="19" spans="1:42" ht="15.75">
      <c r="A19" s="132" t="s">
        <v>6</v>
      </c>
      <c r="B19" s="22">
        <v>165878.896</v>
      </c>
      <c r="C19" s="5">
        <v>139281.923</v>
      </c>
      <c r="D19" s="5">
        <v>136101.43</v>
      </c>
      <c r="E19" s="96">
        <f aca="true" t="shared" si="10" ref="E19:E24">SUM(B19:D19)</f>
        <v>441262.249</v>
      </c>
      <c r="F19" s="39">
        <v>109020.968</v>
      </c>
      <c r="G19" s="39">
        <v>81105.822</v>
      </c>
      <c r="H19" s="39">
        <v>51126.256</v>
      </c>
      <c r="I19" s="101">
        <f aca="true" t="shared" si="11" ref="I19:I24">SUM(F19:H19)</f>
        <v>241253.04599999997</v>
      </c>
      <c r="J19" s="101">
        <f aca="true" t="shared" si="12" ref="J19:J24">E19+I19</f>
        <v>682515.2949999999</v>
      </c>
      <c r="K19" s="155">
        <v>14090.68</v>
      </c>
      <c r="L19" s="155">
        <v>58577.064</v>
      </c>
      <c r="M19" s="39">
        <v>65747.302</v>
      </c>
      <c r="N19" s="101">
        <f aca="true" t="shared" si="13" ref="N19:N24">SUM(K19:M19)</f>
        <v>138415.046</v>
      </c>
      <c r="O19" s="101">
        <f aca="true" t="shared" si="14" ref="O19:O24">J19+N19</f>
        <v>820930.3409999999</v>
      </c>
      <c r="P19" s="185">
        <v>157478.53</v>
      </c>
      <c r="Q19" s="39">
        <v>127673.377</v>
      </c>
      <c r="R19" s="39">
        <v>129118.762</v>
      </c>
      <c r="S19" s="101">
        <f aca="true" t="shared" si="15" ref="S19:S24">SUM(P19:R19)</f>
        <v>414270.669</v>
      </c>
      <c r="T19" s="185">
        <v>94779.138</v>
      </c>
      <c r="U19" s="39">
        <v>74457.45</v>
      </c>
      <c r="V19" s="39">
        <v>53576.153</v>
      </c>
      <c r="W19" s="102">
        <f aca="true" t="shared" si="16" ref="W19:W24">SUM(T19:V19)</f>
        <v>222812.74099999998</v>
      </c>
      <c r="X19" s="188">
        <f t="shared" si="0"/>
        <v>637083.4099999999</v>
      </c>
      <c r="Y19" s="187">
        <v>21622.439</v>
      </c>
      <c r="Z19" s="40">
        <v>51025.835</v>
      </c>
      <c r="AA19" s="40">
        <v>51812.848</v>
      </c>
      <c r="AB19" s="102">
        <f>SUM(Y19:AA19)</f>
        <v>124461.122</v>
      </c>
      <c r="AC19" s="188">
        <f aca="true" t="shared" si="17" ref="AC19:AC24">X19+AB19</f>
        <v>761544.5319999999</v>
      </c>
      <c r="AH19" s="29"/>
      <c r="AM19" s="37"/>
      <c r="AN19" s="37"/>
      <c r="AO19" s="37"/>
      <c r="AP19" s="37"/>
    </row>
    <row r="20" spans="1:42" ht="15.75">
      <c r="A20" s="124" t="s">
        <v>7</v>
      </c>
      <c r="B20" s="23">
        <v>123076.182</v>
      </c>
      <c r="C20" s="23">
        <v>86650.02</v>
      </c>
      <c r="D20" s="4">
        <v>101276.76</v>
      </c>
      <c r="E20" s="97">
        <f t="shared" si="10"/>
        <v>311002.962</v>
      </c>
      <c r="F20" s="40">
        <v>92762.968</v>
      </c>
      <c r="G20" s="40">
        <v>72713.441</v>
      </c>
      <c r="H20" s="40">
        <v>77174.573</v>
      </c>
      <c r="I20" s="102">
        <f t="shared" si="11"/>
        <v>242650.982</v>
      </c>
      <c r="J20" s="102">
        <f t="shared" si="12"/>
        <v>553653.944</v>
      </c>
      <c r="K20" s="156">
        <v>86549.393</v>
      </c>
      <c r="L20" s="156">
        <v>109889.227</v>
      </c>
      <c r="M20" s="40">
        <v>77128.329</v>
      </c>
      <c r="N20" s="102">
        <f t="shared" si="13"/>
        <v>273566.949</v>
      </c>
      <c r="O20" s="102">
        <f t="shared" si="14"/>
        <v>827220.893</v>
      </c>
      <c r="P20" s="187">
        <v>65568.699</v>
      </c>
      <c r="Q20" s="187">
        <v>54398.581</v>
      </c>
      <c r="R20" s="40">
        <v>66732.099</v>
      </c>
      <c r="S20" s="102">
        <f t="shared" si="15"/>
        <v>186699.37900000002</v>
      </c>
      <c r="T20" s="187">
        <v>72722.846</v>
      </c>
      <c r="U20" s="187">
        <v>101639.907</v>
      </c>
      <c r="V20" s="40">
        <v>87176.407</v>
      </c>
      <c r="W20" s="102">
        <f t="shared" si="16"/>
        <v>261539.16000000003</v>
      </c>
      <c r="X20" s="188">
        <f t="shared" si="0"/>
        <v>448238.53900000005</v>
      </c>
      <c r="Y20" s="187">
        <v>69612.403</v>
      </c>
      <c r="Z20" s="187">
        <v>67813.354</v>
      </c>
      <c r="AA20" s="40">
        <v>65717.384</v>
      </c>
      <c r="AB20" s="102">
        <f>SUM(Y20:AA20)</f>
        <v>203143.141</v>
      </c>
      <c r="AC20" s="188">
        <f t="shared" si="17"/>
        <v>651381.68</v>
      </c>
      <c r="AH20" s="29"/>
      <c r="AM20" s="37"/>
      <c r="AN20" s="37"/>
      <c r="AO20" s="37"/>
      <c r="AP20" s="37"/>
    </row>
    <row r="21" spans="1:42" ht="15.75">
      <c r="A21" s="124" t="s">
        <v>8</v>
      </c>
      <c r="B21" s="23">
        <v>112849.49</v>
      </c>
      <c r="C21" s="23">
        <v>93850.493</v>
      </c>
      <c r="D21" s="4">
        <v>116152.859</v>
      </c>
      <c r="E21" s="97">
        <f t="shared" si="10"/>
        <v>322852.842</v>
      </c>
      <c r="F21" s="40">
        <v>113818.688</v>
      </c>
      <c r="G21" s="40">
        <v>162173.09</v>
      </c>
      <c r="H21" s="40">
        <v>151404.665</v>
      </c>
      <c r="I21" s="102">
        <f t="shared" si="11"/>
        <v>427396.44299999997</v>
      </c>
      <c r="J21" s="102">
        <f t="shared" si="12"/>
        <v>750249.2849999999</v>
      </c>
      <c r="K21" s="156">
        <v>131547.732</v>
      </c>
      <c r="L21" s="156">
        <v>86203.849</v>
      </c>
      <c r="M21" s="40">
        <v>75099.116</v>
      </c>
      <c r="N21" s="102">
        <f t="shared" si="13"/>
        <v>292850.697</v>
      </c>
      <c r="O21" s="102">
        <f t="shared" si="14"/>
        <v>1043099.9819999998</v>
      </c>
      <c r="P21" s="187">
        <v>85074.67</v>
      </c>
      <c r="Q21" s="187">
        <v>97395.662</v>
      </c>
      <c r="R21" s="40">
        <v>108930.428</v>
      </c>
      <c r="S21" s="102">
        <f t="shared" si="15"/>
        <v>291400.76</v>
      </c>
      <c r="T21" s="187">
        <v>123382.12</v>
      </c>
      <c r="U21" s="187">
        <v>198671.174</v>
      </c>
      <c r="V21" s="40">
        <v>181612.717</v>
      </c>
      <c r="W21" s="102">
        <f t="shared" si="16"/>
        <v>503666.011</v>
      </c>
      <c r="X21" s="188">
        <f t="shared" si="0"/>
        <v>795066.771</v>
      </c>
      <c r="Y21" s="187">
        <v>157775.695</v>
      </c>
      <c r="Z21" s="187">
        <v>176722.196</v>
      </c>
      <c r="AA21" s="40">
        <v>127252.757</v>
      </c>
      <c r="AB21" s="102">
        <f>SUM(Y21:AA21)</f>
        <v>461750.648</v>
      </c>
      <c r="AC21" s="188">
        <f t="shared" si="17"/>
        <v>1256817.419</v>
      </c>
      <c r="AM21" s="37"/>
      <c r="AN21" s="37"/>
      <c r="AO21" s="37"/>
      <c r="AP21" s="37"/>
    </row>
    <row r="22" spans="1:42" ht="15.75">
      <c r="A22" s="124" t="s">
        <v>9</v>
      </c>
      <c r="B22" s="4">
        <v>28890.347999999998</v>
      </c>
      <c r="C22" s="4">
        <v>21421.075999999997</v>
      </c>
      <c r="D22" s="1">
        <v>21672.957</v>
      </c>
      <c r="E22" s="97">
        <f t="shared" si="10"/>
        <v>71984.381</v>
      </c>
      <c r="F22" s="1">
        <v>14652.935</v>
      </c>
      <c r="G22" s="1">
        <v>19050.044</v>
      </c>
      <c r="H22" s="1">
        <v>23996.903</v>
      </c>
      <c r="I22" s="102">
        <f t="shared" si="11"/>
        <v>57699.882</v>
      </c>
      <c r="J22" s="102">
        <f t="shared" si="12"/>
        <v>129684.26299999999</v>
      </c>
      <c r="K22" s="157">
        <v>16571.125</v>
      </c>
      <c r="L22" s="157">
        <v>11744.954</v>
      </c>
      <c r="M22" s="1">
        <v>11475.264</v>
      </c>
      <c r="N22" s="102">
        <f t="shared" si="13"/>
        <v>39791.34299999999</v>
      </c>
      <c r="O22" s="102">
        <f t="shared" si="14"/>
        <v>169475.60599999997</v>
      </c>
      <c r="P22" s="40">
        <v>6970.476999999999</v>
      </c>
      <c r="Q22" s="40">
        <v>12596.390999999998</v>
      </c>
      <c r="R22" s="1">
        <v>14464.653999999999</v>
      </c>
      <c r="S22" s="102">
        <f t="shared" si="15"/>
        <v>34031.522</v>
      </c>
      <c r="T22" s="40">
        <v>16194.638</v>
      </c>
      <c r="U22" s="40">
        <v>30352.45</v>
      </c>
      <c r="V22" s="1">
        <v>26854.29</v>
      </c>
      <c r="W22" s="102">
        <f t="shared" si="16"/>
        <v>73401.378</v>
      </c>
      <c r="X22" s="188">
        <f t="shared" si="0"/>
        <v>107432.9</v>
      </c>
      <c r="Y22" s="40">
        <v>22282.843</v>
      </c>
      <c r="Z22" s="40">
        <v>19136.061</v>
      </c>
      <c r="AA22" s="1">
        <v>18620.099000000002</v>
      </c>
      <c r="AB22" s="102">
        <f>SUM(Y22:AA22)</f>
        <v>60039.003000000004</v>
      </c>
      <c r="AC22" s="188">
        <f t="shared" si="17"/>
        <v>167471.903</v>
      </c>
      <c r="AM22" s="37"/>
      <c r="AN22" s="37"/>
      <c r="AO22" s="37"/>
      <c r="AP22" s="37"/>
    </row>
    <row r="23" spans="1:42" ht="16.5" thickBot="1">
      <c r="A23" s="124" t="s">
        <v>10</v>
      </c>
      <c r="B23" s="4">
        <v>5435.981</v>
      </c>
      <c r="C23" s="23">
        <v>5896.505</v>
      </c>
      <c r="D23" s="4">
        <v>6236.199</v>
      </c>
      <c r="E23" s="97">
        <f t="shared" si="10"/>
        <v>17568.685</v>
      </c>
      <c r="F23" s="40">
        <v>6498.924</v>
      </c>
      <c r="G23" s="40">
        <v>6287.476</v>
      </c>
      <c r="H23" s="40">
        <v>6068.787</v>
      </c>
      <c r="I23" s="102">
        <f t="shared" si="11"/>
        <v>18855.186999999998</v>
      </c>
      <c r="J23" s="102">
        <f t="shared" si="12"/>
        <v>36423.872</v>
      </c>
      <c r="K23" s="156">
        <v>4984.57</v>
      </c>
      <c r="L23" s="156">
        <v>2703.964</v>
      </c>
      <c r="M23" s="40">
        <v>2080.383</v>
      </c>
      <c r="N23" s="102">
        <f t="shared" si="13"/>
        <v>9768.917</v>
      </c>
      <c r="O23" s="102">
        <f t="shared" si="14"/>
        <v>46192.789000000004</v>
      </c>
      <c r="P23" s="40">
        <v>4754.367</v>
      </c>
      <c r="Q23" s="187">
        <v>3901.869</v>
      </c>
      <c r="R23" s="40">
        <v>6017.5</v>
      </c>
      <c r="S23" s="102">
        <f t="shared" si="15"/>
        <v>14673.736</v>
      </c>
      <c r="T23" s="40">
        <v>6829.043</v>
      </c>
      <c r="U23" s="187">
        <v>6672.514</v>
      </c>
      <c r="V23" s="40">
        <v>6091.43</v>
      </c>
      <c r="W23" s="102">
        <f t="shared" si="16"/>
        <v>19592.987</v>
      </c>
      <c r="X23" s="188">
        <f t="shared" si="0"/>
        <v>34266.723</v>
      </c>
      <c r="Y23" s="40">
        <v>4671.998</v>
      </c>
      <c r="Z23" s="187">
        <v>4323.876</v>
      </c>
      <c r="AA23" s="40">
        <v>4244.749</v>
      </c>
      <c r="AB23" s="102">
        <f>SUM(Y23:AA23)</f>
        <v>13240.623</v>
      </c>
      <c r="AC23" s="188">
        <f t="shared" si="17"/>
        <v>47507.346</v>
      </c>
      <c r="AM23" s="37"/>
      <c r="AN23" s="37"/>
      <c r="AO23" s="37"/>
      <c r="AP23" s="37"/>
    </row>
    <row r="24" spans="1:42" ht="16.5" thickBot="1">
      <c r="A24" s="298" t="s">
        <v>11</v>
      </c>
      <c r="B24" s="6">
        <f>SUM(B19:B23)</f>
        <v>436130.897</v>
      </c>
      <c r="C24" s="6">
        <f>SUM(C19:C23)</f>
        <v>347100.01700000005</v>
      </c>
      <c r="D24" s="6">
        <f>SUM(D19:D23)</f>
        <v>381440.205</v>
      </c>
      <c r="E24" s="98">
        <f t="shared" si="10"/>
        <v>1164671.1190000002</v>
      </c>
      <c r="F24" s="41">
        <f>SUM(F19:F23)</f>
        <v>336754.48299999995</v>
      </c>
      <c r="G24" s="41">
        <f>SUM(G19:G23)</f>
        <v>341329.873</v>
      </c>
      <c r="H24" s="41">
        <f>SUM(H19:H23)</f>
        <v>309771.184</v>
      </c>
      <c r="I24" s="103">
        <f t="shared" si="11"/>
        <v>987855.5399999999</v>
      </c>
      <c r="J24" s="103">
        <f t="shared" si="12"/>
        <v>2152526.659</v>
      </c>
      <c r="K24" s="41">
        <f>SUM(K19:K23)</f>
        <v>253743.5</v>
      </c>
      <c r="L24" s="41">
        <f>SUM(L19:L23)</f>
        <v>269119.058</v>
      </c>
      <c r="M24" s="41">
        <f>SUM(M19:M23)</f>
        <v>231530.39399999997</v>
      </c>
      <c r="N24" s="103">
        <f t="shared" si="13"/>
        <v>754392.952</v>
      </c>
      <c r="O24" s="103">
        <f t="shared" si="14"/>
        <v>2906919.611</v>
      </c>
      <c r="P24" s="41">
        <f>SUM(P19:P23)</f>
        <v>319846.743</v>
      </c>
      <c r="Q24" s="41">
        <f>SUM(Q19:Q23)</f>
        <v>295965.88</v>
      </c>
      <c r="R24" s="41">
        <f>SUM(R19:R23)</f>
        <v>325263.44299999997</v>
      </c>
      <c r="S24" s="103">
        <f t="shared" si="15"/>
        <v>941076.066</v>
      </c>
      <c r="T24" s="86">
        <f>SUM(T19:T23)</f>
        <v>313907.785</v>
      </c>
      <c r="U24" s="41">
        <f>SUM(U19:U23)</f>
        <v>411793.49500000005</v>
      </c>
      <c r="V24" s="41">
        <f>SUM(V19:V23)</f>
        <v>355310.997</v>
      </c>
      <c r="W24" s="103">
        <f t="shared" si="16"/>
        <v>1081012.277</v>
      </c>
      <c r="X24" s="189">
        <f t="shared" si="0"/>
        <v>2022088.3429999999</v>
      </c>
      <c r="Y24" s="86">
        <f>SUM(Y19:Y23)</f>
        <v>275965.378</v>
      </c>
      <c r="Z24" s="41">
        <f>SUM(Z19:Z23)</f>
        <v>319021.322</v>
      </c>
      <c r="AA24" s="326">
        <f>SUM(AA19:AA23)</f>
        <v>267647.837</v>
      </c>
      <c r="AB24" s="103">
        <f>SUM(AB19:AB23)</f>
        <v>862634.5370000001</v>
      </c>
      <c r="AC24" s="103">
        <f t="shared" si="17"/>
        <v>2884722.88</v>
      </c>
      <c r="AH24" s="29"/>
      <c r="AM24" s="37"/>
      <c r="AN24" s="37"/>
      <c r="AO24" s="37"/>
      <c r="AP24" s="37"/>
    </row>
    <row r="25" spans="1:42" ht="18.75">
      <c r="A25" s="314" t="s">
        <v>12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315"/>
      <c r="P25" s="279"/>
      <c r="Q25" s="279"/>
      <c r="R25" s="279"/>
      <c r="S25" s="279"/>
      <c r="T25" s="316"/>
      <c r="U25" s="279"/>
      <c r="V25" s="279"/>
      <c r="W25" s="279"/>
      <c r="X25" s="279"/>
      <c r="Y25" s="317"/>
      <c r="Z25" s="318"/>
      <c r="AA25" s="318"/>
      <c r="AB25" s="318"/>
      <c r="AC25" s="318"/>
      <c r="AM25" s="37"/>
      <c r="AN25" s="37"/>
      <c r="AO25" s="37"/>
      <c r="AP25" s="37"/>
    </row>
    <row r="26" spans="1:29" ht="15.75">
      <c r="A26" s="132" t="s">
        <v>13</v>
      </c>
      <c r="B26" s="22">
        <v>65346.945</v>
      </c>
      <c r="C26" s="22">
        <v>57420.176</v>
      </c>
      <c r="D26" s="5">
        <v>55690.901</v>
      </c>
      <c r="E26" s="96">
        <f aca="true" t="shared" si="18" ref="E26:E31">SUM(B26:D26)</f>
        <v>178458.022</v>
      </c>
      <c r="F26" s="39">
        <v>44898.2</v>
      </c>
      <c r="G26" s="39">
        <v>37426.387</v>
      </c>
      <c r="H26" s="39">
        <v>12279.04</v>
      </c>
      <c r="I26" s="101">
        <f aca="true" t="shared" si="19" ref="I26:I31">SUM(F26:H26)</f>
        <v>94603.62700000001</v>
      </c>
      <c r="J26" s="101">
        <f aca="true" t="shared" si="20" ref="J26:J31">E26+I26</f>
        <v>273061.649</v>
      </c>
      <c r="K26" s="155">
        <v>12752.132</v>
      </c>
      <c r="L26" s="155">
        <v>14722.827</v>
      </c>
      <c r="M26" s="39">
        <v>24333.205</v>
      </c>
      <c r="N26" s="101">
        <f aca="true" t="shared" si="21" ref="N26:N31">SUM(K26:M26)</f>
        <v>51808.164000000004</v>
      </c>
      <c r="O26" s="101">
        <f aca="true" t="shared" si="22" ref="O26:O31">J26+N26</f>
        <v>324869.81299999997</v>
      </c>
      <c r="P26" s="185">
        <v>65478.215</v>
      </c>
      <c r="Q26" s="185">
        <v>57162.309</v>
      </c>
      <c r="R26" s="39">
        <v>44091.642</v>
      </c>
      <c r="S26" s="101">
        <f aca="true" t="shared" si="23" ref="S26:S31">SUM(P26:R26)</f>
        <v>166732.166</v>
      </c>
      <c r="T26" s="185">
        <v>40334.165</v>
      </c>
      <c r="U26" s="185">
        <v>32893.58</v>
      </c>
      <c r="V26" s="39">
        <v>12215.815</v>
      </c>
      <c r="W26" s="101">
        <f aca="true" t="shared" si="24" ref="W26:W31">SUM(T26:V26)</f>
        <v>85443.56</v>
      </c>
      <c r="X26" s="199">
        <f t="shared" si="0"/>
        <v>252175.726</v>
      </c>
      <c r="Y26" s="185">
        <v>11604.305</v>
      </c>
      <c r="Z26" s="185">
        <v>10891.425</v>
      </c>
      <c r="AA26" s="39">
        <v>19488.12</v>
      </c>
      <c r="AB26" s="101">
        <f>SUM(Y26:AA26)</f>
        <v>41983.85</v>
      </c>
      <c r="AC26" s="186">
        <f>X26+AB26</f>
        <v>294159.576</v>
      </c>
    </row>
    <row r="27" spans="1:29" ht="15.75">
      <c r="A27" s="124" t="s">
        <v>14</v>
      </c>
      <c r="B27" s="23">
        <v>218013.239</v>
      </c>
      <c r="C27" s="23">
        <v>158796.965</v>
      </c>
      <c r="D27" s="4">
        <v>183122.3</v>
      </c>
      <c r="E27" s="97">
        <f t="shared" si="18"/>
        <v>559932.504</v>
      </c>
      <c r="F27" s="40">
        <v>143256.726</v>
      </c>
      <c r="G27" s="40">
        <v>188569.033</v>
      </c>
      <c r="H27" s="40">
        <v>222323.056</v>
      </c>
      <c r="I27" s="102">
        <f t="shared" si="19"/>
        <v>554148.815</v>
      </c>
      <c r="J27" s="102">
        <f t="shared" si="20"/>
        <v>1114081.319</v>
      </c>
      <c r="K27" s="156">
        <v>224098.792</v>
      </c>
      <c r="L27" s="156">
        <v>269857.505</v>
      </c>
      <c r="M27" s="40">
        <v>258412.079</v>
      </c>
      <c r="N27" s="102">
        <f t="shared" si="21"/>
        <v>752368.376</v>
      </c>
      <c r="O27" s="102">
        <f t="shared" si="22"/>
        <v>1866449.6949999998</v>
      </c>
      <c r="P27" s="187">
        <v>269511.497</v>
      </c>
      <c r="Q27" s="187">
        <v>242973.743</v>
      </c>
      <c r="R27" s="40">
        <v>296067.895</v>
      </c>
      <c r="S27" s="102">
        <f t="shared" si="23"/>
        <v>808553.135</v>
      </c>
      <c r="T27" s="187">
        <v>291471.658</v>
      </c>
      <c r="U27" s="187">
        <v>301454.102</v>
      </c>
      <c r="V27" s="40">
        <v>311353.304</v>
      </c>
      <c r="W27" s="102">
        <f t="shared" si="24"/>
        <v>904279.064</v>
      </c>
      <c r="X27" s="200">
        <f t="shared" si="0"/>
        <v>1712832.199</v>
      </c>
      <c r="Y27" s="187">
        <v>328783.924</v>
      </c>
      <c r="Z27" s="187">
        <v>324898.477</v>
      </c>
      <c r="AA27" s="40">
        <v>262433.079</v>
      </c>
      <c r="AB27" s="102">
        <f>SUM(Y27:AA27)</f>
        <v>916115.4800000001</v>
      </c>
      <c r="AC27" s="188">
        <f>X27+AB27</f>
        <v>2628947.679</v>
      </c>
    </row>
    <row r="28" spans="1:29" ht="15.75">
      <c r="A28" s="124" t="s">
        <v>15</v>
      </c>
      <c r="B28" s="23">
        <v>74662.273</v>
      </c>
      <c r="C28" s="23">
        <v>65065.56</v>
      </c>
      <c r="D28" s="4">
        <v>64935.181</v>
      </c>
      <c r="E28" s="97">
        <f t="shared" si="18"/>
        <v>204663.01399999997</v>
      </c>
      <c r="F28" s="40">
        <v>59452.454</v>
      </c>
      <c r="G28" s="40">
        <v>61707.694</v>
      </c>
      <c r="H28" s="40">
        <v>57238.49</v>
      </c>
      <c r="I28" s="102">
        <f t="shared" si="19"/>
        <v>178398.638</v>
      </c>
      <c r="J28" s="102">
        <f t="shared" si="20"/>
        <v>383061.652</v>
      </c>
      <c r="K28" s="156">
        <v>60789.929</v>
      </c>
      <c r="L28" s="156">
        <v>52428.682</v>
      </c>
      <c r="M28" s="40">
        <v>55295.845</v>
      </c>
      <c r="N28" s="102">
        <f t="shared" si="21"/>
        <v>168514.456</v>
      </c>
      <c r="O28" s="102">
        <f t="shared" si="22"/>
        <v>551576.108</v>
      </c>
      <c r="P28" s="187">
        <v>84365.901</v>
      </c>
      <c r="Q28" s="187">
        <v>76634.616</v>
      </c>
      <c r="R28" s="40">
        <v>66157.835</v>
      </c>
      <c r="S28" s="102">
        <f t="shared" si="23"/>
        <v>227158.352</v>
      </c>
      <c r="T28" s="187">
        <v>63924.467</v>
      </c>
      <c r="U28" s="187">
        <v>89893.196</v>
      </c>
      <c r="V28" s="40">
        <v>73790.517</v>
      </c>
      <c r="W28" s="102">
        <f t="shared" si="24"/>
        <v>227608.18</v>
      </c>
      <c r="X28" s="200">
        <f t="shared" si="0"/>
        <v>454766.532</v>
      </c>
      <c r="Y28" s="187">
        <v>96111.518</v>
      </c>
      <c r="Z28" s="187">
        <v>92493.657</v>
      </c>
      <c r="AA28" s="40">
        <v>71582.877</v>
      </c>
      <c r="AB28" s="102">
        <f>SUM(Y28:AA28)</f>
        <v>260188.05199999997</v>
      </c>
      <c r="AC28" s="188">
        <f>X28+AB28</f>
        <v>714954.584</v>
      </c>
    </row>
    <row r="29" spans="1:29" ht="15.75">
      <c r="A29" s="124" t="s">
        <v>16</v>
      </c>
      <c r="B29" s="23">
        <v>62499.085</v>
      </c>
      <c r="C29" s="23">
        <v>49241.516</v>
      </c>
      <c r="D29" s="4">
        <v>63042.544</v>
      </c>
      <c r="E29" s="97">
        <f t="shared" si="18"/>
        <v>174783.145</v>
      </c>
      <c r="F29" s="40">
        <v>76400.467</v>
      </c>
      <c r="G29" s="40">
        <v>61088.796</v>
      </c>
      <c r="H29" s="40">
        <v>76160.264</v>
      </c>
      <c r="I29" s="102">
        <f t="shared" si="19"/>
        <v>213649.527</v>
      </c>
      <c r="J29" s="102">
        <f t="shared" si="20"/>
        <v>388432.672</v>
      </c>
      <c r="K29" s="156">
        <v>108227.102</v>
      </c>
      <c r="L29" s="156">
        <v>105625.58</v>
      </c>
      <c r="M29" s="40">
        <v>97162.867</v>
      </c>
      <c r="N29" s="102">
        <f t="shared" si="21"/>
        <v>311015.549</v>
      </c>
      <c r="O29" s="102">
        <f t="shared" si="22"/>
        <v>699448.221</v>
      </c>
      <c r="P29" s="187">
        <v>77569.074</v>
      </c>
      <c r="Q29" s="187">
        <v>68121.883</v>
      </c>
      <c r="R29" s="40">
        <v>75455.121</v>
      </c>
      <c r="S29" s="102">
        <f t="shared" si="23"/>
        <v>221146.07799999998</v>
      </c>
      <c r="T29" s="187">
        <v>67484.468</v>
      </c>
      <c r="U29" s="187">
        <v>52404.277</v>
      </c>
      <c r="V29" s="40">
        <v>151121.217</v>
      </c>
      <c r="W29" s="102">
        <f t="shared" si="24"/>
        <v>271009.962</v>
      </c>
      <c r="X29" s="200">
        <f t="shared" si="0"/>
        <v>492156.04</v>
      </c>
      <c r="Y29" s="187">
        <v>127467.875</v>
      </c>
      <c r="Z29" s="187">
        <v>126891.613</v>
      </c>
      <c r="AA29" s="40">
        <v>91406.999</v>
      </c>
      <c r="AB29" s="102">
        <f>SUM(Y29:AA29)</f>
        <v>345766.487</v>
      </c>
      <c r="AC29" s="188">
        <f>X29+AB29</f>
        <v>837922.527</v>
      </c>
    </row>
    <row r="30" spans="1:29" ht="16.5" thickBot="1">
      <c r="A30" s="124" t="s">
        <v>17</v>
      </c>
      <c r="B30" s="23">
        <v>79413.619</v>
      </c>
      <c r="C30" s="23">
        <v>42217.079</v>
      </c>
      <c r="D30" s="4">
        <v>86584.885</v>
      </c>
      <c r="E30" s="97">
        <f t="shared" si="18"/>
        <v>208215.58299999998</v>
      </c>
      <c r="F30" s="40">
        <v>106053.664</v>
      </c>
      <c r="G30" s="40">
        <v>96602.117</v>
      </c>
      <c r="H30" s="40">
        <v>230755.199</v>
      </c>
      <c r="I30" s="102">
        <f t="shared" si="19"/>
        <v>433410.98</v>
      </c>
      <c r="J30" s="102">
        <f t="shared" si="20"/>
        <v>641626.563</v>
      </c>
      <c r="K30" s="156">
        <v>208198.892</v>
      </c>
      <c r="L30" s="156">
        <v>70940.73</v>
      </c>
      <c r="M30" s="40">
        <v>67804.384</v>
      </c>
      <c r="N30" s="102">
        <f t="shared" si="21"/>
        <v>346944.006</v>
      </c>
      <c r="O30" s="102">
        <f t="shared" si="22"/>
        <v>988570.5689999999</v>
      </c>
      <c r="P30" s="187">
        <v>95363.876</v>
      </c>
      <c r="Q30" s="187">
        <v>51012.187</v>
      </c>
      <c r="R30" s="40">
        <v>68509.607</v>
      </c>
      <c r="S30" s="102">
        <f t="shared" si="23"/>
        <v>214885.66999999998</v>
      </c>
      <c r="T30" s="187">
        <v>142197.314</v>
      </c>
      <c r="U30" s="187">
        <v>85118.248</v>
      </c>
      <c r="V30" s="40">
        <v>89900.983</v>
      </c>
      <c r="W30" s="102">
        <f t="shared" si="24"/>
        <v>317216.54500000004</v>
      </c>
      <c r="X30" s="200">
        <f t="shared" si="0"/>
        <v>532102.2150000001</v>
      </c>
      <c r="Y30" s="187">
        <v>174083.297</v>
      </c>
      <c r="Z30" s="187">
        <v>90754.371</v>
      </c>
      <c r="AA30" s="40">
        <v>71846.457</v>
      </c>
      <c r="AB30" s="102">
        <f>SUM(Y30:AA30)</f>
        <v>336684.125</v>
      </c>
      <c r="AC30" s="188">
        <f>X30+AB30</f>
        <v>868786.3400000001</v>
      </c>
    </row>
    <row r="31" spans="1:34" ht="16.5" thickBot="1">
      <c r="A31" s="298" t="s">
        <v>18</v>
      </c>
      <c r="B31" s="6">
        <f>SUM(B26:B30)</f>
        <v>499935.161</v>
      </c>
      <c r="C31" s="6">
        <f>SUM(C26:C30)</f>
        <v>372741.296</v>
      </c>
      <c r="D31" s="6">
        <f>SUM(D26:D30)</f>
        <v>453375.811</v>
      </c>
      <c r="E31" s="98">
        <f t="shared" si="18"/>
        <v>1326052.268</v>
      </c>
      <c r="F31" s="41">
        <f>SUM(F26:F30)</f>
        <v>430061.51099999994</v>
      </c>
      <c r="G31" s="41">
        <f>SUM(G26:G30)</f>
        <v>445394.027</v>
      </c>
      <c r="H31" s="41">
        <f>SUM(H26:H30)</f>
        <v>598756.049</v>
      </c>
      <c r="I31" s="103">
        <f t="shared" si="19"/>
        <v>1474211.5869999998</v>
      </c>
      <c r="J31" s="103">
        <f t="shared" si="20"/>
        <v>2800263.8549999995</v>
      </c>
      <c r="K31" s="41">
        <f>SUM(K26:K30)</f>
        <v>614066.8470000001</v>
      </c>
      <c r="L31" s="41">
        <f>SUM(L26:L30)</f>
        <v>513575.32399999996</v>
      </c>
      <c r="M31" s="41">
        <f>SUM(M26:M30)</f>
        <v>503008.37999999995</v>
      </c>
      <c r="N31" s="103">
        <f t="shared" si="21"/>
        <v>1630650.551</v>
      </c>
      <c r="O31" s="103">
        <f t="shared" si="22"/>
        <v>4430914.4059999995</v>
      </c>
      <c r="P31" s="41">
        <f>SUM(P26:P30)</f>
        <v>592288.563</v>
      </c>
      <c r="Q31" s="41">
        <f>SUM(Q26:Q30)</f>
        <v>495904.73799999995</v>
      </c>
      <c r="R31" s="41">
        <f>SUM(R26:R30)</f>
        <v>550282.1</v>
      </c>
      <c r="S31" s="103">
        <f t="shared" si="23"/>
        <v>1638475.401</v>
      </c>
      <c r="T31" s="86">
        <f>SUM(T26:T30)</f>
        <v>605412.0719999999</v>
      </c>
      <c r="U31" s="41">
        <f>SUM(U26:U30)</f>
        <v>561763.403</v>
      </c>
      <c r="V31" s="41">
        <f>SUM(V26:V30)</f>
        <v>638381.836</v>
      </c>
      <c r="W31" s="103">
        <f t="shared" si="24"/>
        <v>1805557.3110000002</v>
      </c>
      <c r="X31" s="201">
        <f t="shared" si="0"/>
        <v>3444032.7120000003</v>
      </c>
      <c r="Y31" s="327">
        <f>SUM(Y26:Y30)</f>
        <v>738050.919</v>
      </c>
      <c r="Z31" s="41">
        <f>SUM(Z26:Z30)</f>
        <v>645929.5430000001</v>
      </c>
      <c r="AA31" s="326">
        <f>SUM(AA26:AA30)</f>
        <v>516757.532</v>
      </c>
      <c r="AB31" s="103">
        <f>SUM(AB26:AB30)</f>
        <v>1900737.994</v>
      </c>
      <c r="AC31" s="103">
        <f>SUM(AC26:AC30)</f>
        <v>5344770.705999999</v>
      </c>
      <c r="AH31" s="29"/>
    </row>
    <row r="32" spans="1:29" ht="15.75" thickBot="1">
      <c r="A32" s="319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320"/>
      <c r="P32" s="268"/>
      <c r="Q32" s="268"/>
      <c r="R32" s="268"/>
      <c r="S32" s="268"/>
      <c r="T32" s="321"/>
      <c r="U32" s="268"/>
      <c r="V32" s="268"/>
      <c r="W32" s="268"/>
      <c r="X32" s="268"/>
      <c r="Y32" s="322"/>
      <c r="Z32" s="147"/>
      <c r="AA32" s="197"/>
      <c r="AB32" s="323"/>
      <c r="AC32" s="336"/>
    </row>
    <row r="33" spans="1:29" ht="16.5" thickBot="1">
      <c r="A33" s="278" t="s">
        <v>23</v>
      </c>
      <c r="B33" s="90">
        <v>2620.469</v>
      </c>
      <c r="C33" s="92">
        <v>2242.597</v>
      </c>
      <c r="D33" s="90">
        <v>2399.636</v>
      </c>
      <c r="E33" s="99">
        <f>SUM(B33:D33)</f>
        <v>7262.702000000001</v>
      </c>
      <c r="F33" s="90">
        <v>2316</v>
      </c>
      <c r="G33" s="90">
        <v>0</v>
      </c>
      <c r="H33" s="90">
        <v>0</v>
      </c>
      <c r="I33" s="99">
        <f>SUM(F33:H33)</f>
        <v>2316</v>
      </c>
      <c r="J33" s="99">
        <f>E33+I33</f>
        <v>9578.702000000001</v>
      </c>
      <c r="K33" s="159">
        <v>0</v>
      </c>
      <c r="L33" s="159">
        <v>0</v>
      </c>
      <c r="M33" s="159">
        <v>0</v>
      </c>
      <c r="N33" s="104">
        <f>SUM(K33:M33)</f>
        <v>0</v>
      </c>
      <c r="O33" s="104">
        <f>J33+N33</f>
        <v>9578.702000000001</v>
      </c>
      <c r="P33" s="91">
        <v>2616.397</v>
      </c>
      <c r="Q33" s="159">
        <v>2327.957</v>
      </c>
      <c r="R33" s="91">
        <v>2403.165</v>
      </c>
      <c r="S33" s="104">
        <f>SUM(P33:R33)</f>
        <v>7347.518999999999</v>
      </c>
      <c r="T33" s="91">
        <v>2325.723</v>
      </c>
      <c r="U33" s="159">
        <v>0</v>
      </c>
      <c r="V33" s="91">
        <v>0</v>
      </c>
      <c r="W33" s="104">
        <f>SUM(T33:V33)</f>
        <v>2325.723</v>
      </c>
      <c r="X33" s="202">
        <f t="shared" si="0"/>
        <v>9673.241999999998</v>
      </c>
      <c r="Y33" s="329">
        <v>0</v>
      </c>
      <c r="Z33" s="324">
        <v>0</v>
      </c>
      <c r="AA33" s="325">
        <v>0</v>
      </c>
      <c r="AB33" s="330">
        <f>SUM(Y33:AA33)</f>
        <v>0</v>
      </c>
      <c r="AC33" s="339">
        <f>X33+AB33</f>
        <v>9673.241999999998</v>
      </c>
    </row>
    <row r="34" spans="1:29" ht="15.75" thickBot="1">
      <c r="A34" s="300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2"/>
      <c r="P34" s="301"/>
      <c r="Q34" s="301"/>
      <c r="R34" s="301"/>
      <c r="S34" s="301"/>
      <c r="T34" s="303"/>
      <c r="U34" s="301"/>
      <c r="V34" s="301"/>
      <c r="W34" s="301"/>
      <c r="X34" s="301"/>
      <c r="Y34" s="304"/>
      <c r="Z34" s="305"/>
      <c r="AA34" s="204"/>
      <c r="AB34" s="204"/>
      <c r="AC34" s="336"/>
    </row>
    <row r="35" spans="1:29" ht="32.25" thickBot="1">
      <c r="A35" s="280" t="s">
        <v>24</v>
      </c>
      <c r="B35" s="7">
        <f>B17+B24+B31</f>
        <v>2953566.979</v>
      </c>
      <c r="C35" s="7">
        <f>C17+C24+C31</f>
        <v>2370846.343</v>
      </c>
      <c r="D35" s="7">
        <f>D17+D24+D31</f>
        <v>2393695.659</v>
      </c>
      <c r="E35" s="100">
        <f>SUM(B35:D35)</f>
        <v>7718108.981</v>
      </c>
      <c r="F35" s="7">
        <f>F17+F24+F31</f>
        <v>2060204.2859999998</v>
      </c>
      <c r="G35" s="7">
        <f>G17+G24+G31</f>
        <v>2033074.5939999998</v>
      </c>
      <c r="H35" s="7">
        <f>H17+H24+H31</f>
        <v>2067561.4740000004</v>
      </c>
      <c r="I35" s="100">
        <f>SUM(F35:H35)</f>
        <v>6160840.354</v>
      </c>
      <c r="J35" s="100">
        <f>E35+I35</f>
        <v>13878949.335</v>
      </c>
      <c r="K35" s="43">
        <f>K17+K24+K31</f>
        <v>1745563.5620000002</v>
      </c>
      <c r="L35" s="43">
        <f>L17+L24+L31</f>
        <v>1722621.9350000003</v>
      </c>
      <c r="M35" s="43">
        <f>M17+M24+M31</f>
        <v>1782617.4309999999</v>
      </c>
      <c r="N35" s="105">
        <f>SUM(K35:M35)</f>
        <v>5250802.928</v>
      </c>
      <c r="O35" s="105">
        <f>J35+N35</f>
        <v>19129752.263</v>
      </c>
      <c r="P35" s="43">
        <f>P17+P24+P31</f>
        <v>2643044.066</v>
      </c>
      <c r="Q35" s="43">
        <f>Q17+Q24+Q31</f>
        <v>2332431.38</v>
      </c>
      <c r="R35" s="43">
        <f>R17+R24+R31</f>
        <v>2512693.8789999997</v>
      </c>
      <c r="S35" s="105">
        <f>SUM(P35:R35)</f>
        <v>7488169.325</v>
      </c>
      <c r="T35" s="87">
        <f>T17+T24+T31</f>
        <v>2364202.295</v>
      </c>
      <c r="U35" s="43">
        <f>U17+U24+U31</f>
        <v>2025212.3530000001</v>
      </c>
      <c r="V35" s="43">
        <f>V17+V24+V31</f>
        <v>1722922.809</v>
      </c>
      <c r="W35" s="105">
        <f>SUM(T35:V35)</f>
        <v>6112337.457</v>
      </c>
      <c r="X35" s="198">
        <f t="shared" si="0"/>
        <v>13600506.782000002</v>
      </c>
      <c r="Y35" s="87">
        <f>Y17+Y24+Y31</f>
        <v>1880621.927</v>
      </c>
      <c r="Z35" s="43">
        <f>Z17+Z24+Z31</f>
        <v>1683472.939</v>
      </c>
      <c r="AA35" s="328">
        <f>AA17+AA24+AA31</f>
        <v>1666690.1549999998</v>
      </c>
      <c r="AB35" s="105">
        <f>SUM(Y35:AA35)</f>
        <v>5230785.021</v>
      </c>
      <c r="AC35" s="105">
        <f>X35+AB35</f>
        <v>18831291.803000003</v>
      </c>
    </row>
    <row r="36" spans="1:29" ht="32.25" thickBot="1">
      <c r="A36" s="280" t="s">
        <v>25</v>
      </c>
      <c r="B36" s="7">
        <f>B33+B35</f>
        <v>2956187.448</v>
      </c>
      <c r="C36" s="7">
        <f>C33+C35</f>
        <v>2373088.94</v>
      </c>
      <c r="D36" s="7">
        <f>D33+D35</f>
        <v>2396095.295</v>
      </c>
      <c r="E36" s="100">
        <f>SUM(B36:D36)</f>
        <v>7725371.683</v>
      </c>
      <c r="F36" s="7">
        <f>F33+F35</f>
        <v>2062520.2859999998</v>
      </c>
      <c r="G36" s="7">
        <f>G33+G35</f>
        <v>2033074.5939999998</v>
      </c>
      <c r="H36" s="7">
        <f>H33+H35</f>
        <v>2067561.4740000004</v>
      </c>
      <c r="I36" s="100">
        <f>SUM(F36:H36)</f>
        <v>6163156.354</v>
      </c>
      <c r="J36" s="100">
        <f>E36+I36</f>
        <v>13888528.037</v>
      </c>
      <c r="K36" s="43">
        <f>K33+K35</f>
        <v>1745563.5620000002</v>
      </c>
      <c r="L36" s="43">
        <f>L33+L35</f>
        <v>1722621.9350000003</v>
      </c>
      <c r="M36" s="43">
        <f>M33+M35</f>
        <v>1782617.4309999999</v>
      </c>
      <c r="N36" s="105">
        <f>SUM(K36:M36)</f>
        <v>5250802.928</v>
      </c>
      <c r="O36" s="105">
        <f>J36+N36</f>
        <v>19139330.965</v>
      </c>
      <c r="P36" s="43">
        <f>P33+P35</f>
        <v>2645660.463</v>
      </c>
      <c r="Q36" s="43">
        <f>Q33+Q35</f>
        <v>2334759.337</v>
      </c>
      <c r="R36" s="43">
        <f>R33+R35</f>
        <v>2515097.0439999998</v>
      </c>
      <c r="S36" s="105">
        <f>SUM(P36:R36)</f>
        <v>7495516.844</v>
      </c>
      <c r="T36" s="87">
        <f>T33+T35</f>
        <v>2366528.018</v>
      </c>
      <c r="U36" s="43">
        <f>U33+U35</f>
        <v>2025212.3530000001</v>
      </c>
      <c r="V36" s="43">
        <f>V33+V35</f>
        <v>1722922.809</v>
      </c>
      <c r="W36" s="105">
        <f>SUM(T36:V36)</f>
        <v>6114663.18</v>
      </c>
      <c r="X36" s="198">
        <f t="shared" si="0"/>
        <v>13610180.024</v>
      </c>
      <c r="Y36" s="87">
        <f>Y35+Y33</f>
        <v>1880621.927</v>
      </c>
      <c r="Z36" s="43">
        <f>Z35+Z33</f>
        <v>1683472.939</v>
      </c>
      <c r="AA36" s="328">
        <f>AA35+AA33</f>
        <v>1666690.1549999998</v>
      </c>
      <c r="AB36" s="105">
        <f>SUM(Y36:AA36)</f>
        <v>5230785.021</v>
      </c>
      <c r="AC36" s="105">
        <f>X36+AB36</f>
        <v>18840965.045</v>
      </c>
    </row>
    <row r="37" spans="1:29" ht="15.75">
      <c r="A37" s="306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8"/>
      <c r="P37" s="307"/>
      <c r="Q37" s="307"/>
      <c r="R37" s="307"/>
      <c r="S37" s="309"/>
      <c r="T37" s="309"/>
      <c r="U37" s="307"/>
      <c r="V37" s="307"/>
      <c r="W37" s="307"/>
      <c r="X37" s="310"/>
      <c r="Y37" s="311"/>
      <c r="Z37" s="312"/>
      <c r="AA37" s="297"/>
      <c r="AB37" s="313"/>
      <c r="AC37" s="338"/>
    </row>
    <row r="38" spans="1:29" ht="15.75">
      <c r="A38" s="134" t="s">
        <v>52</v>
      </c>
      <c r="B38" s="88">
        <f>SUM(B5:B13,B19,B26,B33)</f>
        <v>1922610.263</v>
      </c>
      <c r="C38" s="88">
        <f>SUM(C5:C13,C19,C26,C33)</f>
        <v>1561639.7959999999</v>
      </c>
      <c r="D38" s="88">
        <f>SUM(D5:D13,D19,D26,D33)</f>
        <v>1415111.274</v>
      </c>
      <c r="E38" s="135">
        <f>SUM(B38:D38)</f>
        <v>4899361.333</v>
      </c>
      <c r="F38" s="89">
        <f>SUM(F5:F13,F19,F26,F33)</f>
        <v>1142107.232</v>
      </c>
      <c r="G38" s="89">
        <f>SUM(G5:G13,G19,G26,G33)</f>
        <v>1053096.622</v>
      </c>
      <c r="H38" s="89">
        <f>SUM(H5:H13,H19,H26,H33)</f>
        <v>921119.1390000001</v>
      </c>
      <c r="I38" s="136">
        <f>SUM(F38:H38)</f>
        <v>3116322.9930000002</v>
      </c>
      <c r="J38" s="136">
        <f>E38+I38</f>
        <v>8015684.325999999</v>
      </c>
      <c r="K38" s="89">
        <f>SUM(K5:K13,K19,K26,K33)</f>
        <v>633894.8570000001</v>
      </c>
      <c r="L38" s="89">
        <f>SUM(L5:L13,L19,L26,L33)</f>
        <v>765769.7040000001</v>
      </c>
      <c r="M38" s="89">
        <f>SUM(M5:M13,M19,M26,M33)</f>
        <v>919139.769</v>
      </c>
      <c r="N38" s="136">
        <f>SUM(K38:M38)</f>
        <v>2318804.33</v>
      </c>
      <c r="O38" s="137">
        <f>J38+N38</f>
        <v>10334488.656</v>
      </c>
      <c r="P38" s="191">
        <f>SUM(P5:P13,P19,P26,P33)</f>
        <v>1737314.3160000003</v>
      </c>
      <c r="Q38" s="89">
        <f>SUM(Q5:Q13,Q19,Q26,Q33)</f>
        <v>1514134.9459999998</v>
      </c>
      <c r="R38" s="89">
        <f>SUM(R5:R13,R19,R26,R33)</f>
        <v>1548281.287</v>
      </c>
      <c r="S38" s="191">
        <f>SUM(P38:R38)</f>
        <v>4799730.549000001</v>
      </c>
      <c r="T38" s="191">
        <f>SUM(T5:T13,T19,T26,T33)</f>
        <v>1318254.137</v>
      </c>
      <c r="U38" s="89">
        <f>SUM(U5:U13,U19,U26,U33)</f>
        <v>858454.62</v>
      </c>
      <c r="V38" s="89">
        <f>SUM(V5:V13,V19,V26,V33)</f>
        <v>513594.29</v>
      </c>
      <c r="W38" s="136">
        <f>SUM(T38:V38)</f>
        <v>2690303.0470000003</v>
      </c>
      <c r="X38" s="205">
        <f>S38+W38</f>
        <v>7490033.596000001</v>
      </c>
      <c r="Y38" s="191">
        <f>SUM(Y5:Y13,Y19,Y26,Y33)</f>
        <v>649106.545</v>
      </c>
      <c r="Z38" s="89">
        <f>SUM(Z5:Z13,Z19,Z26,Z33)</f>
        <v>538729.883</v>
      </c>
      <c r="AA38" s="89">
        <f>SUM(AA5:AA13,AA19,AA26,AA33)</f>
        <v>722997.21</v>
      </c>
      <c r="AB38" s="136">
        <f>SUM(Y38:AA38)</f>
        <v>1910833.638</v>
      </c>
      <c r="AC38" s="192">
        <f>X38+AB38</f>
        <v>9400867.234000001</v>
      </c>
    </row>
    <row r="39" spans="1:29" ht="15.75">
      <c r="A39" s="138" t="s">
        <v>26</v>
      </c>
      <c r="B39" s="24">
        <f>SUM(B14:B16,B20:B23,B27:B30)</f>
        <v>1033577.185</v>
      </c>
      <c r="C39" s="24">
        <f>SUM(C14:C16,C20:C23,C27:C30)</f>
        <v>811449.1440000002</v>
      </c>
      <c r="D39" s="24">
        <f>SUM(D14:D16,D20:D23,D27:D30)</f>
        <v>980984.0210000001</v>
      </c>
      <c r="E39" s="139">
        <f>SUM(B39:D39)</f>
        <v>2826010.3500000006</v>
      </c>
      <c r="F39" s="44">
        <f>SUM(F14:F16,F20:F23,F27:F30)</f>
        <v>920413.0540000001</v>
      </c>
      <c r="G39" s="44">
        <f>SUM(G14:G16,G20:G23,G27:G30)</f>
        <v>979977.972</v>
      </c>
      <c r="H39" s="44">
        <f>SUM(H14:H16,H20:H23,H27:H30)</f>
        <v>1146442.335</v>
      </c>
      <c r="I39" s="140">
        <f>SUM(F39:H39)</f>
        <v>3046833.361</v>
      </c>
      <c r="J39" s="140">
        <f>E39+I39</f>
        <v>5872843.711000001</v>
      </c>
      <c r="K39" s="44">
        <f>SUM(K14:K16,K20:K23,K27:K30)</f>
        <v>1111668.7049999998</v>
      </c>
      <c r="L39" s="44">
        <f>SUM(L14:L16,L20:L23,L27:L30)</f>
        <v>956852.231</v>
      </c>
      <c r="M39" s="44">
        <f>SUM(M14:M16,M20:M23,M27:M30)</f>
        <v>863477.6619999999</v>
      </c>
      <c r="N39" s="140">
        <f>SUM(K39:M39)</f>
        <v>2931998.5979999998</v>
      </c>
      <c r="O39" s="141">
        <f>J39+N39</f>
        <v>8804842.309</v>
      </c>
      <c r="P39" s="193">
        <f>SUM(P14:P16,P20:P23,P27:P30)</f>
        <v>908346.147</v>
      </c>
      <c r="Q39" s="44">
        <f>SUM(Q14:Q16,Q20:Q23,Q27:Q30)</f>
        <v>820624.3910000001</v>
      </c>
      <c r="R39" s="44">
        <f>SUM(R14:R16,R20:R23,R27:R30)</f>
        <v>966815.757</v>
      </c>
      <c r="S39" s="193">
        <f>SUM(P39:R39)</f>
        <v>2695786.295</v>
      </c>
      <c r="T39" s="193">
        <f>SUM(T14:T16,T20:T23,T27:T30)</f>
        <v>1048273.8809999999</v>
      </c>
      <c r="U39" s="44">
        <f>SUM(U14:U16,U20:U23,U27:U30)</f>
        <v>1166757.7329999998</v>
      </c>
      <c r="V39" s="44">
        <f>SUM(V14:V16,V20:V23,V27:V30)</f>
        <v>1209328.519</v>
      </c>
      <c r="W39" s="140">
        <f>SUM(T39:V39)</f>
        <v>3424360.1329999994</v>
      </c>
      <c r="X39" s="140">
        <f t="shared" si="0"/>
        <v>6120146.427999999</v>
      </c>
      <c r="Y39" s="193">
        <f>SUM(Y14:Y16,Y20:Y23,Y27:Y30)</f>
        <v>1231515.382</v>
      </c>
      <c r="Z39" s="44">
        <f>SUM(Z14:Z16,Z20:Z23,Z27:Z30)</f>
        <v>1144743.056</v>
      </c>
      <c r="AA39" s="44">
        <f>SUM(AA14:AA16,AA20:AA23,AA27:AA30)</f>
        <v>943692.9449999998</v>
      </c>
      <c r="AB39" s="140">
        <f>SUM(Y39:AA39)</f>
        <v>3319951.383</v>
      </c>
      <c r="AC39" s="141">
        <f>X39+AB39</f>
        <v>9440097.810999999</v>
      </c>
    </row>
    <row r="40" spans="1:35" ht="15">
      <c r="A40" s="37"/>
      <c r="B40" s="37"/>
      <c r="C40" s="37"/>
      <c r="D40" s="37"/>
      <c r="E40" s="37"/>
      <c r="K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AH40" s="37"/>
      <c r="AI40" s="37"/>
    </row>
    <row r="41" s="37" customFormat="1" ht="18.75">
      <c r="AN41" s="335"/>
    </row>
    <row r="42" s="37" customFormat="1" ht="15"/>
    <row r="43" s="37" customFormat="1" ht="15"/>
    <row r="44" spans="40:42" s="37" customFormat="1" ht="15">
      <c r="AN44"/>
      <c r="AO44"/>
      <c r="AP44"/>
    </row>
    <row r="45" spans="1:35" ht="15">
      <c r="A45" s="37"/>
      <c r="B45" s="37"/>
      <c r="C45" s="37"/>
      <c r="D45" s="37"/>
      <c r="E45" s="37"/>
      <c r="K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AH45" s="37"/>
      <c r="AI45" s="37"/>
    </row>
    <row r="46" spans="1:35" ht="15">
      <c r="A46" s="37"/>
      <c r="B46" s="37"/>
      <c r="C46" s="37"/>
      <c r="D46" s="37"/>
      <c r="E46" s="37"/>
      <c r="K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AH46" s="37"/>
      <c r="AI46" s="37"/>
    </row>
    <row r="47" spans="1:35" ht="15">
      <c r="A47" s="37"/>
      <c r="B47" s="37"/>
      <c r="C47" s="37"/>
      <c r="D47" s="37"/>
      <c r="E47" s="37"/>
      <c r="K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AH47" s="37"/>
      <c r="AI47" s="37"/>
    </row>
    <row r="48" spans="1:35" ht="15">
      <c r="A48" s="37"/>
      <c r="B48" s="37"/>
      <c r="C48" s="37"/>
      <c r="D48" s="37"/>
      <c r="E48" s="37"/>
      <c r="K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AH48" s="37"/>
      <c r="AI48" s="37"/>
    </row>
    <row r="49" spans="1:35" ht="15">
      <c r="A49" s="37"/>
      <c r="B49" s="37"/>
      <c r="C49" s="37"/>
      <c r="D49" s="37"/>
      <c r="E49" s="37"/>
      <c r="K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AH49" s="37"/>
      <c r="AI49" s="37"/>
    </row>
    <row r="50" spans="1:35" ht="15">
      <c r="A50" s="37"/>
      <c r="B50" s="37"/>
      <c r="C50" s="37"/>
      <c r="D50" s="37"/>
      <c r="E50" s="37"/>
      <c r="K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AH50" s="37"/>
      <c r="AI50" s="37"/>
    </row>
  </sheetData>
  <sheetProtection/>
  <mergeCells count="3">
    <mergeCell ref="B2:O2"/>
    <mergeCell ref="P2:AC2"/>
    <mergeCell ref="A2:A3"/>
  </mergeCells>
  <printOptions/>
  <pageMargins left="0.25" right="0.25" top="0.75" bottom="0.75" header="0.3" footer="0.3"/>
  <pageSetup fitToHeight="1" fitToWidth="1" horizontalDpi="600" verticalDpi="600" orientation="portrait" paperSize="9" scale="17" r:id="rId1"/>
  <ignoredErrors>
    <ignoredError sqref="E24 E17 E31 E35:E36 S17:S37" formula="1"/>
    <ignoredError sqref="B38:D39 F38:R39 T38:AC39" formulaRange="1"/>
    <ignoredError sqref="E38:E39 S38:S3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showGridLines="0" tabSelected="1" zoomScale="85" zoomScaleNormal="85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32" sqref="X32"/>
    </sheetView>
  </sheetViews>
  <sheetFormatPr defaultColWidth="9.140625" defaultRowHeight="15"/>
  <cols>
    <col min="1" max="1" width="40.28125" style="0" bestFit="1" customWidth="1"/>
    <col min="2" max="5" width="10.7109375" style="0" customWidth="1"/>
    <col min="6" max="15" width="10.7109375" style="37" customWidth="1"/>
    <col min="16" max="24" width="10.7109375" style="0" customWidth="1"/>
    <col min="25" max="30" width="10.7109375" style="37" customWidth="1"/>
    <col min="31" max="31" width="11.421875" style="37" bestFit="1" customWidth="1"/>
    <col min="32" max="32" width="9.57421875" style="37" bestFit="1" customWidth="1"/>
    <col min="33" max="33" width="12.00390625" style="37" bestFit="1" customWidth="1"/>
  </cols>
  <sheetData>
    <row r="1" spans="1:29" ht="21">
      <c r="A1" s="350" t="s">
        <v>73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2"/>
    </row>
    <row r="2" spans="1:29" ht="21">
      <c r="A2" s="348"/>
      <c r="B2" s="353">
        <v>2014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5"/>
      <c r="P2" s="353">
        <v>2015</v>
      </c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5"/>
    </row>
    <row r="3" spans="1:29" ht="15.75">
      <c r="A3" s="349"/>
      <c r="B3" s="77" t="s">
        <v>19</v>
      </c>
      <c r="C3" s="77" t="s">
        <v>20</v>
      </c>
      <c r="D3" s="77" t="s">
        <v>21</v>
      </c>
      <c r="E3" s="77" t="s">
        <v>86</v>
      </c>
      <c r="F3" s="77" t="s">
        <v>76</v>
      </c>
      <c r="G3" s="77" t="s">
        <v>77</v>
      </c>
      <c r="H3" s="77" t="s">
        <v>78</v>
      </c>
      <c r="I3" s="77" t="s">
        <v>87</v>
      </c>
      <c r="J3" s="77" t="s">
        <v>79</v>
      </c>
      <c r="K3" s="77" t="s">
        <v>80</v>
      </c>
      <c r="L3" s="77" t="s">
        <v>81</v>
      </c>
      <c r="M3" s="77" t="s">
        <v>82</v>
      </c>
      <c r="N3" s="77" t="s">
        <v>83</v>
      </c>
      <c r="O3" s="78" t="s">
        <v>84</v>
      </c>
      <c r="P3" s="77" t="s">
        <v>19</v>
      </c>
      <c r="Q3" s="77" t="s">
        <v>20</v>
      </c>
      <c r="R3" s="77" t="s">
        <v>21</v>
      </c>
      <c r="S3" s="77" t="s">
        <v>86</v>
      </c>
      <c r="T3" s="77" t="s">
        <v>76</v>
      </c>
      <c r="U3" s="77" t="s">
        <v>77</v>
      </c>
      <c r="V3" s="77" t="s">
        <v>78</v>
      </c>
      <c r="W3" s="77" t="s">
        <v>87</v>
      </c>
      <c r="X3" s="77" t="s">
        <v>79</v>
      </c>
      <c r="Y3" s="77" t="s">
        <v>80</v>
      </c>
      <c r="Z3" s="77" t="s">
        <v>81</v>
      </c>
      <c r="AA3" s="77" t="s">
        <v>82</v>
      </c>
      <c r="AB3" s="77" t="s">
        <v>83</v>
      </c>
      <c r="AC3" s="78" t="s">
        <v>84</v>
      </c>
    </row>
    <row r="4" spans="1:29" ht="18.75">
      <c r="A4" s="131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</row>
    <row r="5" spans="1:29" ht="15.75">
      <c r="A5" s="125" t="s">
        <v>1</v>
      </c>
      <c r="B5" s="5">
        <v>371083</v>
      </c>
      <c r="C5" s="5">
        <v>298638</v>
      </c>
      <c r="D5" s="5">
        <v>274884</v>
      </c>
      <c r="E5" s="96">
        <v>944605</v>
      </c>
      <c r="F5" s="39">
        <v>218495</v>
      </c>
      <c r="G5" s="39">
        <v>103116</v>
      </c>
      <c r="H5" s="39">
        <v>38965</v>
      </c>
      <c r="I5" s="101">
        <v>360576</v>
      </c>
      <c r="J5" s="101">
        <v>1305181</v>
      </c>
      <c r="K5" s="155">
        <v>37972</v>
      </c>
      <c r="L5" s="155">
        <v>38693</v>
      </c>
      <c r="M5" s="39">
        <v>57471</v>
      </c>
      <c r="N5" s="101">
        <f>SUM(K5:M5)</f>
        <v>134136</v>
      </c>
      <c r="O5" s="101">
        <f>J5+N5</f>
        <v>1439317</v>
      </c>
      <c r="P5" s="84">
        <v>354122</v>
      </c>
      <c r="Q5" s="39">
        <v>294676</v>
      </c>
      <c r="R5" s="39">
        <v>273055</v>
      </c>
      <c r="S5" s="101">
        <f>SUM(P5:R5)</f>
        <v>921853</v>
      </c>
      <c r="T5" s="84">
        <v>239503</v>
      </c>
      <c r="U5" s="39">
        <v>93011</v>
      </c>
      <c r="V5" s="39">
        <v>37163</v>
      </c>
      <c r="W5" s="101">
        <f>SUM(T5:V5)</f>
        <v>369677</v>
      </c>
      <c r="X5" s="101">
        <f>S5+W5</f>
        <v>1291530</v>
      </c>
      <c r="Y5" s="155">
        <v>36585</v>
      </c>
      <c r="Z5" s="155">
        <v>39865</v>
      </c>
      <c r="AA5" s="39">
        <v>40140</v>
      </c>
      <c r="AB5" s="101">
        <f>SUM(Y5:AA5)</f>
        <v>116590</v>
      </c>
      <c r="AC5" s="101">
        <f>X5+AB5</f>
        <v>1408120</v>
      </c>
    </row>
    <row r="6" spans="1:29" ht="15.75">
      <c r="A6" s="126" t="s">
        <v>27</v>
      </c>
      <c r="B6" s="4">
        <v>297310</v>
      </c>
      <c r="C6" s="4">
        <v>242823</v>
      </c>
      <c r="D6" s="4">
        <v>227013</v>
      </c>
      <c r="E6" s="97">
        <v>767146</v>
      </c>
      <c r="F6" s="40">
        <v>190827</v>
      </c>
      <c r="G6" s="40">
        <v>95216</v>
      </c>
      <c r="H6" s="40">
        <v>69729</v>
      </c>
      <c r="I6" s="102">
        <v>355772</v>
      </c>
      <c r="J6" s="102">
        <v>1122918</v>
      </c>
      <c r="K6" s="156">
        <v>64066</v>
      </c>
      <c r="L6" s="156">
        <v>55841</v>
      </c>
      <c r="M6" s="40">
        <v>83258</v>
      </c>
      <c r="N6" s="102">
        <f aca="true" t="shared" si="0" ref="N6:N14">SUM(K6:M6)</f>
        <v>203165</v>
      </c>
      <c r="O6" s="102">
        <f aca="true" t="shared" si="1" ref="O6:O14">J6+N6</f>
        <v>1326083</v>
      </c>
      <c r="P6" s="40">
        <v>291190</v>
      </c>
      <c r="Q6" s="40">
        <v>242219</v>
      </c>
      <c r="R6" s="40">
        <v>229054</v>
      </c>
      <c r="S6" s="102">
        <f aca="true" t="shared" si="2" ref="S6:S14">SUM(P6:R6)</f>
        <v>762463</v>
      </c>
      <c r="T6" s="85">
        <v>203977</v>
      </c>
      <c r="U6" s="40">
        <v>93694</v>
      </c>
      <c r="V6" s="40">
        <v>61301</v>
      </c>
      <c r="W6" s="102">
        <f aca="true" t="shared" si="3" ref="W6:W14">SUM(T6:V6)</f>
        <v>358972</v>
      </c>
      <c r="X6" s="102">
        <f aca="true" t="shared" si="4" ref="X6:X14">S6+W6</f>
        <v>1121435</v>
      </c>
      <c r="Y6" s="156">
        <v>62863</v>
      </c>
      <c r="Z6" s="156">
        <v>51166</v>
      </c>
      <c r="AA6" s="40">
        <v>58535</v>
      </c>
      <c r="AB6" s="102">
        <f aca="true" t="shared" si="5" ref="AB6:AB14">SUM(Y6:AA6)</f>
        <v>172564</v>
      </c>
      <c r="AC6" s="102">
        <f aca="true" t="shared" si="6" ref="AC6:AC14">X6+AB6</f>
        <v>1293999</v>
      </c>
    </row>
    <row r="7" spans="1:29" ht="15.75">
      <c r="A7" s="126" t="s">
        <v>28</v>
      </c>
      <c r="B7" s="4">
        <v>279639</v>
      </c>
      <c r="C7" s="4">
        <v>223655</v>
      </c>
      <c r="D7" s="4">
        <v>208462</v>
      </c>
      <c r="E7" s="97">
        <v>711756</v>
      </c>
      <c r="F7" s="40">
        <v>166780</v>
      </c>
      <c r="G7" s="40">
        <v>82498</v>
      </c>
      <c r="H7" s="40">
        <v>38860</v>
      </c>
      <c r="I7" s="102">
        <v>288138</v>
      </c>
      <c r="J7" s="102">
        <v>999894</v>
      </c>
      <c r="K7" s="156">
        <v>27460</v>
      </c>
      <c r="L7" s="156">
        <v>32451</v>
      </c>
      <c r="M7" s="40">
        <v>52942</v>
      </c>
      <c r="N7" s="102">
        <f t="shared" si="0"/>
        <v>112853</v>
      </c>
      <c r="O7" s="102">
        <f t="shared" si="1"/>
        <v>1112747</v>
      </c>
      <c r="P7" s="40">
        <v>265093</v>
      </c>
      <c r="Q7" s="40">
        <v>222031</v>
      </c>
      <c r="R7" s="40">
        <v>204412</v>
      </c>
      <c r="S7" s="102">
        <f t="shared" si="2"/>
        <v>691536</v>
      </c>
      <c r="T7" s="85">
        <v>181609</v>
      </c>
      <c r="U7" s="40">
        <v>83301</v>
      </c>
      <c r="V7" s="40">
        <v>31707</v>
      </c>
      <c r="W7" s="102">
        <f t="shared" si="3"/>
        <v>296617</v>
      </c>
      <c r="X7" s="102">
        <f t="shared" si="4"/>
        <v>988153</v>
      </c>
      <c r="Y7" s="156">
        <v>37238</v>
      </c>
      <c r="Z7" s="156">
        <v>34522</v>
      </c>
      <c r="AA7" s="40">
        <v>38112</v>
      </c>
      <c r="AB7" s="102">
        <f t="shared" si="5"/>
        <v>109872</v>
      </c>
      <c r="AC7" s="102">
        <f t="shared" si="6"/>
        <v>1098025</v>
      </c>
    </row>
    <row r="8" spans="1:29" ht="15.75">
      <c r="A8" s="126" t="s">
        <v>29</v>
      </c>
      <c r="B8" s="4">
        <v>34210</v>
      </c>
      <c r="C8" s="4">
        <v>25132</v>
      </c>
      <c r="D8" s="4">
        <v>25134</v>
      </c>
      <c r="E8" s="97">
        <v>84476</v>
      </c>
      <c r="F8" s="40">
        <v>20775</v>
      </c>
      <c r="G8" s="40">
        <v>11249</v>
      </c>
      <c r="H8" s="40">
        <v>7605</v>
      </c>
      <c r="I8" s="102">
        <v>39629</v>
      </c>
      <c r="J8" s="102">
        <v>124105</v>
      </c>
      <c r="K8" s="156">
        <v>3963</v>
      </c>
      <c r="L8" s="156">
        <v>6008</v>
      </c>
      <c r="M8" s="40">
        <v>7017</v>
      </c>
      <c r="N8" s="102">
        <f t="shared" si="0"/>
        <v>16988</v>
      </c>
      <c r="O8" s="102">
        <f t="shared" si="1"/>
        <v>141093</v>
      </c>
      <c r="P8" s="40">
        <v>30759</v>
      </c>
      <c r="Q8" s="40">
        <v>26277</v>
      </c>
      <c r="R8" s="40">
        <v>25691</v>
      </c>
      <c r="S8" s="102">
        <f t="shared" si="2"/>
        <v>82727</v>
      </c>
      <c r="T8" s="85">
        <v>23493</v>
      </c>
      <c r="U8" s="40">
        <v>10520</v>
      </c>
      <c r="V8" s="40">
        <v>7150</v>
      </c>
      <c r="W8" s="102">
        <f t="shared" si="3"/>
        <v>41163</v>
      </c>
      <c r="X8" s="102">
        <f t="shared" si="4"/>
        <v>123890</v>
      </c>
      <c r="Y8" s="156">
        <v>6611</v>
      </c>
      <c r="Z8" s="156">
        <v>4373</v>
      </c>
      <c r="AA8" s="40">
        <v>7362</v>
      </c>
      <c r="AB8" s="102">
        <f t="shared" si="5"/>
        <v>18346</v>
      </c>
      <c r="AC8" s="102">
        <f t="shared" si="6"/>
        <v>142236</v>
      </c>
    </row>
    <row r="9" spans="1:29" ht="15.75">
      <c r="A9" s="126" t="s">
        <v>30</v>
      </c>
      <c r="B9" s="4">
        <v>270048</v>
      </c>
      <c r="C9" s="4">
        <v>213614</v>
      </c>
      <c r="D9" s="4">
        <v>203433</v>
      </c>
      <c r="E9" s="97">
        <v>687095</v>
      </c>
      <c r="F9" s="40">
        <v>162942</v>
      </c>
      <c r="G9" s="40">
        <v>78696</v>
      </c>
      <c r="H9" s="40">
        <v>12305</v>
      </c>
      <c r="I9" s="102">
        <v>253943</v>
      </c>
      <c r="J9" s="102">
        <v>941038</v>
      </c>
      <c r="K9" s="156">
        <v>35138</v>
      </c>
      <c r="L9" s="156">
        <v>49150</v>
      </c>
      <c r="M9" s="40">
        <v>52644</v>
      </c>
      <c r="N9" s="102">
        <f t="shared" si="0"/>
        <v>136932</v>
      </c>
      <c r="O9" s="102">
        <f t="shared" si="1"/>
        <v>1077970</v>
      </c>
      <c r="P9" s="40">
        <v>249250</v>
      </c>
      <c r="Q9" s="40">
        <v>209769</v>
      </c>
      <c r="R9" s="40">
        <v>188206</v>
      </c>
      <c r="S9" s="102">
        <f t="shared" si="2"/>
        <v>647225</v>
      </c>
      <c r="T9" s="85">
        <v>170957</v>
      </c>
      <c r="U9" s="40">
        <v>59841</v>
      </c>
      <c r="V9" s="40">
        <v>422</v>
      </c>
      <c r="W9" s="102">
        <f t="shared" si="3"/>
        <v>231220</v>
      </c>
      <c r="X9" s="102">
        <f t="shared" si="4"/>
        <v>878445</v>
      </c>
      <c r="Y9" s="156">
        <v>224</v>
      </c>
      <c r="Z9" s="156">
        <v>822</v>
      </c>
      <c r="AA9" s="40">
        <v>11640</v>
      </c>
      <c r="AB9" s="102">
        <f t="shared" si="5"/>
        <v>12686</v>
      </c>
      <c r="AC9" s="102">
        <f t="shared" si="6"/>
        <v>891131</v>
      </c>
    </row>
    <row r="10" spans="1:29" ht="15.75">
      <c r="A10" s="126" t="s">
        <v>31</v>
      </c>
      <c r="B10" s="4">
        <v>469180</v>
      </c>
      <c r="C10" s="4">
        <v>381268</v>
      </c>
      <c r="D10" s="4">
        <v>349309</v>
      </c>
      <c r="E10" s="97">
        <v>1199757</v>
      </c>
      <c r="F10" s="40">
        <v>282914</v>
      </c>
      <c r="G10" s="40">
        <v>167884</v>
      </c>
      <c r="H10" s="40">
        <v>102394</v>
      </c>
      <c r="I10" s="102">
        <v>553192</v>
      </c>
      <c r="J10" s="102">
        <v>1752949</v>
      </c>
      <c r="K10" s="156">
        <v>77160</v>
      </c>
      <c r="L10" s="156">
        <v>60006</v>
      </c>
      <c r="M10" s="40">
        <v>116158</v>
      </c>
      <c r="N10" s="102">
        <f t="shared" si="0"/>
        <v>253324</v>
      </c>
      <c r="O10" s="102">
        <f t="shared" si="1"/>
        <v>2006273</v>
      </c>
      <c r="P10" s="40">
        <v>440239</v>
      </c>
      <c r="Q10" s="40">
        <v>362198</v>
      </c>
      <c r="R10" s="40">
        <v>343868</v>
      </c>
      <c r="S10" s="102">
        <f t="shared" si="2"/>
        <v>1146305</v>
      </c>
      <c r="T10" s="85">
        <v>296119</v>
      </c>
      <c r="U10" s="40">
        <v>162907</v>
      </c>
      <c r="V10" s="40">
        <v>119342</v>
      </c>
      <c r="W10" s="102">
        <f t="shared" si="3"/>
        <v>578368</v>
      </c>
      <c r="X10" s="102">
        <f t="shared" si="4"/>
        <v>1724673</v>
      </c>
      <c r="Y10" s="156">
        <v>91566</v>
      </c>
      <c r="Z10" s="156">
        <v>106062</v>
      </c>
      <c r="AA10" s="40">
        <v>112141</v>
      </c>
      <c r="AB10" s="102">
        <f t="shared" si="5"/>
        <v>309769</v>
      </c>
      <c r="AC10" s="102">
        <f t="shared" si="6"/>
        <v>2034442</v>
      </c>
    </row>
    <row r="11" spans="1:29" ht="15.75">
      <c r="A11" s="126" t="s">
        <v>32</v>
      </c>
      <c r="B11" s="4">
        <v>182177</v>
      </c>
      <c r="C11" s="4">
        <v>145444</v>
      </c>
      <c r="D11" s="4">
        <v>135358</v>
      </c>
      <c r="E11" s="97">
        <v>462979</v>
      </c>
      <c r="F11" s="40">
        <v>112918</v>
      </c>
      <c r="G11" s="40">
        <v>59591</v>
      </c>
      <c r="H11" s="40">
        <v>33077</v>
      </c>
      <c r="I11" s="102">
        <v>205586</v>
      </c>
      <c r="J11" s="102">
        <v>668565</v>
      </c>
      <c r="K11" s="156">
        <v>23567</v>
      </c>
      <c r="L11" s="156">
        <v>23920</v>
      </c>
      <c r="M11" s="40">
        <v>36430</v>
      </c>
      <c r="N11" s="102">
        <f t="shared" si="0"/>
        <v>83917</v>
      </c>
      <c r="O11" s="102">
        <f t="shared" si="1"/>
        <v>752482</v>
      </c>
      <c r="P11" s="40">
        <v>171412</v>
      </c>
      <c r="Q11" s="40">
        <v>142365</v>
      </c>
      <c r="R11" s="40">
        <v>132917</v>
      </c>
      <c r="S11" s="102">
        <f t="shared" si="2"/>
        <v>446694</v>
      </c>
      <c r="T11" s="85">
        <v>113536</v>
      </c>
      <c r="U11" s="40">
        <v>54467</v>
      </c>
      <c r="V11" s="40">
        <v>29424</v>
      </c>
      <c r="W11" s="102">
        <f t="shared" si="3"/>
        <v>197427</v>
      </c>
      <c r="X11" s="102">
        <f t="shared" si="4"/>
        <v>644121</v>
      </c>
      <c r="Y11" s="156">
        <v>17026</v>
      </c>
      <c r="Z11" s="156">
        <v>26682</v>
      </c>
      <c r="AA11" s="40">
        <v>29034</v>
      </c>
      <c r="AB11" s="102">
        <f t="shared" si="5"/>
        <v>72742</v>
      </c>
      <c r="AC11" s="102">
        <f t="shared" si="6"/>
        <v>716863</v>
      </c>
    </row>
    <row r="12" spans="1:29" ht="15.75">
      <c r="A12" s="126" t="s">
        <v>33</v>
      </c>
      <c r="B12" s="4">
        <v>380501</v>
      </c>
      <c r="C12" s="4">
        <v>308532</v>
      </c>
      <c r="D12" s="4">
        <v>314554</v>
      </c>
      <c r="E12" s="97">
        <v>1003587</v>
      </c>
      <c r="F12" s="40">
        <v>276096</v>
      </c>
      <c r="G12" s="40">
        <v>194353</v>
      </c>
      <c r="H12" s="40">
        <v>159820</v>
      </c>
      <c r="I12" s="102">
        <v>630269</v>
      </c>
      <c r="J12" s="102">
        <v>1633856</v>
      </c>
      <c r="K12" s="156">
        <v>77012</v>
      </c>
      <c r="L12" s="156">
        <v>103503</v>
      </c>
      <c r="M12" s="40">
        <v>135442</v>
      </c>
      <c r="N12" s="102">
        <f t="shared" si="0"/>
        <v>315957</v>
      </c>
      <c r="O12" s="102">
        <f t="shared" si="1"/>
        <v>1949813</v>
      </c>
      <c r="P12" s="40">
        <v>376863</v>
      </c>
      <c r="Q12" s="40">
        <v>310381</v>
      </c>
      <c r="R12" s="40">
        <v>310367</v>
      </c>
      <c r="S12" s="102">
        <f t="shared" si="2"/>
        <v>997611</v>
      </c>
      <c r="T12" s="85">
        <v>285373</v>
      </c>
      <c r="U12" s="40">
        <v>175195</v>
      </c>
      <c r="V12" s="40">
        <v>125163</v>
      </c>
      <c r="W12" s="102">
        <f t="shared" si="3"/>
        <v>585731</v>
      </c>
      <c r="X12" s="102">
        <f t="shared" si="4"/>
        <v>1583342</v>
      </c>
      <c r="Y12" s="156">
        <v>67074</v>
      </c>
      <c r="Z12" s="156">
        <v>109038</v>
      </c>
      <c r="AA12" s="40">
        <v>114294</v>
      </c>
      <c r="AB12" s="102">
        <f t="shared" si="5"/>
        <v>290406</v>
      </c>
      <c r="AC12" s="102">
        <f t="shared" si="6"/>
        <v>1873748</v>
      </c>
    </row>
    <row r="13" spans="1:29" ht="15.75">
      <c r="A13" s="126" t="s">
        <v>34</v>
      </c>
      <c r="B13" s="4">
        <v>583055</v>
      </c>
      <c r="C13" s="4">
        <v>466551</v>
      </c>
      <c r="D13" s="4">
        <v>437371</v>
      </c>
      <c r="E13" s="97">
        <v>1486977</v>
      </c>
      <c r="F13" s="40">
        <v>352695</v>
      </c>
      <c r="G13" s="40">
        <v>190692</v>
      </c>
      <c r="H13" s="40">
        <v>85803</v>
      </c>
      <c r="I13" s="102">
        <v>629190</v>
      </c>
      <c r="J13" s="102">
        <v>2116167</v>
      </c>
      <c r="K13" s="156">
        <v>80007</v>
      </c>
      <c r="L13" s="156">
        <v>79393</v>
      </c>
      <c r="M13" s="40">
        <v>124917</v>
      </c>
      <c r="N13" s="102">
        <f t="shared" si="0"/>
        <v>284317</v>
      </c>
      <c r="O13" s="102">
        <f t="shared" si="1"/>
        <v>2400484</v>
      </c>
      <c r="P13" s="40">
        <v>543840</v>
      </c>
      <c r="Q13" s="40">
        <v>451208</v>
      </c>
      <c r="R13" s="40">
        <v>424221</v>
      </c>
      <c r="S13" s="102">
        <f t="shared" si="2"/>
        <v>1419269</v>
      </c>
      <c r="T13" s="85">
        <v>376434</v>
      </c>
      <c r="U13" s="40">
        <v>199713</v>
      </c>
      <c r="V13" s="40">
        <v>92826</v>
      </c>
      <c r="W13" s="102">
        <f t="shared" si="3"/>
        <v>668973</v>
      </c>
      <c r="X13" s="102">
        <f t="shared" si="4"/>
        <v>2088242</v>
      </c>
      <c r="Y13" s="156">
        <v>113722</v>
      </c>
      <c r="Z13" s="156">
        <v>126077</v>
      </c>
      <c r="AA13" s="40">
        <v>113800</v>
      </c>
      <c r="AB13" s="102">
        <f t="shared" si="5"/>
        <v>353599</v>
      </c>
      <c r="AC13" s="102">
        <f t="shared" si="6"/>
        <v>2441841</v>
      </c>
    </row>
    <row r="14" spans="1:29" ht="16.5" thickBot="1">
      <c r="A14" s="126" t="s">
        <v>35</v>
      </c>
      <c r="B14" s="4">
        <v>853</v>
      </c>
      <c r="C14" s="4">
        <v>565</v>
      </c>
      <c r="D14" s="4">
        <v>575</v>
      </c>
      <c r="E14" s="97">
        <v>1993</v>
      </c>
      <c r="F14" s="40">
        <v>386</v>
      </c>
      <c r="G14" s="40">
        <v>149</v>
      </c>
      <c r="H14" s="40">
        <v>0</v>
      </c>
      <c r="I14" s="102">
        <v>535</v>
      </c>
      <c r="J14" s="102">
        <v>2528</v>
      </c>
      <c r="K14" s="40">
        <v>0</v>
      </c>
      <c r="L14" s="40">
        <v>0</v>
      </c>
      <c r="M14" s="40">
        <v>0</v>
      </c>
      <c r="N14" s="102">
        <f t="shared" si="0"/>
        <v>0</v>
      </c>
      <c r="O14" s="102">
        <f t="shared" si="1"/>
        <v>2528</v>
      </c>
      <c r="P14" s="40">
        <v>458</v>
      </c>
      <c r="Q14" s="40">
        <v>418</v>
      </c>
      <c r="R14" s="40">
        <v>415</v>
      </c>
      <c r="S14" s="102">
        <f t="shared" si="2"/>
        <v>1291</v>
      </c>
      <c r="T14" s="85">
        <v>383</v>
      </c>
      <c r="U14" s="40">
        <v>278</v>
      </c>
      <c r="V14" s="40">
        <v>0</v>
      </c>
      <c r="W14" s="102">
        <f t="shared" si="3"/>
        <v>661</v>
      </c>
      <c r="X14" s="102">
        <f t="shared" si="4"/>
        <v>1952</v>
      </c>
      <c r="Y14" s="40">
        <v>0</v>
      </c>
      <c r="Z14" s="40">
        <v>0</v>
      </c>
      <c r="AA14" s="40">
        <v>0</v>
      </c>
      <c r="AB14" s="102">
        <f t="shared" si="5"/>
        <v>0</v>
      </c>
      <c r="AC14" s="102">
        <f t="shared" si="6"/>
        <v>1952</v>
      </c>
    </row>
    <row r="15" spans="1:29" ht="16.5" thickBot="1">
      <c r="A15" s="277" t="s">
        <v>4</v>
      </c>
      <c r="B15" s="6">
        <f>SUM(B5:B14)</f>
        <v>2868056</v>
      </c>
      <c r="C15" s="6">
        <f>SUM(C5:C14)</f>
        <v>2306222</v>
      </c>
      <c r="D15" s="6">
        <f>SUM(D5:D14)</f>
        <v>2176093</v>
      </c>
      <c r="E15" s="98">
        <f>SUM(E5:E14)</f>
        <v>7350371</v>
      </c>
      <c r="F15" s="41">
        <f>SUM(F5:F14)</f>
        <v>1784828</v>
      </c>
      <c r="G15" s="41">
        <f aca="true" t="shared" si="7" ref="G15:AC15">SUM(G5:G14)</f>
        <v>983444</v>
      </c>
      <c r="H15" s="41">
        <f t="shared" si="7"/>
        <v>548558</v>
      </c>
      <c r="I15" s="103">
        <f t="shared" si="7"/>
        <v>3316830</v>
      </c>
      <c r="J15" s="103">
        <f t="shared" si="7"/>
        <v>10667201</v>
      </c>
      <c r="K15" s="41">
        <f t="shared" si="7"/>
        <v>426345</v>
      </c>
      <c r="L15" s="41">
        <f t="shared" si="7"/>
        <v>448965</v>
      </c>
      <c r="M15" s="41">
        <f t="shared" si="7"/>
        <v>666279</v>
      </c>
      <c r="N15" s="103">
        <f t="shared" si="7"/>
        <v>1541589</v>
      </c>
      <c r="O15" s="103">
        <f t="shared" si="7"/>
        <v>12208790</v>
      </c>
      <c r="P15" s="41">
        <f t="shared" si="7"/>
        <v>2723226</v>
      </c>
      <c r="Q15" s="41">
        <f t="shared" si="7"/>
        <v>2261542</v>
      </c>
      <c r="R15" s="41">
        <f t="shared" si="7"/>
        <v>2132206</v>
      </c>
      <c r="S15" s="103">
        <f t="shared" si="7"/>
        <v>7116974</v>
      </c>
      <c r="T15" s="41">
        <f t="shared" si="7"/>
        <v>1891384</v>
      </c>
      <c r="U15" s="41">
        <f t="shared" si="7"/>
        <v>932927</v>
      </c>
      <c r="V15" s="41">
        <f t="shared" si="7"/>
        <v>504498</v>
      </c>
      <c r="W15" s="103">
        <f t="shared" si="7"/>
        <v>3328809</v>
      </c>
      <c r="X15" s="103">
        <f t="shared" si="7"/>
        <v>10445783</v>
      </c>
      <c r="Y15" s="41">
        <f t="shared" si="7"/>
        <v>432909</v>
      </c>
      <c r="Z15" s="41">
        <f t="shared" si="7"/>
        <v>498607</v>
      </c>
      <c r="AA15" s="41">
        <f t="shared" si="7"/>
        <v>525058</v>
      </c>
      <c r="AB15" s="103">
        <f t="shared" si="7"/>
        <v>1456574</v>
      </c>
      <c r="AC15" s="103">
        <f t="shared" si="7"/>
        <v>11902357</v>
      </c>
    </row>
    <row r="16" spans="1:29" ht="18.75">
      <c r="A16" s="269" t="s">
        <v>5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342"/>
      <c r="P16" s="270"/>
      <c r="Q16" s="270"/>
      <c r="R16" s="270"/>
      <c r="S16" s="270"/>
      <c r="T16" s="275"/>
      <c r="U16" s="270"/>
      <c r="V16" s="270"/>
      <c r="W16" s="270"/>
      <c r="X16" s="270"/>
      <c r="Y16" s="270"/>
      <c r="Z16" s="270"/>
      <c r="AA16" s="270"/>
      <c r="AB16" s="270"/>
      <c r="AC16" s="340"/>
    </row>
    <row r="17" spans="1:29" ht="15.75">
      <c r="A17" s="132" t="s">
        <v>6</v>
      </c>
      <c r="B17" s="5">
        <v>266504</v>
      </c>
      <c r="C17" s="5">
        <v>193409</v>
      </c>
      <c r="D17" s="5">
        <v>193245</v>
      </c>
      <c r="E17" s="96">
        <v>653158</v>
      </c>
      <c r="F17" s="39">
        <v>160277</v>
      </c>
      <c r="G17" s="39">
        <v>98407</v>
      </c>
      <c r="H17" s="39">
        <v>44365</v>
      </c>
      <c r="I17" s="101">
        <v>303049</v>
      </c>
      <c r="J17" s="101">
        <v>956207</v>
      </c>
      <c r="K17" s="155">
        <v>11133</v>
      </c>
      <c r="L17" s="155">
        <v>38831</v>
      </c>
      <c r="M17" s="39">
        <v>47527</v>
      </c>
      <c r="N17" s="101">
        <f>SUM(K17:M17)</f>
        <v>97491</v>
      </c>
      <c r="O17" s="101">
        <f>J17+N17</f>
        <v>1053698</v>
      </c>
      <c r="P17" s="39">
        <v>253344</v>
      </c>
      <c r="Q17" s="39">
        <v>196598</v>
      </c>
      <c r="R17" s="39">
        <v>191635</v>
      </c>
      <c r="S17" s="101">
        <f>SUM(P17:R17)</f>
        <v>641577</v>
      </c>
      <c r="T17" s="39">
        <v>160723</v>
      </c>
      <c r="U17" s="39">
        <v>88855</v>
      </c>
      <c r="V17" s="39">
        <v>44417</v>
      </c>
      <c r="W17" s="101">
        <f>SUM(T17:V17)</f>
        <v>293995</v>
      </c>
      <c r="X17" s="101">
        <f>S17+W17</f>
        <v>935572</v>
      </c>
      <c r="Y17" s="155">
        <v>14363</v>
      </c>
      <c r="Z17" s="155">
        <v>40179</v>
      </c>
      <c r="AA17" s="39">
        <v>43504</v>
      </c>
      <c r="AB17" s="101">
        <f>SUM(Y17:AA17)</f>
        <v>98046</v>
      </c>
      <c r="AC17" s="102">
        <f>X17+AB17</f>
        <v>1033618</v>
      </c>
    </row>
    <row r="18" spans="1:29" s="37" customFormat="1" ht="16.5" thickBot="1">
      <c r="A18" s="124" t="s">
        <v>35</v>
      </c>
      <c r="B18" s="4">
        <v>0</v>
      </c>
      <c r="C18" s="4">
        <v>0</v>
      </c>
      <c r="D18" s="4">
        <v>0</v>
      </c>
      <c r="E18" s="97">
        <v>0</v>
      </c>
      <c r="F18" s="40">
        <v>0</v>
      </c>
      <c r="G18" s="40">
        <v>0</v>
      </c>
      <c r="H18" s="40">
        <v>0</v>
      </c>
      <c r="I18" s="102">
        <v>0</v>
      </c>
      <c r="J18" s="102">
        <v>0</v>
      </c>
      <c r="K18" s="156">
        <v>0</v>
      </c>
      <c r="L18" s="156">
        <v>0</v>
      </c>
      <c r="M18" s="156">
        <v>0</v>
      </c>
      <c r="N18" s="102">
        <v>0</v>
      </c>
      <c r="O18" s="102">
        <v>0</v>
      </c>
      <c r="P18" s="40">
        <v>0</v>
      </c>
      <c r="Q18" s="40">
        <v>10434.372500000001</v>
      </c>
      <c r="R18" s="40">
        <v>9381.7</v>
      </c>
      <c r="S18" s="102">
        <f>SUM(P18:R18)</f>
        <v>19816.072500000002</v>
      </c>
      <c r="T18" s="40">
        <v>8212.220000000001</v>
      </c>
      <c r="U18" s="40">
        <v>3003.568</v>
      </c>
      <c r="V18" s="40">
        <v>225</v>
      </c>
      <c r="W18" s="102">
        <f>SUM(T18:V18)</f>
        <v>11440.788</v>
      </c>
      <c r="X18" s="102">
        <f>S18+W18</f>
        <v>31256.860500000003</v>
      </c>
      <c r="Y18" s="156">
        <v>130</v>
      </c>
      <c r="Z18" s="156">
        <v>215</v>
      </c>
      <c r="AA18" s="40">
        <v>1249.141</v>
      </c>
      <c r="AB18" s="102">
        <f>SUM(Y18:AA18)</f>
        <v>1594.141</v>
      </c>
      <c r="AC18" s="102">
        <f>X18+AB18</f>
        <v>32851.001500000006</v>
      </c>
    </row>
    <row r="19" spans="1:29" ht="16.5" thickBot="1">
      <c r="A19" s="276" t="s">
        <v>11</v>
      </c>
      <c r="B19" s="6">
        <v>266504</v>
      </c>
      <c r="C19" s="6">
        <v>193409</v>
      </c>
      <c r="D19" s="6">
        <v>193245</v>
      </c>
      <c r="E19" s="98">
        <v>653158</v>
      </c>
      <c r="F19" s="41">
        <v>160277</v>
      </c>
      <c r="G19" s="41">
        <v>98407</v>
      </c>
      <c r="H19" s="41">
        <v>44365</v>
      </c>
      <c r="I19" s="103">
        <v>303049</v>
      </c>
      <c r="J19" s="103">
        <v>956207</v>
      </c>
      <c r="K19" s="41">
        <f>K17</f>
        <v>11133</v>
      </c>
      <c r="L19" s="41">
        <f>L17</f>
        <v>38831</v>
      </c>
      <c r="M19" s="41">
        <f>M17</f>
        <v>47527</v>
      </c>
      <c r="N19" s="103">
        <f>SUM(K19:M19)</f>
        <v>97491</v>
      </c>
      <c r="O19" s="103">
        <f>J19+N19</f>
        <v>1053698</v>
      </c>
      <c r="P19" s="91">
        <f>SUM(P17:P18)</f>
        <v>253344</v>
      </c>
      <c r="Q19" s="91">
        <f>SUM(Q17:Q18)</f>
        <v>207032.3725</v>
      </c>
      <c r="R19" s="91">
        <f>SUM(R17:R18)</f>
        <v>201016.7</v>
      </c>
      <c r="S19" s="104">
        <f>SUM(P19:R19)</f>
        <v>661393.0725</v>
      </c>
      <c r="T19" s="91">
        <f>SUM(T17:T18)</f>
        <v>168935.22</v>
      </c>
      <c r="U19" s="91">
        <f>SUM(U17:U18)</f>
        <v>91858.568</v>
      </c>
      <c r="V19" s="91">
        <f>SUM(V17:V18)</f>
        <v>44642</v>
      </c>
      <c r="W19" s="104">
        <f>SUM(T19:V19)</f>
        <v>305435.788</v>
      </c>
      <c r="X19" s="104">
        <f>S19+W19</f>
        <v>966828.8605</v>
      </c>
      <c r="Y19" s="41">
        <f>SUM(Y17:Y18)</f>
        <v>14493</v>
      </c>
      <c r="Z19" s="41">
        <f>SUM(Z17:Z18)</f>
        <v>40394</v>
      </c>
      <c r="AA19" s="41">
        <f>SUM(AA17:AA18)</f>
        <v>44753.141</v>
      </c>
      <c r="AB19" s="103">
        <f>SUM(Y19:AA19)</f>
        <v>99640.141</v>
      </c>
      <c r="AC19" s="103">
        <f>X19+AB19</f>
        <v>1066469.0015</v>
      </c>
    </row>
    <row r="20" spans="1:29" ht="18.75">
      <c r="A20" s="272" t="s">
        <v>12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342"/>
      <c r="P20" s="267"/>
      <c r="Q20" s="267"/>
      <c r="R20" s="267"/>
      <c r="S20" s="267"/>
      <c r="T20" s="267"/>
      <c r="U20" s="267"/>
      <c r="V20" s="267"/>
      <c r="W20" s="267"/>
      <c r="X20" s="267"/>
      <c r="Y20" s="270"/>
      <c r="Z20" s="270"/>
      <c r="AA20" s="270"/>
      <c r="AB20" s="270"/>
      <c r="AC20" s="340"/>
    </row>
    <row r="21" spans="1:29" ht="15.75">
      <c r="A21" s="132" t="s">
        <v>13</v>
      </c>
      <c r="B21" s="5">
        <v>235733</v>
      </c>
      <c r="C21" s="5">
        <v>173008</v>
      </c>
      <c r="D21" s="5">
        <v>170788</v>
      </c>
      <c r="E21" s="96">
        <v>579529</v>
      </c>
      <c r="F21" s="39">
        <v>147000</v>
      </c>
      <c r="G21" s="39">
        <v>116491</v>
      </c>
      <c r="H21" s="39">
        <v>54149</v>
      </c>
      <c r="I21" s="101">
        <v>317640</v>
      </c>
      <c r="J21" s="101">
        <v>897169</v>
      </c>
      <c r="K21" s="155">
        <v>46203</v>
      </c>
      <c r="L21" s="155">
        <v>45698</v>
      </c>
      <c r="M21" s="39">
        <v>96555</v>
      </c>
      <c r="N21" s="101">
        <f>SUM(K21:M21)</f>
        <v>188456</v>
      </c>
      <c r="O21" s="101">
        <f>J21+N21</f>
        <v>1085625</v>
      </c>
      <c r="P21" s="39">
        <v>217151</v>
      </c>
      <c r="Q21" s="39">
        <v>171083</v>
      </c>
      <c r="R21" s="39">
        <v>161027</v>
      </c>
      <c r="S21" s="101">
        <f>SUM(P21:R21)</f>
        <v>549261</v>
      </c>
      <c r="T21" s="39">
        <v>140429</v>
      </c>
      <c r="U21" s="39">
        <v>114764</v>
      </c>
      <c r="V21" s="39">
        <v>43611</v>
      </c>
      <c r="W21" s="101">
        <f>SUM(T21:V21)</f>
        <v>298804</v>
      </c>
      <c r="X21" s="101">
        <f>S21+W21</f>
        <v>848065</v>
      </c>
      <c r="Y21" s="155">
        <v>47294</v>
      </c>
      <c r="Z21" s="155">
        <v>47644</v>
      </c>
      <c r="AA21" s="39">
        <v>83830</v>
      </c>
      <c r="AB21" s="101">
        <f>SUM(Y21:AA21)</f>
        <v>178768</v>
      </c>
      <c r="AC21" s="101">
        <f>X21+AB21</f>
        <v>1026833</v>
      </c>
    </row>
    <row r="22" spans="1:29" ht="16.5" thickBot="1">
      <c r="A22" s="124" t="s">
        <v>36</v>
      </c>
      <c r="B22" s="4">
        <v>395</v>
      </c>
      <c r="C22" s="4">
        <v>237</v>
      </c>
      <c r="D22" s="4">
        <v>227</v>
      </c>
      <c r="E22" s="97">
        <v>859</v>
      </c>
      <c r="F22" s="40">
        <v>213</v>
      </c>
      <c r="G22" s="40">
        <v>181</v>
      </c>
      <c r="H22" s="40">
        <v>153.49</v>
      </c>
      <c r="I22" s="102">
        <v>547.49</v>
      </c>
      <c r="J22" s="102">
        <v>1406.49</v>
      </c>
      <c r="K22" s="156">
        <v>102.56</v>
      </c>
      <c r="L22" s="156">
        <v>101.2</v>
      </c>
      <c r="M22" s="40">
        <v>195</v>
      </c>
      <c r="N22" s="102">
        <f>SUM(K22:M22)</f>
        <v>398.76</v>
      </c>
      <c r="O22" s="102">
        <f>J22+N22</f>
        <v>1805.25</v>
      </c>
      <c r="P22" s="40">
        <v>403.9</v>
      </c>
      <c r="Q22" s="40">
        <v>248.2</v>
      </c>
      <c r="R22" s="40">
        <v>233.9</v>
      </c>
      <c r="S22" s="102">
        <f>SUM(P22:R22)</f>
        <v>885.9999999999999</v>
      </c>
      <c r="T22" s="40">
        <v>216.2</v>
      </c>
      <c r="U22" s="40">
        <v>209.7</v>
      </c>
      <c r="V22" s="40">
        <v>152.7</v>
      </c>
      <c r="W22" s="102">
        <f>SUM(T22:V22)</f>
        <v>578.5999999999999</v>
      </c>
      <c r="X22" s="102">
        <f>S22+W22</f>
        <v>1464.6</v>
      </c>
      <c r="Y22" s="267">
        <v>133</v>
      </c>
      <c r="Z22" s="267">
        <v>106.4</v>
      </c>
      <c r="AA22" s="267">
        <v>157.2</v>
      </c>
      <c r="AB22" s="271">
        <f>SUM(Y22:AA22)</f>
        <v>396.6</v>
      </c>
      <c r="AC22" s="271">
        <f>X22+AB22</f>
        <v>1861.1999999999998</v>
      </c>
    </row>
    <row r="23" spans="1:29" ht="16.5" thickBot="1">
      <c r="A23" s="276" t="s">
        <v>18</v>
      </c>
      <c r="B23" s="6">
        <v>236128</v>
      </c>
      <c r="C23" s="6">
        <v>173245</v>
      </c>
      <c r="D23" s="6">
        <v>171015</v>
      </c>
      <c r="E23" s="98">
        <v>580388</v>
      </c>
      <c r="F23" s="41">
        <v>147213</v>
      </c>
      <c r="G23" s="41">
        <v>116672</v>
      </c>
      <c r="H23" s="41">
        <v>54302.49</v>
      </c>
      <c r="I23" s="103">
        <v>318187.49</v>
      </c>
      <c r="J23" s="103">
        <v>898575.49</v>
      </c>
      <c r="K23" s="41">
        <f>SUM(K21:K22)</f>
        <v>46305.56</v>
      </c>
      <c r="L23" s="41">
        <f>SUM(L21:L22)</f>
        <v>45799.2</v>
      </c>
      <c r="M23" s="41">
        <f>SUM(M21:M22)</f>
        <v>96750</v>
      </c>
      <c r="N23" s="103">
        <f>SUM(K23:M23)</f>
        <v>188854.76</v>
      </c>
      <c r="O23" s="103">
        <f>J23+N23</f>
        <v>1087430.25</v>
      </c>
      <c r="P23" s="41">
        <f>SUM(P21:P22)</f>
        <v>217554.9</v>
      </c>
      <c r="Q23" s="41">
        <f>SUM(Q21:Q22)</f>
        <v>171331.2</v>
      </c>
      <c r="R23" s="41">
        <f>SUM(R21:R22)</f>
        <v>161260.9</v>
      </c>
      <c r="S23" s="103">
        <f>SUM(P23:R23)</f>
        <v>550147</v>
      </c>
      <c r="T23" s="41">
        <f>SUM(T21:T22)</f>
        <v>140645.2</v>
      </c>
      <c r="U23" s="41">
        <f>SUM(U21:U22)</f>
        <v>114973.7</v>
      </c>
      <c r="V23" s="41">
        <f>SUM(V21:V22)</f>
        <v>43763.7</v>
      </c>
      <c r="W23" s="103">
        <f>SUM(T23:V23)</f>
        <v>299382.60000000003</v>
      </c>
      <c r="X23" s="103">
        <f>S23+W23</f>
        <v>849529.6000000001</v>
      </c>
      <c r="Y23" s="95">
        <f>SUM(Y21:Y22)</f>
        <v>47427</v>
      </c>
      <c r="Z23" s="95">
        <f>SUM(Z21:Z22)</f>
        <v>47750.4</v>
      </c>
      <c r="AA23" s="95">
        <f>SUM(AA21:AA22)</f>
        <v>83987.2</v>
      </c>
      <c r="AB23" s="103">
        <f>SUM(Y23:AA23)</f>
        <v>179164.59999999998</v>
      </c>
      <c r="AC23" s="103">
        <f>X23+AB23</f>
        <v>1028694.2000000001</v>
      </c>
    </row>
    <row r="24" spans="1:29" ht="15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320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341"/>
    </row>
    <row r="25" spans="1:29" ht="15.75">
      <c r="A25" s="273" t="s">
        <v>23</v>
      </c>
      <c r="B25" s="3">
        <v>317639</v>
      </c>
      <c r="C25" s="3">
        <v>239097</v>
      </c>
      <c r="D25" s="3">
        <v>236347</v>
      </c>
      <c r="E25" s="110">
        <v>793083</v>
      </c>
      <c r="F25" s="3">
        <v>213817</v>
      </c>
      <c r="G25" s="3">
        <v>201915</v>
      </c>
      <c r="H25" s="3">
        <v>60731</v>
      </c>
      <c r="I25" s="110">
        <v>476463</v>
      </c>
      <c r="J25" s="110">
        <v>1269546</v>
      </c>
      <c r="K25" s="158">
        <v>29082</v>
      </c>
      <c r="L25" s="158">
        <v>28566</v>
      </c>
      <c r="M25" s="158">
        <v>133784</v>
      </c>
      <c r="N25" s="111">
        <f>SUM(K25:M25)</f>
        <v>191432</v>
      </c>
      <c r="O25" s="111">
        <f>J25+N25</f>
        <v>1460978</v>
      </c>
      <c r="P25" s="42">
        <v>297717</v>
      </c>
      <c r="Q25" s="42">
        <v>243097</v>
      </c>
      <c r="R25" s="42">
        <v>232352</v>
      </c>
      <c r="S25" s="111">
        <f>SUM(P25:R25)</f>
        <v>773166</v>
      </c>
      <c r="T25" s="42">
        <v>205878</v>
      </c>
      <c r="U25" s="42">
        <v>180545</v>
      </c>
      <c r="V25" s="42">
        <v>44191</v>
      </c>
      <c r="W25" s="111">
        <f>SUM(T25:V25)</f>
        <v>430614</v>
      </c>
      <c r="X25" s="111">
        <f>S25+W25</f>
        <v>1203780</v>
      </c>
      <c r="Y25" s="42">
        <v>28077</v>
      </c>
      <c r="Z25" s="42">
        <v>27819</v>
      </c>
      <c r="AA25" s="42">
        <v>126151</v>
      </c>
      <c r="AB25" s="111">
        <f>SUM(Y25:AA25)</f>
        <v>182047</v>
      </c>
      <c r="AC25" s="274">
        <f>X25+AB25</f>
        <v>1385827</v>
      </c>
    </row>
    <row r="26" spans="1:29" ht="15.75" thickBo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320"/>
      <c r="P26" s="197"/>
      <c r="Q26" s="197"/>
      <c r="R26" s="197"/>
      <c r="S26" s="197"/>
      <c r="T26" s="197"/>
      <c r="U26" s="197"/>
      <c r="V26" s="197"/>
      <c r="W26" s="197"/>
      <c r="X26" s="197"/>
      <c r="Y26" s="268"/>
      <c r="Z26" s="268"/>
      <c r="AA26" s="268"/>
      <c r="AB26" s="268"/>
      <c r="AC26" s="320"/>
    </row>
    <row r="27" spans="1:29" ht="32.25" thickBot="1">
      <c r="A27" s="280" t="s">
        <v>24</v>
      </c>
      <c r="B27" s="7">
        <f>B15+B19+B23</f>
        <v>3370688</v>
      </c>
      <c r="C27" s="7">
        <f>C15+C19+C23</f>
        <v>2672876</v>
      </c>
      <c r="D27" s="7">
        <f>D15+D19+D23</f>
        <v>2540353</v>
      </c>
      <c r="E27" s="100">
        <f>SUM(B27:D27)</f>
        <v>8583917</v>
      </c>
      <c r="F27" s="7">
        <f>F15+F19+F23</f>
        <v>2092318</v>
      </c>
      <c r="G27" s="7">
        <f>G15+G19+G23</f>
        <v>1198523</v>
      </c>
      <c r="H27" s="7">
        <f>H15+H19+H23</f>
        <v>647225.49</v>
      </c>
      <c r="I27" s="100">
        <f>SUM(F27:H27)</f>
        <v>3938066.49</v>
      </c>
      <c r="J27" s="100">
        <f aca="true" t="shared" si="8" ref="J27:R27">J15+J19+J23</f>
        <v>12521983.49</v>
      </c>
      <c r="K27" s="7">
        <f t="shared" si="8"/>
        <v>483783.56</v>
      </c>
      <c r="L27" s="7">
        <f t="shared" si="8"/>
        <v>533595.2</v>
      </c>
      <c r="M27" s="7">
        <f t="shared" si="8"/>
        <v>810556</v>
      </c>
      <c r="N27" s="100">
        <f t="shared" si="8"/>
        <v>1827934.76</v>
      </c>
      <c r="O27" s="100">
        <f t="shared" si="8"/>
        <v>14349918.25</v>
      </c>
      <c r="P27" s="43">
        <f t="shared" si="8"/>
        <v>3194124.9</v>
      </c>
      <c r="Q27" s="43">
        <f t="shared" si="8"/>
        <v>2639905.5725000002</v>
      </c>
      <c r="R27" s="43">
        <f t="shared" si="8"/>
        <v>2494483.6</v>
      </c>
      <c r="S27" s="105">
        <f>SUM(P27:R27)</f>
        <v>8328514.0725</v>
      </c>
      <c r="T27" s="43">
        <f>T15+T19+T23</f>
        <v>2200964.42</v>
      </c>
      <c r="U27" s="43">
        <f>U15+U19+U23</f>
        <v>1139759.268</v>
      </c>
      <c r="V27" s="43">
        <f>V15+V19+V23</f>
        <v>592903.7</v>
      </c>
      <c r="W27" s="105">
        <f>SUM(T27:V27)</f>
        <v>3933627.3880000003</v>
      </c>
      <c r="X27" s="190">
        <f>S27+W27</f>
        <v>12262141.4605</v>
      </c>
      <c r="Y27" s="43">
        <f>Y15+Y19+Y23</f>
        <v>494829</v>
      </c>
      <c r="Z27" s="43">
        <f>Z15+Z19+Z23</f>
        <v>586751.4</v>
      </c>
      <c r="AA27" s="43">
        <f>AA15+AA19+AA23</f>
        <v>653798.341</v>
      </c>
      <c r="AB27" s="103">
        <f>SUM(Y27:AA27)</f>
        <v>1735378.741</v>
      </c>
      <c r="AC27" s="103">
        <f>X27+AB27</f>
        <v>13997520.2015</v>
      </c>
    </row>
    <row r="28" spans="1:29" ht="31.5">
      <c r="A28" s="287" t="s">
        <v>25</v>
      </c>
      <c r="B28" s="288">
        <f>B15+B19+B23+B25</f>
        <v>3688327</v>
      </c>
      <c r="C28" s="288">
        <f>C15+C19+C23+C25</f>
        <v>2911973</v>
      </c>
      <c r="D28" s="288">
        <f>D15+D19+D23+D25</f>
        <v>2776700</v>
      </c>
      <c r="E28" s="289">
        <f>SUM(B28:D28)</f>
        <v>9377000</v>
      </c>
      <c r="F28" s="288">
        <f>F15+F19+F23+F25</f>
        <v>2306135</v>
      </c>
      <c r="G28" s="288">
        <f>G15+G19+G23+G25</f>
        <v>1400438</v>
      </c>
      <c r="H28" s="288">
        <f>H15+H19+H23+H25</f>
        <v>707956.49</v>
      </c>
      <c r="I28" s="289">
        <f>SUM(F28:H28)</f>
        <v>4414529.49</v>
      </c>
      <c r="J28" s="289">
        <f aca="true" t="shared" si="9" ref="J28:O28">J15+J19+J23+J25</f>
        <v>13791529.49</v>
      </c>
      <c r="K28" s="288">
        <f t="shared" si="9"/>
        <v>512865.56</v>
      </c>
      <c r="L28" s="288">
        <f t="shared" si="9"/>
        <v>562161.2</v>
      </c>
      <c r="M28" s="288">
        <f t="shared" si="9"/>
        <v>944340</v>
      </c>
      <c r="N28" s="289">
        <f t="shared" si="9"/>
        <v>2019366.76</v>
      </c>
      <c r="O28" s="289">
        <f t="shared" si="9"/>
        <v>15810896.25</v>
      </c>
      <c r="P28" s="290">
        <f>P25+P27</f>
        <v>3491841.9</v>
      </c>
      <c r="Q28" s="290">
        <f>Q25+Q27</f>
        <v>2883002.5725000002</v>
      </c>
      <c r="R28" s="290">
        <f>R25+R27</f>
        <v>2726835.6</v>
      </c>
      <c r="S28" s="207">
        <f>SUM(P28:R28)</f>
        <v>9101680.0725</v>
      </c>
      <c r="T28" s="290">
        <f>T25+T27</f>
        <v>2406842.42</v>
      </c>
      <c r="U28" s="290">
        <f>U25+U27</f>
        <v>1320304.268</v>
      </c>
      <c r="V28" s="290">
        <f>V15+V19+V23+V25</f>
        <v>637094.7</v>
      </c>
      <c r="W28" s="207">
        <f>SUM(T28:V28)</f>
        <v>4364241.388</v>
      </c>
      <c r="X28" s="291">
        <f>S28+W28</f>
        <v>13465921.4605</v>
      </c>
      <c r="Y28" s="265">
        <f>Y25+Y27</f>
        <v>522906</v>
      </c>
      <c r="Z28" s="265">
        <f>Z25+Z27</f>
        <v>614570.4</v>
      </c>
      <c r="AA28" s="265">
        <f>AA15+AA19+AA23+AA25</f>
        <v>779949.341</v>
      </c>
      <c r="AB28" s="266">
        <f>SUM(Y28:AA28)</f>
        <v>1917425.741</v>
      </c>
      <c r="AC28" s="266">
        <f>X28+AB28</f>
        <v>15383347.2015</v>
      </c>
    </row>
    <row r="29" spans="16:29" ht="15">
      <c r="P29" s="208"/>
      <c r="Q29" s="208"/>
      <c r="R29" s="208"/>
      <c r="S29" s="208"/>
      <c r="T29" s="208"/>
      <c r="U29" s="208"/>
      <c r="V29" s="208"/>
      <c r="W29" s="208"/>
      <c r="X29" s="208"/>
      <c r="AC29" s="149"/>
    </row>
    <row r="30" spans="16:24" ht="15">
      <c r="P30" s="209"/>
      <c r="Q30" s="209"/>
      <c r="R30" s="209"/>
      <c r="S30" s="209"/>
      <c r="T30" s="210"/>
      <c r="U30" s="210"/>
      <c r="V30" s="210"/>
      <c r="W30" s="210"/>
      <c r="X30" s="210"/>
    </row>
    <row r="31" spans="16:19" ht="15">
      <c r="P31" s="2"/>
      <c r="Q31" s="2"/>
      <c r="R31" s="2"/>
      <c r="S31" s="2"/>
    </row>
  </sheetData>
  <sheetProtection/>
  <mergeCells count="4">
    <mergeCell ref="A2:A3"/>
    <mergeCell ref="A1:AC1"/>
    <mergeCell ref="B2:O2"/>
    <mergeCell ref="P2:AC2"/>
  </mergeCells>
  <printOptions/>
  <pageMargins left="0.25" right="0.25" top="0.75" bottom="0.75" header="0.3" footer="0.3"/>
  <pageSetup fitToHeight="1" fitToWidth="1" horizontalDpi="600" verticalDpi="600" orientation="landscape" paperSize="8" scale="60" r:id="rId1"/>
  <ignoredErrors>
    <ignoredError sqref="E28:AC28 E27:M27 O27:AC27 S23 S19" formula="1"/>
    <ignoredError sqref="N27" formula="1" formulaRange="1"/>
    <ignoredError sqref="N5:N26 S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zoomScale="115" zoomScaleNormal="115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140625" defaultRowHeight="15"/>
  <cols>
    <col min="1" max="1" width="38.7109375" style="0" bestFit="1" customWidth="1"/>
    <col min="2" max="3" width="11.7109375" style="0" customWidth="1"/>
    <col min="4" max="15" width="11.7109375" style="37" customWidth="1"/>
    <col min="16" max="17" width="11.7109375" style="0" customWidth="1"/>
    <col min="18" max="21" width="11.7109375" style="37" customWidth="1"/>
    <col min="22" max="23" width="12.7109375" style="37" customWidth="1"/>
    <col min="24" max="25" width="12.421875" style="37" customWidth="1"/>
    <col min="26" max="27" width="12.7109375" style="37" customWidth="1"/>
    <col min="28" max="29" width="12.421875" style="37" customWidth="1"/>
  </cols>
  <sheetData>
    <row r="1" spans="1:21" ht="24.75" customHeight="1">
      <c r="A1" s="359" t="s">
        <v>74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1"/>
    </row>
    <row r="2" spans="1:21" s="37" customFormat="1" ht="18.75">
      <c r="A2" s="284"/>
      <c r="B2" s="356">
        <v>2014</v>
      </c>
      <c r="C2" s="356"/>
      <c r="D2" s="356"/>
      <c r="E2" s="356"/>
      <c r="F2" s="356"/>
      <c r="G2" s="356"/>
      <c r="H2" s="356"/>
      <c r="I2" s="356"/>
      <c r="J2" s="356"/>
      <c r="K2" s="357"/>
      <c r="L2" s="356">
        <v>2015</v>
      </c>
      <c r="M2" s="356"/>
      <c r="N2" s="356"/>
      <c r="O2" s="356"/>
      <c r="P2" s="356"/>
      <c r="Q2" s="356"/>
      <c r="R2" s="356"/>
      <c r="S2" s="356"/>
      <c r="T2" s="356"/>
      <c r="U2" s="358"/>
    </row>
    <row r="3" spans="1:21" ht="18.75">
      <c r="A3" s="285"/>
      <c r="B3" s="363" t="s">
        <v>86</v>
      </c>
      <c r="C3" s="362"/>
      <c r="D3" s="362" t="s">
        <v>87</v>
      </c>
      <c r="E3" s="362"/>
      <c r="F3" s="362" t="s">
        <v>85</v>
      </c>
      <c r="G3" s="362"/>
      <c r="H3" s="362" t="s">
        <v>83</v>
      </c>
      <c r="I3" s="362"/>
      <c r="J3" s="362" t="s">
        <v>84</v>
      </c>
      <c r="K3" s="362"/>
      <c r="L3" s="363" t="s">
        <v>86</v>
      </c>
      <c r="M3" s="362"/>
      <c r="N3" s="362" t="s">
        <v>87</v>
      </c>
      <c r="O3" s="362"/>
      <c r="P3" s="362" t="s">
        <v>85</v>
      </c>
      <c r="Q3" s="362"/>
      <c r="R3" s="362" t="s">
        <v>83</v>
      </c>
      <c r="S3" s="362"/>
      <c r="T3" s="362" t="s">
        <v>84</v>
      </c>
      <c r="U3" s="364"/>
    </row>
    <row r="4" spans="1:21" ht="45">
      <c r="A4" s="286"/>
      <c r="B4" s="283" t="s">
        <v>37</v>
      </c>
      <c r="C4" s="281" t="s">
        <v>38</v>
      </c>
      <c r="D4" s="281" t="s">
        <v>37</v>
      </c>
      <c r="E4" s="281" t="s">
        <v>38</v>
      </c>
      <c r="F4" s="281" t="s">
        <v>37</v>
      </c>
      <c r="G4" s="281" t="s">
        <v>38</v>
      </c>
      <c r="H4" s="281" t="s">
        <v>37</v>
      </c>
      <c r="I4" s="281" t="s">
        <v>38</v>
      </c>
      <c r="J4" s="281" t="s">
        <v>37</v>
      </c>
      <c r="K4" s="281" t="s">
        <v>38</v>
      </c>
      <c r="L4" s="282" t="s">
        <v>37</v>
      </c>
      <c r="M4" s="73" t="s">
        <v>38</v>
      </c>
      <c r="N4" s="73" t="s">
        <v>37</v>
      </c>
      <c r="O4" s="73" t="s">
        <v>38</v>
      </c>
      <c r="P4" s="73" t="s">
        <v>37</v>
      </c>
      <c r="Q4" s="73" t="s">
        <v>38</v>
      </c>
      <c r="R4" s="73" t="s">
        <v>37</v>
      </c>
      <c r="S4" s="73" t="s">
        <v>38</v>
      </c>
      <c r="T4" s="73" t="s">
        <v>37</v>
      </c>
      <c r="U4" s="79" t="s">
        <v>38</v>
      </c>
    </row>
    <row r="5" spans="1:21" ht="18.75">
      <c r="A5" s="211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3"/>
    </row>
    <row r="6" spans="1:21" ht="15.75">
      <c r="A6" s="125" t="s">
        <v>1</v>
      </c>
      <c r="B6" s="9">
        <v>402.087</v>
      </c>
      <c r="C6" s="33">
        <v>164.037</v>
      </c>
      <c r="D6" s="9">
        <v>473.3</v>
      </c>
      <c r="E6" s="33">
        <v>175</v>
      </c>
      <c r="F6" s="9">
        <v>421.765</v>
      </c>
      <c r="G6" s="33">
        <v>167.054</v>
      </c>
      <c r="H6" s="68">
        <v>540.578</v>
      </c>
      <c r="I6" s="68">
        <v>194.318</v>
      </c>
      <c r="J6" s="61">
        <v>427.511</v>
      </c>
      <c r="K6" s="62">
        <v>169.595</v>
      </c>
      <c r="L6" s="68">
        <v>429.145</v>
      </c>
      <c r="M6" s="62">
        <v>163.951</v>
      </c>
      <c r="N6" s="68">
        <v>475.283</v>
      </c>
      <c r="O6" s="62">
        <v>170.757</v>
      </c>
      <c r="P6" s="68">
        <v>447.341</v>
      </c>
      <c r="Q6" s="62">
        <v>165.899</v>
      </c>
      <c r="R6" s="68">
        <v>0</v>
      </c>
      <c r="S6" s="68">
        <v>184.844</v>
      </c>
      <c r="T6" s="61">
        <v>447.341</v>
      </c>
      <c r="U6" s="62">
        <v>167.468</v>
      </c>
    </row>
    <row r="7" spans="1:21" ht="15.75">
      <c r="A7" s="126" t="s">
        <v>27</v>
      </c>
      <c r="B7" s="10">
        <v>202.861</v>
      </c>
      <c r="C7" s="34">
        <v>140.055</v>
      </c>
      <c r="D7" s="10">
        <v>228.1</v>
      </c>
      <c r="E7" s="34">
        <v>138</v>
      </c>
      <c r="F7" s="10">
        <v>213.099</v>
      </c>
      <c r="G7" s="34">
        <v>139.396</v>
      </c>
      <c r="H7" s="69">
        <v>235.761</v>
      </c>
      <c r="I7" s="69">
        <v>130.081</v>
      </c>
      <c r="J7" s="63">
        <v>219.973</v>
      </c>
      <c r="K7" s="64">
        <v>137.969</v>
      </c>
      <c r="L7" s="69">
        <v>204.754</v>
      </c>
      <c r="M7" s="64">
        <v>134.549</v>
      </c>
      <c r="N7" s="69">
        <v>200.869</v>
      </c>
      <c r="O7" s="64">
        <v>139.808</v>
      </c>
      <c r="P7" s="69">
        <v>203.564</v>
      </c>
      <c r="Q7" s="64">
        <v>136.233</v>
      </c>
      <c r="R7" s="69">
        <v>246.173</v>
      </c>
      <c r="S7" s="69">
        <v>139.605</v>
      </c>
      <c r="T7" s="63">
        <v>213.296</v>
      </c>
      <c r="U7" s="64">
        <v>136.682</v>
      </c>
    </row>
    <row r="8" spans="1:21" ht="15.75">
      <c r="A8" s="126" t="s">
        <v>28</v>
      </c>
      <c r="B8" s="10">
        <v>269.109</v>
      </c>
      <c r="C8" s="34">
        <v>140.242</v>
      </c>
      <c r="D8" s="10">
        <v>320.3</v>
      </c>
      <c r="E8" s="34">
        <v>144.1</v>
      </c>
      <c r="F8" s="10">
        <v>302.933</v>
      </c>
      <c r="G8" s="34">
        <v>135.03</v>
      </c>
      <c r="H8" s="69">
        <v>374.782</v>
      </c>
      <c r="I8" s="69">
        <v>171.976</v>
      </c>
      <c r="J8" s="63">
        <v>310.292</v>
      </c>
      <c r="K8" s="64">
        <v>138.777</v>
      </c>
      <c r="L8" s="69">
        <v>291.708</v>
      </c>
      <c r="M8" s="64">
        <v>133.754</v>
      </c>
      <c r="N8" s="69">
        <v>333.173</v>
      </c>
      <c r="O8" s="64">
        <v>137.059</v>
      </c>
      <c r="P8" s="69">
        <v>305.133</v>
      </c>
      <c r="Q8" s="64">
        <v>134.746</v>
      </c>
      <c r="R8" s="69">
        <v>402.053</v>
      </c>
      <c r="S8" s="69">
        <v>173.748</v>
      </c>
      <c r="T8" s="63">
        <v>316.868</v>
      </c>
      <c r="U8" s="64">
        <v>138.649</v>
      </c>
    </row>
    <row r="9" spans="1:21" ht="15.75">
      <c r="A9" s="126" t="s">
        <v>39</v>
      </c>
      <c r="B9" s="10">
        <v>435.692</v>
      </c>
      <c r="C9" s="34">
        <v>146.053</v>
      </c>
      <c r="D9" s="10">
        <v>509.8</v>
      </c>
      <c r="E9" s="34">
        <v>187.1</v>
      </c>
      <c r="F9" s="10">
        <v>455.285</v>
      </c>
      <c r="G9" s="34">
        <v>159.147</v>
      </c>
      <c r="H9" s="69">
        <v>0</v>
      </c>
      <c r="I9" s="69">
        <v>253.885</v>
      </c>
      <c r="J9" s="63">
        <v>455.285</v>
      </c>
      <c r="K9" s="64">
        <v>170.554</v>
      </c>
      <c r="L9" s="69">
        <v>655.18</v>
      </c>
      <c r="M9" s="64">
        <v>178.334</v>
      </c>
      <c r="N9" s="69">
        <v>0</v>
      </c>
      <c r="O9" s="64">
        <v>198.091</v>
      </c>
      <c r="P9" s="69">
        <v>655.18</v>
      </c>
      <c r="Q9" s="64">
        <v>184.898</v>
      </c>
      <c r="R9" s="69">
        <v>578.541</v>
      </c>
      <c r="S9" s="69">
        <v>245.503</v>
      </c>
      <c r="T9" s="63">
        <v>611.526</v>
      </c>
      <c r="U9" s="64">
        <v>192.715</v>
      </c>
    </row>
    <row r="10" spans="1:21" ht="15.75">
      <c r="A10" s="126" t="s">
        <v>40</v>
      </c>
      <c r="B10" s="10">
        <v>225.511</v>
      </c>
      <c r="C10" s="34">
        <v>151.298</v>
      </c>
      <c r="D10" s="10">
        <v>270.3</v>
      </c>
      <c r="E10" s="34">
        <v>160.5</v>
      </c>
      <c r="F10" s="10">
        <v>243.887</v>
      </c>
      <c r="G10" s="34">
        <v>153.865</v>
      </c>
      <c r="H10" s="69">
        <v>303.138</v>
      </c>
      <c r="I10" s="69">
        <v>206.475</v>
      </c>
      <c r="J10" s="63">
        <v>258.377</v>
      </c>
      <c r="K10" s="64">
        <v>160.472</v>
      </c>
      <c r="L10" s="69">
        <v>232.573</v>
      </c>
      <c r="M10" s="64">
        <v>156.623</v>
      </c>
      <c r="N10" s="69">
        <v>267.024</v>
      </c>
      <c r="O10" s="64">
        <v>155.116</v>
      </c>
      <c r="P10" s="69">
        <v>248.423</v>
      </c>
      <c r="Q10" s="64">
        <v>156.226</v>
      </c>
      <c r="R10" s="69">
        <v>315.545</v>
      </c>
      <c r="S10" s="69">
        <v>204.083</v>
      </c>
      <c r="T10" s="63">
        <v>263.556</v>
      </c>
      <c r="U10" s="64">
        <v>156.907</v>
      </c>
    </row>
    <row r="11" spans="1:21" ht="15.75">
      <c r="A11" s="126" t="s">
        <v>31</v>
      </c>
      <c r="B11" s="10">
        <v>348.418</v>
      </c>
      <c r="C11" s="34">
        <v>127.378</v>
      </c>
      <c r="D11" s="10">
        <v>342</v>
      </c>
      <c r="E11" s="34">
        <v>129.1</v>
      </c>
      <c r="F11" s="10">
        <v>346.145</v>
      </c>
      <c r="G11" s="34">
        <v>127.915</v>
      </c>
      <c r="H11" s="69">
        <v>399.778</v>
      </c>
      <c r="I11" s="69">
        <v>140.606</v>
      </c>
      <c r="J11" s="63">
        <v>352.06</v>
      </c>
      <c r="K11" s="64">
        <v>129.518</v>
      </c>
      <c r="L11" s="69">
        <v>334.012</v>
      </c>
      <c r="M11" s="64">
        <v>130.513</v>
      </c>
      <c r="N11" s="69">
        <v>327.984</v>
      </c>
      <c r="O11" s="64">
        <v>133.522</v>
      </c>
      <c r="P11" s="69">
        <v>331.964</v>
      </c>
      <c r="Q11" s="64">
        <v>131.522</v>
      </c>
      <c r="R11" s="69">
        <v>360.001</v>
      </c>
      <c r="S11" s="69">
        <v>134.152</v>
      </c>
      <c r="T11" s="63">
        <v>335.779</v>
      </c>
      <c r="U11" s="64">
        <v>131.923</v>
      </c>
    </row>
    <row r="12" spans="1:21" ht="15.75">
      <c r="A12" s="126" t="s">
        <v>32</v>
      </c>
      <c r="B12" s="10">
        <v>264.036</v>
      </c>
      <c r="C12" s="34">
        <v>129.174</v>
      </c>
      <c r="D12" s="10">
        <v>306.1</v>
      </c>
      <c r="E12" s="34">
        <v>137.5</v>
      </c>
      <c r="F12" s="10">
        <v>278.037</v>
      </c>
      <c r="G12" s="34">
        <v>131.728</v>
      </c>
      <c r="H12" s="69">
        <v>400.578</v>
      </c>
      <c r="I12" s="69">
        <v>148.73</v>
      </c>
      <c r="J12" s="63">
        <v>289.216</v>
      </c>
      <c r="K12" s="64">
        <v>133.624</v>
      </c>
      <c r="L12" s="69">
        <v>259.542</v>
      </c>
      <c r="M12" s="64">
        <v>124.898</v>
      </c>
      <c r="N12" s="69">
        <v>300.288</v>
      </c>
      <c r="O12" s="64">
        <v>130.018</v>
      </c>
      <c r="P12" s="69">
        <v>272.437</v>
      </c>
      <c r="Q12" s="64">
        <v>126.467</v>
      </c>
      <c r="R12" s="69">
        <v>428.138</v>
      </c>
      <c r="S12" s="69">
        <v>149.501</v>
      </c>
      <c r="T12" s="63">
        <v>286.369</v>
      </c>
      <c r="U12" s="64">
        <v>128.804</v>
      </c>
    </row>
    <row r="13" spans="1:21" ht="15.75">
      <c r="A13" s="126" t="s">
        <v>33</v>
      </c>
      <c r="B13" s="10">
        <v>260.683</v>
      </c>
      <c r="C13" s="34">
        <v>121.766</v>
      </c>
      <c r="D13" s="10">
        <v>273</v>
      </c>
      <c r="E13" s="34">
        <v>124.4</v>
      </c>
      <c r="F13" s="10">
        <v>265.544</v>
      </c>
      <c r="G13" s="34">
        <v>122.794</v>
      </c>
      <c r="H13" s="69">
        <v>311.441</v>
      </c>
      <c r="I13" s="69">
        <v>134.626</v>
      </c>
      <c r="J13" s="63">
        <v>275.212</v>
      </c>
      <c r="K13" s="64">
        <v>124.711</v>
      </c>
      <c r="L13" s="69">
        <v>261.271</v>
      </c>
      <c r="M13" s="64">
        <v>118.895</v>
      </c>
      <c r="N13" s="69">
        <v>287.363</v>
      </c>
      <c r="O13" s="64">
        <v>124.711</v>
      </c>
      <c r="P13" s="69">
        <v>271.63</v>
      </c>
      <c r="Q13" s="64">
        <v>121.046</v>
      </c>
      <c r="R13" s="69">
        <v>312.883</v>
      </c>
      <c r="S13" s="69">
        <v>133.083</v>
      </c>
      <c r="T13" s="63">
        <v>278.348</v>
      </c>
      <c r="U13" s="64">
        <v>122.912</v>
      </c>
    </row>
    <row r="14" spans="1:21" ht="16.5" thickBot="1">
      <c r="A14" s="127" t="s">
        <v>34</v>
      </c>
      <c r="B14" s="11">
        <v>249.069</v>
      </c>
      <c r="C14" s="35">
        <v>142.361</v>
      </c>
      <c r="D14" s="11">
        <v>239.5</v>
      </c>
      <c r="E14" s="35">
        <v>134.9</v>
      </c>
      <c r="F14" s="11">
        <v>244.998</v>
      </c>
      <c r="G14" s="35">
        <v>140.149</v>
      </c>
      <c r="H14" s="70">
        <v>260.904</v>
      </c>
      <c r="I14" s="70">
        <v>134.674</v>
      </c>
      <c r="J14" s="65">
        <v>249.285</v>
      </c>
      <c r="K14" s="66">
        <v>139.501</v>
      </c>
      <c r="L14" s="70">
        <v>236.185</v>
      </c>
      <c r="M14" s="66">
        <v>140.443</v>
      </c>
      <c r="N14" s="70">
        <v>273.766</v>
      </c>
      <c r="O14" s="66">
        <v>135.058</v>
      </c>
      <c r="P14" s="70">
        <v>249.034</v>
      </c>
      <c r="Q14" s="66">
        <v>138.718</v>
      </c>
      <c r="R14" s="70">
        <v>228.515</v>
      </c>
      <c r="S14" s="70">
        <v>127.546</v>
      </c>
      <c r="T14" s="65">
        <v>243.51</v>
      </c>
      <c r="U14" s="66">
        <v>137.1</v>
      </c>
    </row>
    <row r="15" spans="1:21" ht="16.5" thickBot="1">
      <c r="A15" s="128" t="s">
        <v>41</v>
      </c>
      <c r="B15" s="219">
        <v>253.392</v>
      </c>
      <c r="C15" s="218">
        <v>139.49</v>
      </c>
      <c r="D15" s="219">
        <v>264.8</v>
      </c>
      <c r="E15" s="218">
        <v>140.20000000000002</v>
      </c>
      <c r="F15" s="219">
        <v>258.861</v>
      </c>
      <c r="G15" s="218">
        <v>139.116</v>
      </c>
      <c r="H15" s="219">
        <v>276.807</v>
      </c>
      <c r="I15" s="219">
        <v>151.411</v>
      </c>
      <c r="J15" s="217">
        <v>263.06</v>
      </c>
      <c r="K15" s="218">
        <v>140.662</v>
      </c>
      <c r="L15" s="217">
        <v>248.48</v>
      </c>
      <c r="M15" s="218">
        <v>138.523</v>
      </c>
      <c r="N15" s="219">
        <v>274.325</v>
      </c>
      <c r="O15" s="219">
        <v>139.5</v>
      </c>
      <c r="P15" s="217">
        <v>257.756</v>
      </c>
      <c r="Q15" s="218">
        <v>138.834</v>
      </c>
      <c r="R15" s="219">
        <v>271.876</v>
      </c>
      <c r="S15" s="219">
        <v>142.803</v>
      </c>
      <c r="T15" s="217">
        <v>260.732</v>
      </c>
      <c r="U15" s="218">
        <v>139.32</v>
      </c>
    </row>
    <row r="16" spans="1:21" ht="18.75">
      <c r="A16" s="214" t="s">
        <v>5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4"/>
      <c r="M16" s="215"/>
      <c r="N16" s="203"/>
      <c r="O16" s="197"/>
      <c r="P16" s="197"/>
      <c r="Q16" s="220"/>
      <c r="R16" s="215"/>
      <c r="S16" s="215"/>
      <c r="T16" s="215"/>
      <c r="U16" s="216"/>
    </row>
    <row r="17" spans="1:21" ht="15.75">
      <c r="A17" s="125" t="s">
        <v>6</v>
      </c>
      <c r="B17" s="12">
        <v>269.059</v>
      </c>
      <c r="C17" s="13">
        <v>127.171</v>
      </c>
      <c r="D17" s="12">
        <v>289.2</v>
      </c>
      <c r="E17" s="13">
        <v>134.4</v>
      </c>
      <c r="F17" s="12">
        <v>276.068</v>
      </c>
      <c r="G17" s="13">
        <v>129.463</v>
      </c>
      <c r="H17" s="71">
        <v>347.191</v>
      </c>
      <c r="I17" s="71">
        <v>155.922</v>
      </c>
      <c r="J17" s="57">
        <v>287.936</v>
      </c>
      <c r="K17" s="58">
        <v>131.911</v>
      </c>
      <c r="L17" s="71">
        <v>259.074</v>
      </c>
      <c r="M17" s="58">
        <v>124.446</v>
      </c>
      <c r="N17" s="71">
        <v>294.114</v>
      </c>
      <c r="O17" s="58">
        <v>134.135</v>
      </c>
      <c r="P17" s="71">
        <v>271.091</v>
      </c>
      <c r="Q17" s="58">
        <v>127.491</v>
      </c>
      <c r="R17" s="71">
        <v>364.067</v>
      </c>
      <c r="S17" s="71">
        <v>157.518</v>
      </c>
      <c r="T17" s="57">
        <v>285.988</v>
      </c>
      <c r="U17" s="58">
        <v>130.339</v>
      </c>
    </row>
    <row r="18" spans="1:21" s="37" customFormat="1" ht="15.75">
      <c r="A18" s="124" t="s">
        <v>89</v>
      </c>
      <c r="B18" s="228">
        <v>0</v>
      </c>
      <c r="C18" s="229">
        <v>0</v>
      </c>
      <c r="D18" s="228">
        <v>0</v>
      </c>
      <c r="E18" s="229">
        <v>0</v>
      </c>
      <c r="F18" s="228">
        <v>0</v>
      </c>
      <c r="G18" s="229">
        <v>0</v>
      </c>
      <c r="H18" s="228">
        <v>0</v>
      </c>
      <c r="I18" s="229">
        <v>0</v>
      </c>
      <c r="J18" s="228">
        <v>0</v>
      </c>
      <c r="K18" s="229">
        <v>0</v>
      </c>
      <c r="L18" s="221">
        <v>0</v>
      </c>
      <c r="M18" s="222">
        <v>0</v>
      </c>
      <c r="N18" s="221">
        <v>0</v>
      </c>
      <c r="O18" s="222">
        <v>243.848</v>
      </c>
      <c r="P18" s="221">
        <v>0</v>
      </c>
      <c r="Q18" s="222">
        <v>251.024</v>
      </c>
      <c r="R18" s="221">
        <v>0</v>
      </c>
      <c r="S18" s="221">
        <v>254.215</v>
      </c>
      <c r="T18" s="230">
        <v>0</v>
      </c>
      <c r="U18" s="222">
        <v>251.556</v>
      </c>
    </row>
    <row r="19" spans="1:21" s="37" customFormat="1" ht="16.5" thickBot="1">
      <c r="A19" s="124" t="s">
        <v>90</v>
      </c>
      <c r="B19" s="228">
        <v>0</v>
      </c>
      <c r="C19" s="229">
        <v>0</v>
      </c>
      <c r="D19" s="231">
        <v>0</v>
      </c>
      <c r="E19" s="15">
        <v>0</v>
      </c>
      <c r="F19" s="14">
        <v>0</v>
      </c>
      <c r="G19" s="15">
        <v>0</v>
      </c>
      <c r="H19" s="14">
        <v>0</v>
      </c>
      <c r="I19" s="15">
        <v>0</v>
      </c>
      <c r="J19" s="14">
        <v>0</v>
      </c>
      <c r="K19" s="15">
        <v>0</v>
      </c>
      <c r="L19" s="221">
        <v>0</v>
      </c>
      <c r="M19" s="222">
        <v>0</v>
      </c>
      <c r="N19" s="221">
        <v>0</v>
      </c>
      <c r="O19" s="60">
        <v>242.142</v>
      </c>
      <c r="P19" s="221">
        <v>0</v>
      </c>
      <c r="Q19" s="222">
        <v>243.925</v>
      </c>
      <c r="R19" s="221">
        <v>0</v>
      </c>
      <c r="S19" s="221">
        <v>268.973</v>
      </c>
      <c r="T19" s="59">
        <v>0</v>
      </c>
      <c r="U19" s="60">
        <v>244.714</v>
      </c>
    </row>
    <row r="20" spans="1:21" ht="16.5" thickBot="1">
      <c r="A20" s="128" t="s">
        <v>42</v>
      </c>
      <c r="B20" s="257">
        <v>269.059</v>
      </c>
      <c r="C20" s="258">
        <v>127.171</v>
      </c>
      <c r="D20" s="259">
        <v>289.2</v>
      </c>
      <c r="E20" s="260">
        <v>134.4</v>
      </c>
      <c r="F20" s="259">
        <v>276.068</v>
      </c>
      <c r="G20" s="260">
        <v>129.463</v>
      </c>
      <c r="H20" s="261">
        <v>347.191</v>
      </c>
      <c r="I20" s="261">
        <v>155.922</v>
      </c>
      <c r="J20" s="262">
        <v>287.936</v>
      </c>
      <c r="K20" s="263">
        <v>131.911</v>
      </c>
      <c r="L20" s="223">
        <v>259.074</v>
      </c>
      <c r="M20" s="224">
        <v>124.446</v>
      </c>
      <c r="N20" s="225">
        <v>294.114</v>
      </c>
      <c r="O20" s="225">
        <v>138.171</v>
      </c>
      <c r="P20" s="223">
        <v>271.091</v>
      </c>
      <c r="Q20" s="224">
        <v>131.298</v>
      </c>
      <c r="R20" s="223">
        <v>364.067</v>
      </c>
      <c r="S20" s="224">
        <v>159.124</v>
      </c>
      <c r="T20" s="262">
        <v>285.988</v>
      </c>
      <c r="U20" s="263">
        <v>133.901</v>
      </c>
    </row>
    <row r="21" spans="1:21" ht="18.75">
      <c r="A21" s="214" t="s">
        <v>12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4"/>
      <c r="M21" s="215"/>
      <c r="N21" s="203"/>
      <c r="O21" s="197"/>
      <c r="P21" s="197"/>
      <c r="Q21" s="220"/>
      <c r="R21" s="215"/>
      <c r="S21" s="215"/>
      <c r="T21" s="215"/>
      <c r="U21" s="216"/>
    </row>
    <row r="22" spans="1:21" ht="16.5" thickBot="1">
      <c r="A22" s="129" t="s">
        <v>13</v>
      </c>
      <c r="B22" s="8">
        <v>314.237</v>
      </c>
      <c r="C22" s="36">
        <v>141.337</v>
      </c>
      <c r="D22" s="8">
        <v>332</v>
      </c>
      <c r="E22" s="36">
        <v>143.3</v>
      </c>
      <c r="F22" s="8">
        <v>320.256</v>
      </c>
      <c r="G22" s="36">
        <v>142.038</v>
      </c>
      <c r="H22" s="72">
        <v>353.257</v>
      </c>
      <c r="I22" s="72">
        <v>144.989</v>
      </c>
      <c r="J22" s="55">
        <v>325.257</v>
      </c>
      <c r="K22" s="56">
        <v>142.55</v>
      </c>
      <c r="L22" s="72">
        <v>318.951</v>
      </c>
      <c r="M22" s="56">
        <v>142.042</v>
      </c>
      <c r="N22" s="72">
        <v>323.118</v>
      </c>
      <c r="O22" s="56">
        <v>144.744</v>
      </c>
      <c r="P22" s="72">
        <v>320.327</v>
      </c>
      <c r="Q22" s="56">
        <v>142.994</v>
      </c>
      <c r="R22" s="72">
        <v>346.536</v>
      </c>
      <c r="S22" s="72">
        <v>150.732</v>
      </c>
      <c r="T22" s="55">
        <v>323.643</v>
      </c>
      <c r="U22" s="56">
        <v>144.341</v>
      </c>
    </row>
    <row r="23" spans="1:21" ht="16.5" thickBot="1">
      <c r="A23" s="128" t="s">
        <v>43</v>
      </c>
      <c r="B23" s="226">
        <v>314.237</v>
      </c>
      <c r="C23" s="227">
        <v>141.337</v>
      </c>
      <c r="D23" s="226">
        <v>332</v>
      </c>
      <c r="E23" s="227">
        <v>143.3</v>
      </c>
      <c r="F23" s="226">
        <v>320.256</v>
      </c>
      <c r="G23" s="227">
        <v>142.038</v>
      </c>
      <c r="H23" s="226">
        <v>353.257</v>
      </c>
      <c r="I23" s="226">
        <v>144.989</v>
      </c>
      <c r="J23" s="264">
        <v>325.257</v>
      </c>
      <c r="K23" s="227">
        <v>142.55</v>
      </c>
      <c r="L23" s="226">
        <v>318.951</v>
      </c>
      <c r="M23" s="227">
        <v>142.042</v>
      </c>
      <c r="N23" s="226">
        <v>323.118</v>
      </c>
      <c r="O23" s="227">
        <v>144.744</v>
      </c>
      <c r="P23" s="226">
        <v>320.327</v>
      </c>
      <c r="Q23" s="227">
        <v>142.994</v>
      </c>
      <c r="R23" s="226">
        <v>346.536</v>
      </c>
      <c r="S23" s="226">
        <v>150.732</v>
      </c>
      <c r="T23" s="264">
        <v>323.643</v>
      </c>
      <c r="U23" s="227">
        <v>144.341</v>
      </c>
    </row>
    <row r="24" spans="1:21" ht="16.5" thickBot="1">
      <c r="A24" s="83" t="s">
        <v>44</v>
      </c>
      <c r="B24" s="112">
        <v>256.823</v>
      </c>
      <c r="C24" s="113">
        <v>138.677</v>
      </c>
      <c r="D24" s="112">
        <v>268.4</v>
      </c>
      <c r="E24" s="113">
        <v>140</v>
      </c>
      <c r="F24" s="112">
        <v>262.2</v>
      </c>
      <c r="G24" s="113">
        <v>138.588</v>
      </c>
      <c r="H24" s="116">
        <v>282.333</v>
      </c>
      <c r="I24" s="116">
        <v>150.989</v>
      </c>
      <c r="J24" s="114">
        <v>266.757</v>
      </c>
      <c r="K24" s="115">
        <v>140.162</v>
      </c>
      <c r="L24" s="116">
        <v>251.588</v>
      </c>
      <c r="M24" s="115">
        <v>137.668</v>
      </c>
      <c r="N24" s="116">
        <v>277.283</v>
      </c>
      <c r="O24" s="115">
        <v>139.795</v>
      </c>
      <c r="P24" s="116">
        <v>260.753</v>
      </c>
      <c r="Q24" s="115">
        <v>138.528</v>
      </c>
      <c r="R24" s="116">
        <v>278.916</v>
      </c>
      <c r="S24" s="116">
        <v>144.557</v>
      </c>
      <c r="T24" s="114">
        <v>264.466</v>
      </c>
      <c r="U24" s="115">
        <v>139.276</v>
      </c>
    </row>
    <row r="25" spans="1:21" ht="15.75">
      <c r="A25" s="130" t="s">
        <v>23</v>
      </c>
      <c r="B25" s="80" t="s">
        <v>63</v>
      </c>
      <c r="C25" s="81">
        <v>174.38</v>
      </c>
      <c r="D25" s="80" t="s">
        <v>63</v>
      </c>
      <c r="E25" s="81">
        <v>173.08</v>
      </c>
      <c r="F25" s="80" t="s">
        <v>63</v>
      </c>
      <c r="G25" s="81">
        <v>173.9</v>
      </c>
      <c r="H25" s="80" t="s">
        <v>63</v>
      </c>
      <c r="I25" s="160">
        <v>173.16</v>
      </c>
      <c r="J25" s="161" t="s">
        <v>63</v>
      </c>
      <c r="K25" s="162">
        <v>173.81</v>
      </c>
      <c r="L25" s="80" t="s">
        <v>63</v>
      </c>
      <c r="M25" s="81">
        <v>174.7</v>
      </c>
      <c r="N25" s="80" t="s">
        <v>63</v>
      </c>
      <c r="O25" s="81">
        <v>172.87</v>
      </c>
      <c r="P25" s="80" t="s">
        <v>63</v>
      </c>
      <c r="Q25" s="81">
        <v>174.05</v>
      </c>
      <c r="R25" s="80" t="s">
        <v>63</v>
      </c>
      <c r="S25" s="81">
        <v>173.23</v>
      </c>
      <c r="T25" s="80" t="s">
        <v>63</v>
      </c>
      <c r="U25" s="162">
        <v>173.95</v>
      </c>
    </row>
  </sheetData>
  <sheetProtection/>
  <mergeCells count="13">
    <mergeCell ref="F3:G3"/>
    <mergeCell ref="B3:C3"/>
    <mergeCell ref="T3:U3"/>
    <mergeCell ref="B2:K2"/>
    <mergeCell ref="L2:U2"/>
    <mergeCell ref="A1:U1"/>
    <mergeCell ref="H3:I3"/>
    <mergeCell ref="J3:K3"/>
    <mergeCell ref="L3:M3"/>
    <mergeCell ref="N3:O3"/>
    <mergeCell ref="P3:Q3"/>
    <mergeCell ref="R3:S3"/>
    <mergeCell ref="D3:E3"/>
  </mergeCells>
  <printOptions/>
  <pageMargins left="0.25" right="0.25" top="0.75" bottom="0.75" header="0.3" footer="0.3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35" sqref="AF35"/>
    </sheetView>
  </sheetViews>
  <sheetFormatPr defaultColWidth="9.140625" defaultRowHeight="15"/>
  <cols>
    <col min="1" max="1" width="24.421875" style="0" bestFit="1" customWidth="1"/>
    <col min="2" max="2" width="9.57421875" style="0" customWidth="1"/>
    <col min="3" max="4" width="8.7109375" style="0" customWidth="1"/>
    <col min="5" max="10" width="8.7109375" style="37" customWidth="1"/>
    <col min="11" max="16" width="9.140625" style="37" customWidth="1"/>
    <col min="19" max="19" width="9.140625" style="0" customWidth="1"/>
    <col min="21" max="22" width="9.140625" style="0" customWidth="1"/>
    <col min="26" max="31" width="9.140625" style="37" customWidth="1"/>
    <col min="32" max="32" width="10.421875" style="37" customWidth="1"/>
    <col min="33" max="33" width="10.00390625" style="37" customWidth="1"/>
    <col min="34" max="34" width="10.140625" style="37" customWidth="1"/>
    <col min="35" max="35" width="10.421875" style="37" customWidth="1"/>
    <col min="36" max="36" width="10.00390625" style="37" customWidth="1"/>
    <col min="37" max="37" width="10.140625" style="37" customWidth="1"/>
  </cols>
  <sheetData>
    <row r="1" spans="1:31" ht="18.75">
      <c r="A1" s="371" t="s">
        <v>55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s="37" customFormat="1" ht="15.75">
      <c r="A2" s="365"/>
      <c r="B2" s="367">
        <v>2014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8"/>
      <c r="Q2" s="367">
        <v>2015</v>
      </c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8"/>
    </row>
    <row r="3" spans="1:31" ht="15.75">
      <c r="A3" s="366"/>
      <c r="B3" s="369" t="s">
        <v>86</v>
      </c>
      <c r="C3" s="369"/>
      <c r="D3" s="369"/>
      <c r="E3" s="369" t="s">
        <v>87</v>
      </c>
      <c r="F3" s="369"/>
      <c r="G3" s="369"/>
      <c r="H3" s="369" t="s">
        <v>79</v>
      </c>
      <c r="I3" s="369"/>
      <c r="J3" s="369"/>
      <c r="K3" s="369" t="s">
        <v>88</v>
      </c>
      <c r="L3" s="369"/>
      <c r="M3" s="369"/>
      <c r="N3" s="369" t="s">
        <v>84</v>
      </c>
      <c r="O3" s="369"/>
      <c r="P3" s="370"/>
      <c r="Q3" s="369" t="s">
        <v>86</v>
      </c>
      <c r="R3" s="369"/>
      <c r="S3" s="369"/>
      <c r="T3" s="369" t="s">
        <v>87</v>
      </c>
      <c r="U3" s="369"/>
      <c r="V3" s="369"/>
      <c r="W3" s="369" t="s">
        <v>79</v>
      </c>
      <c r="X3" s="369"/>
      <c r="Y3" s="369"/>
      <c r="Z3" s="369" t="s">
        <v>88</v>
      </c>
      <c r="AA3" s="369"/>
      <c r="AB3" s="369"/>
      <c r="AC3" s="369" t="s">
        <v>84</v>
      </c>
      <c r="AD3" s="369"/>
      <c r="AE3" s="370"/>
    </row>
    <row r="4" spans="1:31" ht="15">
      <c r="A4" s="121"/>
      <c r="B4" s="122" t="s">
        <v>56</v>
      </c>
      <c r="C4" s="122" t="s">
        <v>57</v>
      </c>
      <c r="D4" s="123" t="s">
        <v>58</v>
      </c>
      <c r="E4" s="122" t="s">
        <v>56</v>
      </c>
      <c r="F4" s="122" t="s">
        <v>57</v>
      </c>
      <c r="G4" s="123" t="s">
        <v>58</v>
      </c>
      <c r="H4" s="122" t="s">
        <v>56</v>
      </c>
      <c r="I4" s="122" t="s">
        <v>57</v>
      </c>
      <c r="J4" s="123" t="s">
        <v>58</v>
      </c>
      <c r="K4" s="122" t="s">
        <v>56</v>
      </c>
      <c r="L4" s="122" t="s">
        <v>57</v>
      </c>
      <c r="M4" s="123" t="s">
        <v>58</v>
      </c>
      <c r="N4" s="122" t="s">
        <v>56</v>
      </c>
      <c r="O4" s="122" t="s">
        <v>57</v>
      </c>
      <c r="P4" s="123" t="s">
        <v>58</v>
      </c>
      <c r="Q4" s="232" t="s">
        <v>56</v>
      </c>
      <c r="R4" s="232" t="s">
        <v>57</v>
      </c>
      <c r="S4" s="233" t="s">
        <v>58</v>
      </c>
      <c r="T4" s="232" t="s">
        <v>56</v>
      </c>
      <c r="U4" s="232" t="s">
        <v>57</v>
      </c>
      <c r="V4" s="233" t="s">
        <v>58</v>
      </c>
      <c r="W4" s="232" t="s">
        <v>56</v>
      </c>
      <c r="X4" s="232" t="s">
        <v>57</v>
      </c>
      <c r="Y4" s="234" t="s">
        <v>58</v>
      </c>
      <c r="Z4" s="122" t="s">
        <v>56</v>
      </c>
      <c r="AA4" s="122" t="s">
        <v>57</v>
      </c>
      <c r="AB4" s="123" t="s">
        <v>58</v>
      </c>
      <c r="AC4" s="122" t="s">
        <v>56</v>
      </c>
      <c r="AD4" s="122" t="s">
        <v>57</v>
      </c>
      <c r="AE4" s="123" t="s">
        <v>58</v>
      </c>
    </row>
    <row r="5" spans="1:31" ht="15.75">
      <c r="A5" s="125" t="s">
        <v>59</v>
      </c>
      <c r="B5" s="19">
        <v>52.773557749318144</v>
      </c>
      <c r="C5" s="19">
        <v>62.289796943322585</v>
      </c>
      <c r="D5" s="20">
        <v>54.28879544053453</v>
      </c>
      <c r="E5" s="19">
        <v>33.9</v>
      </c>
      <c r="F5" s="19">
        <v>59.4</v>
      </c>
      <c r="G5" s="20">
        <v>38</v>
      </c>
      <c r="H5" s="19">
        <v>43.3</v>
      </c>
      <c r="I5" s="19">
        <v>60.8</v>
      </c>
      <c r="J5" s="20">
        <v>46.1</v>
      </c>
      <c r="K5" s="165">
        <v>25.7212194329729</v>
      </c>
      <c r="L5" s="165">
        <v>47.0367689433848</v>
      </c>
      <c r="M5" s="166">
        <v>29.115220294943</v>
      </c>
      <c r="N5" s="165">
        <v>37.378949684846155</v>
      </c>
      <c r="O5" s="165">
        <v>56.339065504215746</v>
      </c>
      <c r="P5" s="166">
        <v>40.3908264494447</v>
      </c>
      <c r="Q5" s="45">
        <v>52.306185197605394</v>
      </c>
      <c r="R5" s="45">
        <v>45.47692509888023</v>
      </c>
      <c r="S5" s="46">
        <v>51.21376214347898</v>
      </c>
      <c r="T5" s="45">
        <v>29.23181362902691</v>
      </c>
      <c r="U5" s="45">
        <v>54.576512679112</v>
      </c>
      <c r="V5" s="46">
        <v>33.286005904904215</v>
      </c>
      <c r="W5" s="45">
        <v>40.7052580553919</v>
      </c>
      <c r="X5" s="45">
        <v>50.05185587126195</v>
      </c>
      <c r="Y5" s="235">
        <v>42.20035983568725</v>
      </c>
      <c r="Z5" s="165">
        <v>21.357211178694566</v>
      </c>
      <c r="AA5" s="165">
        <v>46.13362102408926</v>
      </c>
      <c r="AB5" s="166">
        <v>25.346000743057072</v>
      </c>
      <c r="AC5" s="165">
        <v>34.21802304931785</v>
      </c>
      <c r="AD5" s="165">
        <v>48.73142508027333</v>
      </c>
      <c r="AE5" s="166">
        <v>36.544630705652004</v>
      </c>
    </row>
    <row r="6" spans="1:31" ht="15.75">
      <c r="A6" s="126" t="s">
        <v>60</v>
      </c>
      <c r="B6" s="19">
        <v>72.9600279431217</v>
      </c>
      <c r="C6" s="19">
        <v>52.850167885259424</v>
      </c>
      <c r="D6" s="20">
        <v>59.012760438834356</v>
      </c>
      <c r="E6" s="19">
        <v>39.5</v>
      </c>
      <c r="F6" s="19">
        <v>53.9</v>
      </c>
      <c r="G6" s="20">
        <v>49.5</v>
      </c>
      <c r="H6" s="19">
        <v>56.1</v>
      </c>
      <c r="I6" s="19">
        <v>53.4</v>
      </c>
      <c r="J6" s="20">
        <v>54.2</v>
      </c>
      <c r="K6" s="165">
        <v>22.3885620471014</v>
      </c>
      <c r="L6" s="165">
        <v>44.0232761410442</v>
      </c>
      <c r="M6" s="166">
        <v>37.3933976838876</v>
      </c>
      <c r="N6" s="165">
        <v>44.74807806776557</v>
      </c>
      <c r="O6" s="165">
        <v>50.240559254012</v>
      </c>
      <c r="P6" s="166">
        <v>48.5574086223506</v>
      </c>
      <c r="Q6" s="45">
        <v>68.49713442460317</v>
      </c>
      <c r="R6" s="45">
        <v>44.55070744620365</v>
      </c>
      <c r="S6" s="46">
        <v>52.59316822820181</v>
      </c>
      <c r="T6" s="45">
        <v>36.435887787807424</v>
      </c>
      <c r="U6" s="45">
        <v>70.96776331849478</v>
      </c>
      <c r="V6" s="46">
        <v>59.37015608736551</v>
      </c>
      <c r="W6" s="45">
        <v>52.37794412654564</v>
      </c>
      <c r="X6" s="45">
        <v>57.8322106748141</v>
      </c>
      <c r="Y6" s="235">
        <v>56.000383118720585</v>
      </c>
      <c r="Z6" s="165">
        <v>20.1315220626294</v>
      </c>
      <c r="AA6" s="165">
        <v>60.37884591601165</v>
      </c>
      <c r="AB6" s="166">
        <v>46.861692648712825</v>
      </c>
      <c r="AC6" s="165">
        <v>41.511018009768</v>
      </c>
      <c r="AD6" s="165">
        <v>58.69041742276346</v>
      </c>
      <c r="AE6" s="166">
        <v>52.920677905384636</v>
      </c>
    </row>
    <row r="7" spans="1:31" ht="15.75">
      <c r="A7" s="126" t="s">
        <v>61</v>
      </c>
      <c r="B7" s="18">
        <v>31.059945349484824</v>
      </c>
      <c r="C7" s="18">
        <v>33.31830129232456</v>
      </c>
      <c r="D7" s="21">
        <v>32.995436259111955</v>
      </c>
      <c r="E7" s="18">
        <v>16.3</v>
      </c>
      <c r="F7" s="18">
        <v>39.6</v>
      </c>
      <c r="G7" s="21">
        <v>36.3</v>
      </c>
      <c r="H7" s="18">
        <v>23.6</v>
      </c>
      <c r="I7" s="18">
        <v>36.5</v>
      </c>
      <c r="J7" s="21">
        <v>34.6</v>
      </c>
      <c r="K7" s="167">
        <v>8.82099338018961</v>
      </c>
      <c r="L7" s="167">
        <v>44.8423070923697</v>
      </c>
      <c r="M7" s="168">
        <v>39.6925331229835</v>
      </c>
      <c r="N7" s="167">
        <v>18.640340147529997</v>
      </c>
      <c r="O7" s="167">
        <v>39.30049433665544</v>
      </c>
      <c r="P7" s="168">
        <v>36.346822932642</v>
      </c>
      <c r="Q7" s="47">
        <v>29.019104358117513</v>
      </c>
      <c r="R7" s="47">
        <v>42.729374689345065</v>
      </c>
      <c r="S7" s="48">
        <v>40.769290894812904</v>
      </c>
      <c r="T7" s="47">
        <v>14.707710209589909</v>
      </c>
      <c r="U7" s="47">
        <v>49.391563485325236</v>
      </c>
      <c r="V7" s="48">
        <v>44.432999059147875</v>
      </c>
      <c r="W7" s="47">
        <v>21.823873045874354</v>
      </c>
      <c r="X7" s="47">
        <v>46.078872923788126</v>
      </c>
      <c r="Y7" s="236">
        <v>42.611265717765846</v>
      </c>
      <c r="Z7" s="167">
        <v>7.148280007082924</v>
      </c>
      <c r="AA7" s="167">
        <v>52.79236535626581</v>
      </c>
      <c r="AB7" s="168">
        <v>46.266875351491734</v>
      </c>
      <c r="AC7" s="167">
        <v>16.8782519485527</v>
      </c>
      <c r="AD7" s="167">
        <v>48.34129528198572</v>
      </c>
      <c r="AE7" s="168">
        <v>43.843192773819986</v>
      </c>
    </row>
    <row r="8" spans="1:31" ht="15.75">
      <c r="A8" s="174" t="s">
        <v>62</v>
      </c>
      <c r="B8" s="117">
        <v>52.7447712462696</v>
      </c>
      <c r="C8" s="117">
        <v>44.53007470814471</v>
      </c>
      <c r="D8" s="118">
        <v>49.40748333561227</v>
      </c>
      <c r="E8" s="117">
        <v>33.2</v>
      </c>
      <c r="F8" s="117">
        <v>47.5</v>
      </c>
      <c r="G8" s="118">
        <v>39</v>
      </c>
      <c r="H8" s="117">
        <v>42.9</v>
      </c>
      <c r="I8" s="117">
        <v>46</v>
      </c>
      <c r="J8" s="118">
        <v>44.2</v>
      </c>
      <c r="K8" s="117">
        <v>24.4569892983469</v>
      </c>
      <c r="L8" s="117">
        <v>45.1958039467979</v>
      </c>
      <c r="M8" s="118">
        <v>32.882303013397</v>
      </c>
      <c r="N8" s="117">
        <v>36.69867157825355</v>
      </c>
      <c r="O8" s="117">
        <v>45.76922909181535</v>
      </c>
      <c r="P8" s="118">
        <v>40.3821866488758</v>
      </c>
      <c r="Q8" s="119">
        <v>51.917534742534734</v>
      </c>
      <c r="R8" s="119">
        <v>43.76456702976725</v>
      </c>
      <c r="S8" s="120">
        <v>48.65010569156992</v>
      </c>
      <c r="T8" s="119">
        <v>28.799785842642983</v>
      </c>
      <c r="U8" s="119">
        <v>54.8591884058584</v>
      </c>
      <c r="V8" s="120">
        <v>39.24349811841925</v>
      </c>
      <c r="W8" s="119">
        <v>40.29479910778253</v>
      </c>
      <c r="X8" s="119">
        <v>49.342525843161134</v>
      </c>
      <c r="Y8" s="237">
        <v>43.920816801201354</v>
      </c>
      <c r="Z8" s="117">
        <v>20.386035214260843</v>
      </c>
      <c r="AA8" s="117">
        <v>52.60841712455676</v>
      </c>
      <c r="AB8" s="118">
        <v>33.3512333143891</v>
      </c>
      <c r="AC8" s="117">
        <v>33.61521419439766</v>
      </c>
      <c r="AD8" s="117">
        <v>50.443119242019726</v>
      </c>
      <c r="AE8" s="118">
        <v>40.36831279887106</v>
      </c>
    </row>
    <row r="9" spans="1:31" ht="15.75">
      <c r="A9" s="175" t="s">
        <v>23</v>
      </c>
      <c r="B9" s="26">
        <v>28.02</v>
      </c>
      <c r="C9" s="25" t="s">
        <v>63</v>
      </c>
      <c r="D9" s="27" t="s">
        <v>63</v>
      </c>
      <c r="E9" s="26">
        <v>8.8</v>
      </c>
      <c r="F9" s="25" t="s">
        <v>63</v>
      </c>
      <c r="G9" s="27" t="s">
        <v>63</v>
      </c>
      <c r="H9" s="26">
        <v>18.4</v>
      </c>
      <c r="I9" s="25" t="s">
        <v>63</v>
      </c>
      <c r="J9" s="27" t="s">
        <v>63</v>
      </c>
      <c r="K9" s="163" t="s">
        <v>63</v>
      </c>
      <c r="L9" s="25" t="s">
        <v>63</v>
      </c>
      <c r="M9" s="27" t="s">
        <v>63</v>
      </c>
      <c r="N9" s="164">
        <v>12.18</v>
      </c>
      <c r="O9" s="25" t="s">
        <v>63</v>
      </c>
      <c r="P9" s="27" t="s">
        <v>63</v>
      </c>
      <c r="Q9" s="238">
        <v>28.346909722222218</v>
      </c>
      <c r="R9" s="239" t="s">
        <v>63</v>
      </c>
      <c r="S9" s="240" t="s">
        <v>63</v>
      </c>
      <c r="T9" s="241">
        <v>8.87</v>
      </c>
      <c r="U9" s="239" t="s">
        <v>63</v>
      </c>
      <c r="V9" s="240" t="s">
        <v>63</v>
      </c>
      <c r="W9" s="241">
        <v>18.56</v>
      </c>
      <c r="X9" s="239" t="s">
        <v>63</v>
      </c>
      <c r="Y9" s="242" t="s">
        <v>63</v>
      </c>
      <c r="Z9" s="163" t="s">
        <v>63</v>
      </c>
      <c r="AA9" s="25" t="s">
        <v>63</v>
      </c>
      <c r="AB9" s="27" t="s">
        <v>63</v>
      </c>
      <c r="AC9" s="164">
        <v>12.3</v>
      </c>
      <c r="AD9" s="239" t="s">
        <v>63</v>
      </c>
      <c r="AE9" s="240" t="s">
        <v>63</v>
      </c>
    </row>
    <row r="11" spans="1:30" ht="15">
      <c r="A11" s="37"/>
      <c r="B11" s="37"/>
      <c r="C11" s="37"/>
      <c r="D11" s="37"/>
      <c r="K11" s="32"/>
      <c r="L11" s="32"/>
      <c r="N11" s="32"/>
      <c r="O11" s="32"/>
      <c r="Q11" s="32"/>
      <c r="R11" s="32"/>
      <c r="Z11" s="32"/>
      <c r="AA11" s="32"/>
      <c r="AC11" s="32"/>
      <c r="AD11" s="32"/>
    </row>
    <row r="12" spans="1:4" ht="15">
      <c r="A12" s="37"/>
      <c r="B12" s="37"/>
      <c r="C12" s="37"/>
      <c r="D12" s="37"/>
    </row>
    <row r="13" spans="1:4" ht="15">
      <c r="A13" s="37"/>
      <c r="B13" s="37"/>
      <c r="C13" s="37"/>
      <c r="D13" s="37"/>
    </row>
    <row r="14" spans="1:4" ht="15">
      <c r="A14" s="37"/>
      <c r="B14" s="37"/>
      <c r="C14" s="37"/>
      <c r="D14" s="37"/>
    </row>
    <row r="15" spans="1:4" ht="15">
      <c r="A15" s="37"/>
      <c r="B15" s="37"/>
      <c r="C15" s="37"/>
      <c r="D15" s="37"/>
    </row>
    <row r="16" spans="1:4" ht="15">
      <c r="A16" s="37"/>
      <c r="B16" s="37"/>
      <c r="C16" s="37"/>
      <c r="D16" s="37"/>
    </row>
    <row r="17" spans="1:4" ht="15">
      <c r="A17" s="37"/>
      <c r="B17" s="37"/>
      <c r="C17" s="37"/>
      <c r="D17" s="37"/>
    </row>
    <row r="18" spans="1:4" ht="15">
      <c r="A18" s="37"/>
      <c r="B18" s="37"/>
      <c r="C18" s="37"/>
      <c r="D18" s="37"/>
    </row>
    <row r="19" spans="1:4" ht="15">
      <c r="A19" s="37"/>
      <c r="B19" s="37"/>
      <c r="C19" s="37"/>
      <c r="D19" s="37"/>
    </row>
    <row r="20" spans="1:4" ht="15">
      <c r="A20" s="37"/>
      <c r="B20" s="37"/>
      <c r="C20" s="37"/>
      <c r="D20" s="37"/>
    </row>
    <row r="21" spans="1:35" ht="15">
      <c r="A21" s="37"/>
      <c r="B21" s="37"/>
      <c r="C21" s="37"/>
      <c r="D21" s="37"/>
      <c r="AF21" s="206"/>
      <c r="AI21" s="206"/>
    </row>
    <row r="22" spans="1:4" ht="15">
      <c r="A22" s="37"/>
      <c r="B22" s="37"/>
      <c r="C22" s="37"/>
      <c r="D22" s="37"/>
    </row>
    <row r="23" spans="1:4" ht="15">
      <c r="A23" s="37"/>
      <c r="B23" s="37"/>
      <c r="C23" s="37"/>
      <c r="D23" s="37"/>
    </row>
    <row r="24" spans="1:4" ht="15">
      <c r="A24" s="37"/>
      <c r="B24" s="37"/>
      <c r="C24" s="37"/>
      <c r="D24" s="37"/>
    </row>
    <row r="25" spans="1:4" ht="15">
      <c r="A25" s="37"/>
      <c r="B25" s="37"/>
      <c r="C25" s="37"/>
      <c r="D25" s="37"/>
    </row>
    <row r="26" spans="1:4" ht="15">
      <c r="A26" s="37"/>
      <c r="B26" s="37"/>
      <c r="C26" s="37"/>
      <c r="D26" s="37"/>
    </row>
  </sheetData>
  <sheetProtection/>
  <mergeCells count="14">
    <mergeCell ref="Q2:AE2"/>
    <mergeCell ref="E3:G3"/>
    <mergeCell ref="Q3:S3"/>
    <mergeCell ref="T3:V3"/>
    <mergeCell ref="A2:A3"/>
    <mergeCell ref="B2:P2"/>
    <mergeCell ref="K3:M3"/>
    <mergeCell ref="N3:P3"/>
    <mergeCell ref="A1:AE1"/>
    <mergeCell ref="H3:J3"/>
    <mergeCell ref="B3:D3"/>
    <mergeCell ref="W3:Y3"/>
    <mergeCell ref="Z3:AB3"/>
    <mergeCell ref="AC3:AE3"/>
  </mergeCells>
  <printOptions/>
  <pageMargins left="0.25" right="0.25" top="0.75" bottom="0.75" header="0.3" footer="0.3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K1"/>
    </sheetView>
  </sheetViews>
  <sheetFormatPr defaultColWidth="9.140625" defaultRowHeight="15"/>
  <cols>
    <col min="1" max="1" width="27.00390625" style="0" customWidth="1"/>
    <col min="2" max="2" width="11.7109375" style="0" customWidth="1"/>
    <col min="3" max="6" width="11.7109375" style="37" customWidth="1"/>
    <col min="7" max="9" width="11.7109375" style="0" customWidth="1"/>
    <col min="10" max="11" width="11.7109375" style="37" customWidth="1"/>
    <col min="12" max="13" width="12.7109375" style="37" customWidth="1"/>
    <col min="14" max="14" width="11.421875" style="37" customWidth="1"/>
    <col min="15" max="15" width="11.8515625" style="37" customWidth="1"/>
  </cols>
  <sheetData>
    <row r="1" spans="1:11" ht="18.75">
      <c r="A1" s="359" t="s">
        <v>70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</row>
    <row r="2" spans="1:11" s="37" customFormat="1" ht="18.75" customHeight="1">
      <c r="A2" s="380"/>
      <c r="B2" s="376">
        <v>2014</v>
      </c>
      <c r="C2" s="377"/>
      <c r="D2" s="377"/>
      <c r="E2" s="377"/>
      <c r="F2" s="378"/>
      <c r="G2" s="376">
        <v>2015</v>
      </c>
      <c r="H2" s="377"/>
      <c r="I2" s="377"/>
      <c r="J2" s="377"/>
      <c r="K2" s="379"/>
    </row>
    <row r="3" spans="1:11" ht="18.75" customHeight="1">
      <c r="A3" s="381"/>
      <c r="B3" s="176" t="s">
        <v>86</v>
      </c>
      <c r="C3" s="176" t="s">
        <v>87</v>
      </c>
      <c r="D3" s="176" t="s">
        <v>85</v>
      </c>
      <c r="E3" s="176" t="s">
        <v>83</v>
      </c>
      <c r="F3" s="176" t="s">
        <v>84</v>
      </c>
      <c r="G3" s="176" t="s">
        <v>86</v>
      </c>
      <c r="H3" s="176" t="s">
        <v>87</v>
      </c>
      <c r="I3" s="176" t="s">
        <v>85</v>
      </c>
      <c r="J3" s="176" t="s">
        <v>83</v>
      </c>
      <c r="K3" s="177" t="s">
        <v>84</v>
      </c>
    </row>
    <row r="4" spans="1:11" ht="15.75">
      <c r="A4" s="332"/>
      <c r="B4" s="374" t="s">
        <v>75</v>
      </c>
      <c r="C4" s="374"/>
      <c r="D4" s="374"/>
      <c r="E4" s="374"/>
      <c r="F4" s="374"/>
      <c r="G4" s="374"/>
      <c r="H4" s="374"/>
      <c r="I4" s="374"/>
      <c r="J4" s="374"/>
      <c r="K4" s="375"/>
    </row>
    <row r="5" spans="1:11" ht="15.75">
      <c r="A5" s="144" t="s">
        <v>45</v>
      </c>
      <c r="B5" s="52">
        <v>1623769.446</v>
      </c>
      <c r="C5" s="52">
        <v>1409224.333</v>
      </c>
      <c r="D5" s="52">
        <f>SUM(B5:C5)</f>
        <v>3032993.779</v>
      </c>
      <c r="E5" s="74">
        <v>1128420.4270000001</v>
      </c>
      <c r="F5" s="49">
        <f>D5+E5</f>
        <v>4161414.2060000002</v>
      </c>
      <c r="G5" s="49">
        <v>656377.956</v>
      </c>
      <c r="H5" s="243">
        <v>584779.178</v>
      </c>
      <c r="I5" s="244">
        <f>G5+H5</f>
        <v>1241157.134</v>
      </c>
      <c r="J5" s="74">
        <v>517127.49199999997</v>
      </c>
      <c r="K5" s="49">
        <f>I5+J5</f>
        <v>1758284.6260000002</v>
      </c>
    </row>
    <row r="6" spans="1:11" ht="15.75">
      <c r="A6" s="145" t="s">
        <v>46</v>
      </c>
      <c r="B6" s="16">
        <v>6419099.249999999</v>
      </c>
      <c r="C6" s="16">
        <v>5109683.217</v>
      </c>
      <c r="D6" s="16">
        <f>SUM(B6:C6)</f>
        <v>11528782.467</v>
      </c>
      <c r="E6" s="75">
        <v>4558839.776</v>
      </c>
      <c r="F6" s="50">
        <f>D6+E6</f>
        <v>16087622.243</v>
      </c>
      <c r="G6" s="50">
        <v>7192201.17</v>
      </c>
      <c r="H6" s="243">
        <v>5893530.135</v>
      </c>
      <c r="I6" s="244">
        <f>G6+H6</f>
        <v>13085731.305</v>
      </c>
      <c r="J6" s="75">
        <v>5053172.288000001</v>
      </c>
      <c r="K6" s="50">
        <f>I6+J6</f>
        <v>18138903.593000002</v>
      </c>
    </row>
    <row r="7" spans="1:11" ht="15.75">
      <c r="A7" s="145" t="s">
        <v>47</v>
      </c>
      <c r="B7" s="16">
        <v>215183.923</v>
      </c>
      <c r="C7" s="16">
        <v>272370.855</v>
      </c>
      <c r="D7" s="16">
        <f>SUM(B7:C7)</f>
        <v>487554.778</v>
      </c>
      <c r="E7" s="75">
        <v>273860.2</v>
      </c>
      <c r="F7" s="50">
        <f>D7+E7</f>
        <v>761414.978</v>
      </c>
      <c r="G7" s="50">
        <v>300974.642</v>
      </c>
      <c r="H7" s="243">
        <v>281374.29099999997</v>
      </c>
      <c r="I7" s="244">
        <f>G7+H7</f>
        <v>582348.933</v>
      </c>
      <c r="J7" s="75">
        <v>257049.27699999997</v>
      </c>
      <c r="K7" s="50">
        <f>I7+J7</f>
        <v>839398.21</v>
      </c>
    </row>
    <row r="8" spans="1:11" ht="15.75">
      <c r="A8" s="145" t="s">
        <v>48</v>
      </c>
      <c r="B8" s="16">
        <v>165087.79700000002</v>
      </c>
      <c r="C8" s="16">
        <v>90557.136</v>
      </c>
      <c r="D8" s="16">
        <f>SUM(B8:C8)</f>
        <v>255644.93300000002</v>
      </c>
      <c r="E8" s="75">
        <v>63363.882</v>
      </c>
      <c r="F8" s="50">
        <f>D8+E8</f>
        <v>319008.815</v>
      </c>
      <c r="G8" s="50">
        <v>346305.268</v>
      </c>
      <c r="H8" s="243">
        <v>105771.985</v>
      </c>
      <c r="I8" s="244">
        <f>G8+H8</f>
        <v>452077.25299999997</v>
      </c>
      <c r="J8" s="75">
        <v>67394.801</v>
      </c>
      <c r="K8" s="50">
        <f>I8+J8</f>
        <v>519472.054</v>
      </c>
    </row>
    <row r="9" spans="1:11" ht="15.75">
      <c r="A9" s="145" t="s">
        <v>49</v>
      </c>
      <c r="B9" s="53">
        <v>17864.253</v>
      </c>
      <c r="C9" s="53">
        <v>19110.382</v>
      </c>
      <c r="D9" s="53">
        <f>SUM(B9:C9)</f>
        <v>36974.635</v>
      </c>
      <c r="E9" s="76">
        <v>9938.439</v>
      </c>
      <c r="F9" s="51">
        <f>D9+E9</f>
        <v>46913.074</v>
      </c>
      <c r="G9" s="51">
        <v>15131.976</v>
      </c>
      <c r="H9" s="245">
        <v>19825.989999999998</v>
      </c>
      <c r="I9" s="246">
        <f>G9+H9</f>
        <v>34957.966</v>
      </c>
      <c r="J9" s="76">
        <v>13381.473999999998</v>
      </c>
      <c r="K9" s="51">
        <f>I9+J9</f>
        <v>48339.44</v>
      </c>
    </row>
    <row r="10" spans="1:11" ht="15.75">
      <c r="A10" s="143" t="s">
        <v>50</v>
      </c>
      <c r="B10" s="142">
        <f>SUM(B5:B9)</f>
        <v>8441004.669</v>
      </c>
      <c r="C10" s="142">
        <f aca="true" t="shared" si="0" ref="C10:K10">SUM(C5:C9)</f>
        <v>6900945.923000001</v>
      </c>
      <c r="D10" s="142">
        <f t="shared" si="0"/>
        <v>15341950.592</v>
      </c>
      <c r="E10" s="142">
        <f t="shared" si="0"/>
        <v>6034422.724</v>
      </c>
      <c r="F10" s="142">
        <f t="shared" si="0"/>
        <v>21376373.316000003</v>
      </c>
      <c r="G10" s="142">
        <f t="shared" si="0"/>
        <v>8510991.012</v>
      </c>
      <c r="H10" s="247">
        <f t="shared" si="0"/>
        <v>6885281.579000001</v>
      </c>
      <c r="I10" s="248">
        <f t="shared" si="0"/>
        <v>15396272.591</v>
      </c>
      <c r="J10" s="248">
        <f t="shared" si="0"/>
        <v>5908125.332</v>
      </c>
      <c r="K10" s="248">
        <f t="shared" si="0"/>
        <v>21304397.923000008</v>
      </c>
    </row>
    <row r="11" spans="1:11" ht="15.75" customHeight="1">
      <c r="A11" s="333"/>
      <c r="B11" s="374" t="s">
        <v>51</v>
      </c>
      <c r="C11" s="374"/>
      <c r="D11" s="374"/>
      <c r="E11" s="374"/>
      <c r="F11" s="374"/>
      <c r="G11" s="374"/>
      <c r="H11" s="374"/>
      <c r="I11" s="374"/>
      <c r="J11" s="374"/>
      <c r="K11" s="375"/>
    </row>
    <row r="12" spans="1:11" ht="15.75">
      <c r="A12" s="144" t="s">
        <v>69</v>
      </c>
      <c r="B12" s="30">
        <v>1512.97</v>
      </c>
      <c r="C12" s="30">
        <v>1227.9816666666666</v>
      </c>
      <c r="D12" s="30">
        <f>AVERAGE(B12:C12)</f>
        <v>1370.4758333333334</v>
      </c>
      <c r="E12" s="169">
        <v>1125.7796666666666</v>
      </c>
      <c r="F12" s="173">
        <f>AVERAGE(B12,C12,E12)</f>
        <v>1288.9104444444445</v>
      </c>
      <c r="G12" s="30">
        <v>287.1446666666667</v>
      </c>
      <c r="H12" s="249">
        <v>302.5126666666667</v>
      </c>
      <c r="I12" s="250">
        <f>AVERAGE(G12:H12)</f>
        <v>294.82866666666666</v>
      </c>
      <c r="J12" s="169">
        <v>224.652</v>
      </c>
      <c r="K12" s="173">
        <f>AVERAGE(G12,H12,J12)</f>
        <v>271.4364444444445</v>
      </c>
    </row>
    <row r="13" spans="1:11" ht="15.75">
      <c r="A13" s="145" t="s">
        <v>64</v>
      </c>
      <c r="B13" s="31">
        <v>1222.51</v>
      </c>
      <c r="C13" s="31">
        <v>1203.463666666665</v>
      </c>
      <c r="D13" s="31">
        <f>AVERAGE(B13:C13)</f>
        <v>1212.9868333333325</v>
      </c>
      <c r="E13" s="170">
        <v>1176.3133333333315</v>
      </c>
      <c r="F13" s="31">
        <f>AVERAGE(B13,C13,E13)</f>
        <v>1200.7623333333322</v>
      </c>
      <c r="G13" s="31">
        <v>1189.830333333331</v>
      </c>
      <c r="H13" s="148">
        <v>1222.4426666666654</v>
      </c>
      <c r="I13" s="251">
        <f>AVERAGE(G13:H13)</f>
        <v>1206.1364999999983</v>
      </c>
      <c r="J13" s="170">
        <v>1143.6186666666654</v>
      </c>
      <c r="K13" s="31">
        <f>AVERAGE(G13,H13,J13)</f>
        <v>1185.2972222222206</v>
      </c>
    </row>
    <row r="14" spans="1:11" ht="15.75">
      <c r="A14" s="145" t="s">
        <v>65</v>
      </c>
      <c r="B14" s="31">
        <v>36.81</v>
      </c>
      <c r="C14" s="31">
        <v>113.07366666666668</v>
      </c>
      <c r="D14" s="31">
        <f>AVERAGE(B14:C14)</f>
        <v>74.94183333333334</v>
      </c>
      <c r="E14" s="170">
        <v>126.38633333333333</v>
      </c>
      <c r="F14" s="31">
        <f>AVERAGE(B14,C14,E14)</f>
        <v>92.08999999999999</v>
      </c>
      <c r="G14" s="31">
        <v>985.0586666666666</v>
      </c>
      <c r="H14" s="148">
        <v>1689.2350000000001</v>
      </c>
      <c r="I14" s="251">
        <f>AVERAGE(G14:H14)</f>
        <v>1337.1468333333332</v>
      </c>
      <c r="J14" s="170">
        <v>1263.9033333333332</v>
      </c>
      <c r="K14" s="31">
        <f>AVERAGE(G14,H14,J14)</f>
        <v>1312.7323333333331</v>
      </c>
    </row>
    <row r="15" spans="1:11" ht="15.75">
      <c r="A15" s="145" t="s">
        <v>66</v>
      </c>
      <c r="B15" s="28">
        <v>2501.5</v>
      </c>
      <c r="C15" s="28">
        <v>2506.2343333333333</v>
      </c>
      <c r="D15" s="28">
        <f>AVERAGE(B15:C15)</f>
        <v>2503.867166666667</v>
      </c>
      <c r="E15" s="171">
        <v>2144.438</v>
      </c>
      <c r="F15" s="54">
        <f>AVERAGE(B15,C15,E15)</f>
        <v>2384.0574444444446</v>
      </c>
      <c r="G15" s="54">
        <v>497.94333333333327</v>
      </c>
      <c r="H15" s="252">
        <v>516.044</v>
      </c>
      <c r="I15" s="253">
        <f>AVERAGE(G15:H15)</f>
        <v>506.9936666666666</v>
      </c>
      <c r="J15" s="171">
        <v>636.1593333333334</v>
      </c>
      <c r="K15" s="54">
        <f>AVERAGE(G15,H15,J15)</f>
        <v>550.0488888888889</v>
      </c>
    </row>
    <row r="16" spans="1:11" ht="15.75">
      <c r="A16" s="143" t="s">
        <v>50</v>
      </c>
      <c r="B16" s="154">
        <f>SUM(B12:B15)</f>
        <v>5273.79</v>
      </c>
      <c r="C16" s="154">
        <f>SUM(C12:C15)</f>
        <v>5050.753333333331</v>
      </c>
      <c r="D16" s="154">
        <f>AVERAGE(B16:C16)</f>
        <v>5162.271666666666</v>
      </c>
      <c r="E16" s="172">
        <f aca="true" t="shared" si="1" ref="E16:K16">SUM(E12:E15)</f>
        <v>4572.917333333331</v>
      </c>
      <c r="F16" s="172">
        <f t="shared" si="1"/>
        <v>4965.820222222222</v>
      </c>
      <c r="G16" s="254">
        <f t="shared" si="1"/>
        <v>2959.9769999999976</v>
      </c>
      <c r="H16" s="255">
        <f t="shared" si="1"/>
        <v>3730.234333333332</v>
      </c>
      <c r="I16" s="256">
        <f t="shared" si="1"/>
        <v>3345.105666666665</v>
      </c>
      <c r="J16" s="172">
        <f t="shared" si="1"/>
        <v>3268.333333333332</v>
      </c>
      <c r="K16" s="172">
        <f t="shared" si="1"/>
        <v>3319.5148888888875</v>
      </c>
    </row>
    <row r="18" spans="1:20" ht="15">
      <c r="A18" s="17"/>
      <c r="B18" s="38"/>
      <c r="C18" s="38"/>
      <c r="D18" s="38"/>
      <c r="E18" s="38"/>
      <c r="F18" s="38"/>
      <c r="G18" s="38"/>
      <c r="T18" s="331"/>
    </row>
    <row r="19" ht="15">
      <c r="I19" s="2"/>
    </row>
    <row r="30" ht="15">
      <c r="G30" s="2"/>
    </row>
  </sheetData>
  <sheetProtection/>
  <mergeCells count="6">
    <mergeCell ref="B4:K4"/>
    <mergeCell ref="B11:K11"/>
    <mergeCell ref="A1:K1"/>
    <mergeCell ref="B2:F2"/>
    <mergeCell ref="G2:K2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="115" zoomScaleNormal="115" zoomScalePageLayoutView="0" workbookViewId="0" topLeftCell="A1">
      <selection activeCell="A1" sqref="A1:K1"/>
    </sheetView>
  </sheetViews>
  <sheetFormatPr defaultColWidth="9.140625" defaultRowHeight="15"/>
  <cols>
    <col min="1" max="1" width="18.421875" style="0" customWidth="1"/>
    <col min="2" max="2" width="10.7109375" style="0" customWidth="1"/>
    <col min="3" max="6" width="10.7109375" style="37" customWidth="1"/>
    <col min="7" max="9" width="10.7109375" style="0" customWidth="1"/>
    <col min="10" max="11" width="10.7109375" style="37" customWidth="1"/>
    <col min="12" max="12" width="12.8515625" style="37" customWidth="1"/>
    <col min="13" max="13" width="12.140625" style="37" customWidth="1"/>
    <col min="14" max="14" width="12.8515625" style="37" customWidth="1"/>
    <col min="15" max="15" width="12.140625" style="37" customWidth="1"/>
  </cols>
  <sheetData>
    <row r="1" spans="1:11" ht="18.75">
      <c r="A1" s="359" t="s">
        <v>71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</row>
    <row r="2" spans="1:11" s="37" customFormat="1" ht="18.75" customHeight="1">
      <c r="A2" s="380"/>
      <c r="B2" s="376">
        <v>2014</v>
      </c>
      <c r="C2" s="377"/>
      <c r="D2" s="377"/>
      <c r="E2" s="377"/>
      <c r="F2" s="378"/>
      <c r="G2" s="376">
        <v>2015</v>
      </c>
      <c r="H2" s="377"/>
      <c r="I2" s="377"/>
      <c r="J2" s="377"/>
      <c r="K2" s="379"/>
    </row>
    <row r="3" spans="1:16" ht="18.75" customHeight="1">
      <c r="A3" s="381"/>
      <c r="B3" s="77" t="s">
        <v>86</v>
      </c>
      <c r="C3" s="77" t="s">
        <v>87</v>
      </c>
      <c r="D3" s="77" t="s">
        <v>79</v>
      </c>
      <c r="E3" s="77" t="s">
        <v>83</v>
      </c>
      <c r="F3" s="77" t="s">
        <v>84</v>
      </c>
      <c r="G3" s="77" t="s">
        <v>86</v>
      </c>
      <c r="H3" s="77" t="s">
        <v>87</v>
      </c>
      <c r="I3" s="77" t="s">
        <v>85</v>
      </c>
      <c r="J3" s="77" t="s">
        <v>83</v>
      </c>
      <c r="K3" s="78" t="s">
        <v>84</v>
      </c>
      <c r="P3" s="37"/>
    </row>
    <row r="4" spans="1:16" ht="15.75">
      <c r="A4" s="332"/>
      <c r="B4" s="382" t="s">
        <v>53</v>
      </c>
      <c r="C4" s="374"/>
      <c r="D4" s="374"/>
      <c r="E4" s="374"/>
      <c r="F4" s="374"/>
      <c r="G4" s="374"/>
      <c r="H4" s="374"/>
      <c r="I4" s="374"/>
      <c r="J4" s="374"/>
      <c r="K4" s="375"/>
      <c r="P4" s="37"/>
    </row>
    <row r="5" spans="1:16" ht="15.75">
      <c r="A5" s="150" t="s">
        <v>46</v>
      </c>
      <c r="B5" s="16">
        <v>1004625.69</v>
      </c>
      <c r="C5" s="16">
        <v>841674.797</v>
      </c>
      <c r="D5" s="16">
        <f>SUM(B5:C5)</f>
        <v>1846300.487</v>
      </c>
      <c r="E5" s="16">
        <v>743945.851</v>
      </c>
      <c r="F5" s="16">
        <f>SUM(D5:E5)</f>
        <v>2590246.338</v>
      </c>
      <c r="G5" s="50">
        <v>1126717.247</v>
      </c>
      <c r="H5" s="50">
        <v>833558.815</v>
      </c>
      <c r="I5" s="50">
        <v>1960276.062</v>
      </c>
      <c r="J5" s="16">
        <v>566391.684</v>
      </c>
      <c r="K5" s="16">
        <f>SUM(I5:J5)</f>
        <v>2526667.746</v>
      </c>
      <c r="P5" s="37"/>
    </row>
    <row r="6" spans="1:16" ht="15.75">
      <c r="A6" s="151" t="s">
        <v>47</v>
      </c>
      <c r="B6" s="16">
        <v>339399.94</v>
      </c>
      <c r="C6" s="16">
        <v>319626.08099999995</v>
      </c>
      <c r="D6" s="16">
        <f>SUM(B6:C6)</f>
        <v>659026.021</v>
      </c>
      <c r="E6" s="16">
        <v>355326.13</v>
      </c>
      <c r="F6" s="16">
        <f>SUM(D6:E6)</f>
        <v>1014352.151</v>
      </c>
      <c r="G6" s="50">
        <v>504776.7280000001</v>
      </c>
      <c r="H6" s="50">
        <v>363753.332</v>
      </c>
      <c r="I6" s="50">
        <v>868530.0599999999</v>
      </c>
      <c r="J6" s="16">
        <v>398317.803</v>
      </c>
      <c r="K6" s="16">
        <f>SUM(I6:J6)</f>
        <v>1266847.863</v>
      </c>
      <c r="P6" s="37"/>
    </row>
    <row r="7" spans="1:16" ht="15.75">
      <c r="A7" s="152" t="s">
        <v>50</v>
      </c>
      <c r="B7" s="142">
        <f>SUM(B5:B6)</f>
        <v>1344025.63</v>
      </c>
      <c r="C7" s="142">
        <f>SUM(C5:C6)</f>
        <v>1161300.878</v>
      </c>
      <c r="D7" s="142">
        <f>SUM(B7:C7)</f>
        <v>2505326.508</v>
      </c>
      <c r="E7" s="142">
        <f aca="true" t="shared" si="0" ref="E7:K7">SUM(E5:E6)</f>
        <v>1099271.9810000001</v>
      </c>
      <c r="F7" s="142">
        <f t="shared" si="0"/>
        <v>3604598.489</v>
      </c>
      <c r="G7" s="142">
        <f t="shared" si="0"/>
        <v>1631493.975</v>
      </c>
      <c r="H7" s="142">
        <f t="shared" si="0"/>
        <v>1197312.1469999999</v>
      </c>
      <c r="I7" s="142">
        <f t="shared" si="0"/>
        <v>2828806.122</v>
      </c>
      <c r="J7" s="142">
        <f t="shared" si="0"/>
        <v>964709.487</v>
      </c>
      <c r="K7" s="142">
        <f t="shared" si="0"/>
        <v>3793515.6089999997</v>
      </c>
      <c r="P7" s="37"/>
    </row>
    <row r="8" spans="1:16" ht="15.75">
      <c r="A8" s="332"/>
      <c r="B8" s="382" t="s">
        <v>54</v>
      </c>
      <c r="C8" s="374"/>
      <c r="D8" s="374"/>
      <c r="E8" s="374"/>
      <c r="F8" s="374"/>
      <c r="G8" s="374"/>
      <c r="H8" s="374"/>
      <c r="I8" s="374"/>
      <c r="J8" s="374"/>
      <c r="K8" s="375"/>
      <c r="P8" s="37"/>
    </row>
    <row r="9" spans="1:16" ht="15.75">
      <c r="A9" s="144" t="s">
        <v>64</v>
      </c>
      <c r="B9" s="28">
        <v>14.25</v>
      </c>
      <c r="C9" s="28">
        <v>11.329333333333333</v>
      </c>
      <c r="D9" s="28">
        <v>12.791333333333334</v>
      </c>
      <c r="E9" s="28">
        <v>8.51466666666667</v>
      </c>
      <c r="F9" s="28">
        <f>AVERAGE(B9,C9,E9)</f>
        <v>11.364666666666666</v>
      </c>
      <c r="G9" s="54">
        <v>33.285000000000004</v>
      </c>
      <c r="H9" s="54">
        <v>18.465000000000003</v>
      </c>
      <c r="I9" s="54">
        <v>25.875</v>
      </c>
      <c r="J9" s="28">
        <v>18.414</v>
      </c>
      <c r="K9" s="28">
        <f>AVERAGE(G9,H9,J9)</f>
        <v>23.388000000000005</v>
      </c>
      <c r="P9" s="37"/>
    </row>
    <row r="10" spans="1:16" ht="15.75">
      <c r="A10" s="145" t="s">
        <v>67</v>
      </c>
      <c r="B10" s="31">
        <v>0.33</v>
      </c>
      <c r="C10" s="31">
        <v>0.4056666666666667</v>
      </c>
      <c r="D10" s="31">
        <v>0.36783333333333335</v>
      </c>
      <c r="E10" s="31">
        <v>0.514</v>
      </c>
      <c r="F10" s="31">
        <f>AVERAGE(B10,C10,E10)</f>
        <v>0.41655555555555557</v>
      </c>
      <c r="G10" s="31">
        <v>2.2479999999999998</v>
      </c>
      <c r="H10" s="31">
        <v>1.92</v>
      </c>
      <c r="I10" s="31">
        <v>2.084</v>
      </c>
      <c r="J10" s="31">
        <v>1.4143333333333332</v>
      </c>
      <c r="K10" s="31">
        <f>AVERAGE(G10,H10,J10)</f>
        <v>1.8607777777777776</v>
      </c>
      <c r="P10" s="37"/>
    </row>
    <row r="11" spans="1:16" ht="15.75">
      <c r="A11" s="145" t="s">
        <v>66</v>
      </c>
      <c r="B11" s="28">
        <v>113.31</v>
      </c>
      <c r="C11" s="28">
        <v>78.17633333333333</v>
      </c>
      <c r="D11" s="28">
        <v>95.74166666666666</v>
      </c>
      <c r="E11" s="28">
        <v>61.548</v>
      </c>
      <c r="F11" s="28">
        <f>AVERAGE(B11,C11,E11)</f>
        <v>84.34477777777778</v>
      </c>
      <c r="G11" s="54">
        <v>153.5336666666667</v>
      </c>
      <c r="H11" s="54">
        <v>86.15966666666667</v>
      </c>
      <c r="I11" s="54">
        <v>119.84666666666669</v>
      </c>
      <c r="J11" s="28">
        <v>95.45599999999999</v>
      </c>
      <c r="K11" s="28">
        <f>AVERAGE(G11,H11,J11)</f>
        <v>111.71644444444446</v>
      </c>
      <c r="P11" s="37"/>
    </row>
    <row r="12" spans="1:16" ht="15.75">
      <c r="A12" s="145" t="s">
        <v>68</v>
      </c>
      <c r="B12" s="28">
        <v>2.66</v>
      </c>
      <c r="C12" s="28">
        <v>1.9649999999999999</v>
      </c>
      <c r="D12" s="28">
        <v>2.3131666666666666</v>
      </c>
      <c r="E12" s="28">
        <v>1.4833333333333334</v>
      </c>
      <c r="F12" s="28">
        <f>AVERAGE(B12,C12,E12)</f>
        <v>2.036111111111111</v>
      </c>
      <c r="G12" s="54">
        <v>4.653666666666666</v>
      </c>
      <c r="H12" s="54">
        <v>2.3166666666666664</v>
      </c>
      <c r="I12" s="54">
        <v>3.485166666666667</v>
      </c>
      <c r="J12" s="28">
        <v>2.5966666666666667</v>
      </c>
      <c r="K12" s="28">
        <f>AVERAGE(G12,H12,J12)</f>
        <v>3.189</v>
      </c>
      <c r="P12" s="37"/>
    </row>
    <row r="13" spans="1:16" ht="15.75">
      <c r="A13" s="143" t="s">
        <v>50</v>
      </c>
      <c r="B13" s="154">
        <f>SUM(B9:B12)</f>
        <v>130.55</v>
      </c>
      <c r="C13" s="154">
        <f aca="true" t="shared" si="1" ref="C13:H13">SUM(C9:C12)</f>
        <v>91.87633333333333</v>
      </c>
      <c r="D13" s="154">
        <f t="shared" si="1"/>
        <v>111.21399999999998</v>
      </c>
      <c r="E13" s="154">
        <f t="shared" si="1"/>
        <v>72.06</v>
      </c>
      <c r="F13" s="154">
        <f>SUM(F9:F12)</f>
        <v>98.16211111111112</v>
      </c>
      <c r="G13" s="154">
        <f t="shared" si="1"/>
        <v>193.72033333333337</v>
      </c>
      <c r="H13" s="153">
        <f t="shared" si="1"/>
        <v>108.86133333333333</v>
      </c>
      <c r="I13" s="154">
        <f>SUM(I9:I12)</f>
        <v>151.29083333333335</v>
      </c>
      <c r="J13" s="154">
        <f>SUM(J9:J12)</f>
        <v>117.88099999999999</v>
      </c>
      <c r="K13" s="154">
        <f>SUM(K9:K12)</f>
        <v>140.15422222222224</v>
      </c>
      <c r="P13" s="37"/>
    </row>
    <row r="14" spans="1:16" ht="15">
      <c r="A14" s="149"/>
      <c r="P14" s="37"/>
    </row>
    <row r="15" ht="15">
      <c r="P15" s="37"/>
    </row>
    <row r="16" ht="15">
      <c r="P16" s="37"/>
    </row>
    <row r="17" ht="15">
      <c r="P17" s="37"/>
    </row>
    <row r="18" ht="15">
      <c r="P18" s="37"/>
    </row>
    <row r="19" ht="15">
      <c r="P19" s="37"/>
    </row>
    <row r="20" ht="15">
      <c r="P20" s="37"/>
    </row>
    <row r="21" ht="15">
      <c r="P21" s="37"/>
    </row>
    <row r="22" spans="3:16" ht="15">
      <c r="C22" s="146"/>
      <c r="P22" s="37"/>
    </row>
  </sheetData>
  <sheetProtection/>
  <mergeCells count="6">
    <mergeCell ref="B4:K4"/>
    <mergeCell ref="B8:K8"/>
    <mergeCell ref="A1:K1"/>
    <mergeCell ref="B2:F2"/>
    <mergeCell ref="G2:K2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93" r:id="rId1"/>
  <ignoredErrors>
    <ignoredError sqref="K5:K6" formulaRange="1"/>
    <ignoredError sqref="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Игнатова Елена Павловна</cp:lastModifiedBy>
  <cp:lastPrinted>2015-10-21T08:42:57Z</cp:lastPrinted>
  <dcterms:created xsi:type="dcterms:W3CDTF">2010-04-06T12:01:25Z</dcterms:created>
  <dcterms:modified xsi:type="dcterms:W3CDTF">2016-01-20T07:46:53Z</dcterms:modified>
  <cp:category/>
  <cp:version/>
  <cp:contentType/>
  <cp:contentStatus/>
</cp:coreProperties>
</file>