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4" activeTab="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/>
  <calcPr fullCalcOnLoad="1"/>
</workbook>
</file>

<file path=xl/sharedStrings.xml><?xml version="1.0" encoding="utf-8"?>
<sst xmlns="http://schemas.openxmlformats.org/spreadsheetml/2006/main" count="345" uniqueCount="90">
  <si>
    <t>-</t>
  </si>
  <si>
    <t xml:space="preserve">                                                                                        </t>
  </si>
  <si>
    <t>Electricity generation, 000' kWh</t>
  </si>
  <si>
    <t>Jan</t>
  </si>
  <si>
    <t>Feb</t>
  </si>
  <si>
    <t>Mar</t>
  </si>
  <si>
    <t>1Q</t>
  </si>
  <si>
    <t>Apr</t>
  </si>
  <si>
    <t>May</t>
  </si>
  <si>
    <t>Jun</t>
  </si>
  <si>
    <t>2Q</t>
  </si>
  <si>
    <t>1Н</t>
  </si>
  <si>
    <t>Jul</t>
  </si>
  <si>
    <t>Aug</t>
  </si>
  <si>
    <t>Sept</t>
  </si>
  <si>
    <t>3Q</t>
  </si>
  <si>
    <t>9M</t>
  </si>
  <si>
    <t>Oct</t>
  </si>
  <si>
    <t>Nov</t>
  </si>
  <si>
    <t>Dec</t>
  </si>
  <si>
    <t>4Q</t>
  </si>
  <si>
    <t>Nevsky branch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</si>
  <si>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</si>
  <si>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</si>
  <si>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</si>
  <si>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</si>
  <si>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</si>
  <si>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</si>
  <si>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</si>
  <si>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</si>
  <si>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</si>
  <si>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</si>
  <si>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Vuoksa HPPs Cascade</t>
  </si>
  <si>
    <t>Ladoga HPPs Cascade</t>
  </si>
  <si>
    <t>TOTAL - Nevsky branch</t>
  </si>
  <si>
    <t>Karelsky branch</t>
  </si>
  <si>
    <t>Petrozavodskaya CHPP</t>
  </si>
  <si>
    <t>Vyg HPPs Cascade</t>
  </si>
  <si>
    <t>Kem HPPs Cascade</t>
  </si>
  <si>
    <t>Suna HPPs Cascade</t>
  </si>
  <si>
    <t>Smaller HPPs group</t>
  </si>
  <si>
    <t xml:space="preserve">TOTAL - Karelsky branch </t>
  </si>
  <si>
    <t>Kolsky branch</t>
  </si>
  <si>
    <t>Apatitskaya CHPP</t>
  </si>
  <si>
    <t>Niva HPPs Cascade</t>
  </si>
  <si>
    <t>Paz HPPs Cascade</t>
  </si>
  <si>
    <t>Tuloma HPPs Cascade</t>
  </si>
  <si>
    <t>Serebryansky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</si>
  <si>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</si>
  <si>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</si>
  <si>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</si>
  <si>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</si>
  <si>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</si>
  <si>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</si>
  <si>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Boilers</t>
  </si>
  <si>
    <t>Boilerplants</t>
  </si>
  <si>
    <t>Heat generation, Gcal</t>
  </si>
  <si>
    <t>Specific consumption of fuel on electricity and heat production</t>
  </si>
  <si>
    <t xml:space="preserve">1Q </t>
  </si>
  <si>
    <t>1H</t>
  </si>
  <si>
    <t>on electricity, g/kWh</t>
  </si>
  <si>
    <t>on heat, kg/Gcal</t>
  </si>
  <si>
    <t>Average for Nevsky branch</t>
  </si>
  <si>
    <t>Boilers Pryazhinsky district</t>
  </si>
  <si>
    <t>Boilers Prionezhsky district</t>
  </si>
  <si>
    <t>Average for Karelsky branch</t>
  </si>
  <si>
    <t>Average for Kolsky branch</t>
  </si>
  <si>
    <t>Average for TGC-1</t>
  </si>
  <si>
    <t>TGC-1</t>
  </si>
  <si>
    <t xml:space="preserve"> 3Q</t>
  </si>
  <si>
    <t>Electric capacity utilization factor, %</t>
  </si>
  <si>
    <t>CHPP</t>
  </si>
  <si>
    <t>HPP</t>
  </si>
  <si>
    <t>CHPP+HPP</t>
  </si>
  <si>
    <t>Electricity and capacity sales</t>
  </si>
  <si>
    <t>Regulated contracts</t>
  </si>
  <si>
    <t>Day-ahead market</t>
  </si>
  <si>
    <t>Balancing market</t>
  </si>
  <si>
    <t>Export</t>
  </si>
  <si>
    <t>Retail</t>
  </si>
  <si>
    <t>TOTAL</t>
  </si>
  <si>
    <t>Capacity Supply Agreements</t>
  </si>
  <si>
    <t>Forced state generation</t>
  </si>
  <si>
    <t>Competitive Capacity Selection</t>
  </si>
  <si>
    <t>Electricity sales, '000 kWh</t>
  </si>
  <si>
    <t>Capacity sales, MW (monthly average)</t>
  </si>
  <si>
    <t>Purchases of electricity and capacity</t>
  </si>
  <si>
    <t>Purchases of electricity ('000 kWh)</t>
  </si>
  <si>
    <t>Purchases of capacity (MW, monthly average)</t>
  </si>
  <si>
    <t>HPPs/NPPs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</si>
</sst>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1"/>
      </right>
      <top style="medium"/>
      <bottom style="medium"/>
    </border>
    <border>
      <left/>
      <right style="thin">
        <color theme="1"/>
      </right>
      <top style="thin"/>
      <bottom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0"/>
      </left>
      <right/>
      <top style="medium"/>
      <bottom style="thin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n"/>
      <top/>
      <bottom style="thin"/>
    </border>
    <border>
      <left/>
      <right style="thin">
        <color theme="1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>
        <color theme="0"/>
      </left>
      <right/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1"/>
      </bottom>
    </border>
    <border>
      <left style="thin">
        <color theme="0"/>
      </left>
      <right/>
      <top style="medium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 style="thin">
        <color theme="1"/>
      </left>
      <right style="thin">
        <color theme="0"/>
      </right>
      <top style="medium"/>
      <bottom style="medium"/>
    </border>
    <border>
      <left style="thin">
        <color theme="0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/>
      <top/>
      <bottom style="thin">
        <color theme="1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7" fillId="33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wrapText="1"/>
    </xf>
    <xf numFmtId="3" fontId="6" fillId="0" borderId="11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3" fillId="20" borderId="17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3" fillId="20" borderId="17" xfId="35" applyNumberFormat="1" applyFont="1" applyBorder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6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3" fillId="20" borderId="24" xfId="35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5" xfId="35" applyFont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3" fontId="6" fillId="34" borderId="19" xfId="0" applyNumberFormat="1" applyFont="1" applyFill="1" applyBorder="1" applyAlignment="1">
      <alignment vertical="center"/>
    </xf>
    <xf numFmtId="0" fontId="3" fillId="20" borderId="25" xfId="35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3" fillId="20" borderId="28" xfId="35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wrapText="1"/>
    </xf>
    <xf numFmtId="3" fontId="3" fillId="20" borderId="11" xfId="35" applyNumberFormat="1" applyFont="1" applyBorder="1" applyAlignment="1">
      <alignment/>
    </xf>
    <xf numFmtId="3" fontId="3" fillId="20" borderId="11" xfId="35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3" fontId="6" fillId="35" borderId="32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 wrapText="1"/>
    </xf>
    <xf numFmtId="3" fontId="6" fillId="35" borderId="31" xfId="0" applyNumberFormat="1" applyFont="1" applyFill="1" applyBorder="1" applyAlignment="1">
      <alignment/>
    </xf>
    <xf numFmtId="3" fontId="6" fillId="35" borderId="32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 wrapText="1"/>
    </xf>
    <xf numFmtId="3" fontId="6" fillId="35" borderId="31" xfId="67" applyNumberFormat="1" applyFont="1" applyFill="1" applyBorder="1">
      <alignment/>
      <protection/>
    </xf>
    <xf numFmtId="3" fontId="6" fillId="35" borderId="3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6" fillId="35" borderId="34" xfId="0" applyNumberFormat="1" applyFont="1" applyFill="1" applyBorder="1" applyAlignment="1">
      <alignment/>
    </xf>
    <xf numFmtId="3" fontId="6" fillId="35" borderId="3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4" fontId="7" fillId="35" borderId="35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5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18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18" xfId="0" applyNumberFormat="1" applyFont="1" applyFill="1" applyBorder="1" applyAlignment="1">
      <alignment horizontal="center" wrapText="1"/>
    </xf>
    <xf numFmtId="0" fontId="12" fillId="0" borderId="36" xfId="0" applyFont="1" applyBorder="1" applyAlignment="1">
      <alignment horizontal="justify" wrapText="1"/>
    </xf>
    <xf numFmtId="0" fontId="20" fillId="20" borderId="23" xfId="35" applyFont="1" applyBorder="1" applyAlignment="1">
      <alignment horizontal="left" vertical="center"/>
    </xf>
    <xf numFmtId="0" fontId="20" fillId="20" borderId="31" xfId="35" applyFont="1" applyBorder="1" applyAlignment="1">
      <alignment horizontal="left" vertical="center"/>
    </xf>
    <xf numFmtId="0" fontId="20" fillId="20" borderId="32" xfId="35" applyFont="1" applyBorder="1" applyAlignment="1">
      <alignment horizontal="left" vertical="center"/>
    </xf>
    <xf numFmtId="0" fontId="20" fillId="20" borderId="33" xfId="35" applyFont="1" applyBorder="1" applyAlignment="1">
      <alignment horizontal="left" vertical="center"/>
    </xf>
    <xf numFmtId="0" fontId="21" fillId="20" borderId="28" xfId="35" applyFont="1" applyBorder="1" applyAlignment="1">
      <alignment horizontal="left" vertical="center"/>
    </xf>
    <xf numFmtId="0" fontId="20" fillId="20" borderId="34" xfId="35" applyFont="1" applyBorder="1" applyAlignment="1">
      <alignment horizontal="left" vertical="center"/>
    </xf>
    <xf numFmtId="0" fontId="21" fillId="20" borderId="37" xfId="35" applyFont="1" applyBorder="1" applyAlignment="1">
      <alignment horizontal="left" vertical="center"/>
    </xf>
    <xf numFmtId="0" fontId="22" fillId="0" borderId="20" xfId="0" applyFont="1" applyFill="1" applyBorder="1" applyAlignment="1">
      <alignment/>
    </xf>
    <xf numFmtId="0" fontId="20" fillId="20" borderId="21" xfId="35" applyFont="1" applyBorder="1" applyAlignment="1">
      <alignment horizontal="left" vertical="center"/>
    </xf>
    <xf numFmtId="0" fontId="22" fillId="0" borderId="38" xfId="0" applyFont="1" applyFill="1" applyBorder="1" applyAlignment="1">
      <alignment vertical="center"/>
    </xf>
    <xf numFmtId="0" fontId="3" fillId="20" borderId="39" xfId="35" applyFont="1" applyBorder="1" applyAlignment="1">
      <alignment horizontal="right"/>
    </xf>
    <xf numFmtId="3" fontId="3" fillId="20" borderId="40" xfId="35" applyNumberFormat="1" applyFont="1" applyBorder="1" applyAlignment="1">
      <alignment/>
    </xf>
    <xf numFmtId="3" fontId="3" fillId="20" borderId="40" xfId="35" applyNumberFormat="1" applyFont="1" applyBorder="1" applyAlignment="1">
      <alignment/>
    </xf>
    <xf numFmtId="3" fontId="3" fillId="20" borderId="41" xfId="35" applyNumberFormat="1" applyFont="1" applyBorder="1" applyAlignment="1">
      <alignment/>
    </xf>
    <xf numFmtId="0" fontId="3" fillId="20" borderId="42" xfId="35" applyFont="1" applyBorder="1" applyAlignment="1">
      <alignment horizontal="right"/>
    </xf>
    <xf numFmtId="3" fontId="3" fillId="20" borderId="43" xfId="35" applyNumberFormat="1" applyFont="1" applyBorder="1" applyAlignment="1">
      <alignment/>
    </xf>
    <xf numFmtId="3" fontId="3" fillId="20" borderId="43" xfId="35" applyNumberFormat="1" applyFont="1" applyBorder="1" applyAlignment="1">
      <alignment/>
    </xf>
    <xf numFmtId="3" fontId="3" fillId="20" borderId="44" xfId="35" applyNumberFormat="1" applyFont="1" applyBorder="1" applyAlignment="1">
      <alignment/>
    </xf>
    <xf numFmtId="3" fontId="10" fillId="35" borderId="18" xfId="0" applyNumberFormat="1" applyFont="1" applyFill="1" applyBorder="1" applyAlignment="1">
      <alignment vertical="center"/>
    </xf>
    <xf numFmtId="0" fontId="3" fillId="20" borderId="45" xfId="35" applyFont="1" applyBorder="1" applyAlignment="1">
      <alignment vertical="center"/>
    </xf>
    <xf numFmtId="0" fontId="58" fillId="20" borderId="31" xfId="35" applyFont="1" applyBorder="1" applyAlignment="1">
      <alignment vertical="center"/>
    </xf>
    <xf numFmtId="0" fontId="58" fillId="20" borderId="32" xfId="35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3" fontId="6" fillId="0" borderId="3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58" fillId="20" borderId="31" xfId="35" applyFont="1" applyBorder="1" applyAlignment="1">
      <alignment horizontal="left" vertical="center"/>
    </xf>
    <xf numFmtId="0" fontId="58" fillId="20" borderId="32" xfId="35" applyFont="1" applyBorder="1" applyAlignment="1">
      <alignment horizontal="left" vertical="center"/>
    </xf>
    <xf numFmtId="0" fontId="3" fillId="20" borderId="45" xfId="35" applyFont="1" applyBorder="1" applyAlignment="1">
      <alignment horizontal="left" vertical="center"/>
    </xf>
    <xf numFmtId="173" fontId="10" fillId="35" borderId="18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4" fontId="0" fillId="34" borderId="26" xfId="0" applyNumberFormat="1" applyFont="1" applyFill="1" applyBorder="1" applyAlignment="1">
      <alignment horizontal="center"/>
    </xf>
    <xf numFmtId="4" fontId="0" fillId="34" borderId="48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 quotePrefix="1">
      <alignment horizontal="center" wrapText="1"/>
    </xf>
    <xf numFmtId="172" fontId="6" fillId="34" borderId="17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6" xfId="0" applyNumberFormat="1" applyFont="1" applyFill="1" applyBorder="1" applyAlignment="1">
      <alignment horizontal="center" wrapText="1"/>
    </xf>
    <xf numFmtId="173" fontId="6" fillId="34" borderId="14" xfId="0" applyNumberFormat="1" applyFont="1" applyFill="1" applyBorder="1" applyAlignment="1">
      <alignment vertical="center"/>
    </xf>
    <xf numFmtId="173" fontId="6" fillId="34" borderId="16" xfId="0" applyNumberFormat="1" applyFont="1" applyFill="1" applyBorder="1" applyAlignment="1">
      <alignment horizontal="right" vertical="center"/>
    </xf>
    <xf numFmtId="173" fontId="6" fillId="34" borderId="16" xfId="0" applyNumberFormat="1" applyFont="1" applyFill="1" applyBorder="1" applyAlignment="1">
      <alignment vertical="center"/>
    </xf>
    <xf numFmtId="173" fontId="7" fillId="35" borderId="18" xfId="0" applyNumberFormat="1" applyFont="1" applyFill="1" applyBorder="1" applyAlignment="1">
      <alignment vertical="center"/>
    </xf>
    <xf numFmtId="173" fontId="6" fillId="0" borderId="14" xfId="0" applyNumberFormat="1" applyFont="1" applyBorder="1" applyAlignment="1">
      <alignment vertical="center"/>
    </xf>
    <xf numFmtId="0" fontId="3" fillId="20" borderId="34" xfId="35" applyFont="1" applyBorder="1" applyAlignment="1">
      <alignment horizontal="left" vertical="center" wrapText="1"/>
    </xf>
    <xf numFmtId="0" fontId="58" fillId="20" borderId="34" xfId="35" applyFont="1" applyBorder="1" applyAlignment="1">
      <alignment/>
    </xf>
    <xf numFmtId="0" fontId="4" fillId="0" borderId="49" xfId="0" applyFont="1" applyFill="1" applyBorder="1" applyAlignment="1">
      <alignment vertical="center"/>
    </xf>
    <xf numFmtId="3" fontId="6" fillId="0" borderId="11" xfId="67" applyNumberFormat="1" applyFont="1" applyFill="1" applyBorder="1">
      <alignment/>
      <protection/>
    </xf>
    <xf numFmtId="3" fontId="6" fillId="35" borderId="14" xfId="0" applyNumberFormat="1" applyFont="1" applyFill="1" applyBorder="1" applyAlignment="1">
      <alignment/>
    </xf>
    <xf numFmtId="3" fontId="6" fillId="0" borderId="0" xfId="67" applyNumberFormat="1" applyFont="1" applyFill="1" applyBorder="1">
      <alignment/>
      <protection/>
    </xf>
    <xf numFmtId="3" fontId="6" fillId="35" borderId="16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 wrapText="1"/>
    </xf>
    <xf numFmtId="3" fontId="3" fillId="20" borderId="50" xfId="35" applyNumberFormat="1" applyFont="1" applyBorder="1" applyAlignment="1">
      <alignment/>
    </xf>
    <xf numFmtId="3" fontId="3" fillId="20" borderId="14" xfId="35" applyNumberFormat="1" applyFont="1" applyBorder="1" applyAlignment="1">
      <alignment/>
    </xf>
    <xf numFmtId="3" fontId="3" fillId="20" borderId="51" xfId="35" applyNumberFormat="1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3" fillId="20" borderId="52" xfId="35" applyFont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7" fillId="35" borderId="54" xfId="0" applyNumberFormat="1" applyFont="1" applyFill="1" applyBorder="1" applyAlignment="1">
      <alignment wrapText="1"/>
    </xf>
    <xf numFmtId="3" fontId="6" fillId="35" borderId="55" xfId="0" applyNumberFormat="1" applyFont="1" applyFill="1" applyBorder="1" applyAlignment="1">
      <alignment/>
    </xf>
    <xf numFmtId="3" fontId="6" fillId="35" borderId="56" xfId="0" applyNumberFormat="1" applyFont="1" applyFill="1" applyBorder="1" applyAlignment="1">
      <alignment/>
    </xf>
    <xf numFmtId="3" fontId="7" fillId="35" borderId="54" xfId="0" applyNumberFormat="1" applyFont="1" applyFill="1" applyBorder="1" applyAlignment="1">
      <alignment/>
    </xf>
    <xf numFmtId="3" fontId="6" fillId="35" borderId="54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3" fillId="20" borderId="59" xfId="35" applyNumberFormat="1" applyFont="1" applyBorder="1" applyAlignment="1">
      <alignment/>
    </xf>
    <xf numFmtId="0" fontId="0" fillId="0" borderId="60" xfId="0" applyBorder="1" applyAlignment="1">
      <alignment/>
    </xf>
    <xf numFmtId="3" fontId="7" fillId="35" borderId="37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36" borderId="20" xfId="35" applyFont="1" applyFill="1" applyBorder="1" applyAlignment="1">
      <alignment vertical="center"/>
    </xf>
    <xf numFmtId="0" fontId="9" fillId="36" borderId="10" xfId="35" applyFont="1" applyFill="1" applyBorder="1" applyAlignment="1">
      <alignment vertical="center"/>
    </xf>
    <xf numFmtId="0" fontId="9" fillId="36" borderId="18" xfId="35" applyFont="1" applyFill="1" applyBorder="1" applyAlignment="1">
      <alignment vertical="center"/>
    </xf>
    <xf numFmtId="0" fontId="9" fillId="36" borderId="48" xfId="35" applyFont="1" applyFill="1" applyBorder="1" applyAlignment="1">
      <alignment vertical="center"/>
    </xf>
    <xf numFmtId="0" fontId="9" fillId="36" borderId="26" xfId="35" applyFont="1" applyFill="1" applyBorder="1" applyAlignment="1">
      <alignment vertical="center"/>
    </xf>
    <xf numFmtId="0" fontId="9" fillId="36" borderId="27" xfId="35" applyFont="1" applyFill="1" applyBorder="1" applyAlignment="1">
      <alignment vertical="center"/>
    </xf>
    <xf numFmtId="4" fontId="0" fillId="35" borderId="29" xfId="0" applyNumberFormat="1" applyFont="1" applyFill="1" applyBorder="1" applyAlignment="1">
      <alignment horizontal="center" vertical="center"/>
    </xf>
    <xf numFmtId="4" fontId="0" fillId="35" borderId="35" xfId="0" applyNumberFormat="1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5" borderId="29" xfId="0" applyNumberFormat="1" applyFont="1" applyFill="1" applyBorder="1" applyAlignment="1">
      <alignment horizontal="center" vertical="center"/>
    </xf>
    <xf numFmtId="4" fontId="6" fillId="35" borderId="35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/>
    </xf>
    <xf numFmtId="4" fontId="0" fillId="35" borderId="35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2" fontId="6" fillId="0" borderId="56" xfId="0" applyNumberFormat="1" applyFont="1" applyBorder="1" applyAlignment="1">
      <alignment horizontal="center" vertical="center" wrapText="1"/>
    </xf>
    <xf numFmtId="172" fontId="6" fillId="0" borderId="56" xfId="0" applyNumberFormat="1" applyFont="1" applyBorder="1" applyAlignment="1">
      <alignment horizontal="center" wrapText="1"/>
    </xf>
    <xf numFmtId="172" fontId="7" fillId="35" borderId="61" xfId="0" applyNumberFormat="1" applyFont="1" applyFill="1" applyBorder="1" applyAlignment="1">
      <alignment horizontal="center" wrapText="1"/>
    </xf>
    <xf numFmtId="172" fontId="6" fillId="34" borderId="62" xfId="0" applyNumberFormat="1" applyFont="1" applyFill="1" applyBorder="1" applyAlignment="1">
      <alignment horizontal="center" wrapText="1"/>
    </xf>
    <xf numFmtId="0" fontId="6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72" fontId="6" fillId="0" borderId="62" xfId="0" applyNumberFormat="1" applyFont="1" applyBorder="1" applyAlignment="1">
      <alignment horizontal="center" wrapText="1"/>
    </xf>
    <xf numFmtId="0" fontId="7" fillId="0" borderId="65" xfId="0" applyFont="1" applyBorder="1" applyAlignment="1">
      <alignment horizontal="center" vertical="center" wrapText="1"/>
    </xf>
    <xf numFmtId="173" fontId="0" fillId="0" borderId="31" xfId="0" applyNumberFormat="1" applyFont="1" applyBorder="1" applyAlignment="1">
      <alignment vertical="center"/>
    </xf>
    <xf numFmtId="173" fontId="0" fillId="0" borderId="56" xfId="0" applyNumberFormat="1" applyFont="1" applyBorder="1" applyAlignment="1">
      <alignment vertical="center"/>
    </xf>
    <xf numFmtId="173" fontId="6" fillId="0" borderId="56" xfId="0" applyNumberFormat="1" applyFont="1" applyBorder="1" applyAlignment="1">
      <alignment horizontal="right" vertical="center"/>
    </xf>
    <xf numFmtId="173" fontId="6" fillId="0" borderId="66" xfId="0" applyNumberFormat="1" applyFont="1" applyBorder="1" applyAlignment="1">
      <alignment vertical="center"/>
    </xf>
    <xf numFmtId="173" fontId="6" fillId="0" borderId="67" xfId="0" applyNumberFormat="1" applyFont="1" applyBorder="1" applyAlignment="1">
      <alignment vertical="center"/>
    </xf>
    <xf numFmtId="4" fontId="6" fillId="35" borderId="29" xfId="0" applyNumberFormat="1" applyFont="1" applyFill="1" applyBorder="1" applyAlignment="1">
      <alignment horizontal="center" vertical="center"/>
    </xf>
    <xf numFmtId="4" fontId="6" fillId="35" borderId="35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22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0" fillId="35" borderId="29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/>
    </xf>
    <xf numFmtId="3" fontId="7" fillId="35" borderId="3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20" borderId="20" xfId="35" applyFont="1" applyBorder="1" applyAlignment="1">
      <alignment horizontal="left" vertical="center"/>
    </xf>
    <xf numFmtId="3" fontId="6" fillId="35" borderId="18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21" fillId="20" borderId="69" xfId="35" applyFont="1" applyBorder="1" applyAlignment="1">
      <alignment horizontal="left" vertical="center"/>
    </xf>
    <xf numFmtId="0" fontId="21" fillId="20" borderId="70" xfId="35" applyFont="1" applyBorder="1" applyAlignment="1">
      <alignment horizontal="left" vertical="center"/>
    </xf>
    <xf numFmtId="0" fontId="4" fillId="0" borderId="17" xfId="0" applyFont="1" applyFill="1" applyBorder="1" applyAlignment="1">
      <alignment/>
    </xf>
    <xf numFmtId="0" fontId="3" fillId="20" borderId="69" xfId="35" applyFont="1" applyBorder="1" applyAlignment="1">
      <alignment horizontal="left" vertical="center" wrapText="1"/>
    </xf>
    <xf numFmtId="0" fontId="8" fillId="20" borderId="71" xfId="35" applyFont="1" applyBorder="1" applyAlignment="1">
      <alignment horizontal="center" vertical="center" wrapText="1"/>
    </xf>
    <xf numFmtId="0" fontId="8" fillId="20" borderId="72" xfId="35" applyFont="1" applyBorder="1" applyAlignment="1">
      <alignment horizontal="center" vertical="center" wrapText="1"/>
    </xf>
    <xf numFmtId="0" fontId="8" fillId="20" borderId="73" xfId="35" applyFont="1" applyBorder="1" applyAlignment="1">
      <alignment horizontal="center" vertical="center" wrapText="1"/>
    </xf>
    <xf numFmtId="0" fontId="19" fillId="20" borderId="74" xfId="35" applyFont="1" applyBorder="1" applyAlignment="1">
      <alignment vertical="center" wrapText="1"/>
    </xf>
    <xf numFmtId="0" fontId="19" fillId="20" borderId="75" xfId="35" applyFont="1" applyBorder="1" applyAlignment="1">
      <alignment vertical="center" wrapText="1"/>
    </xf>
    <xf numFmtId="0" fontId="19" fillId="20" borderId="42" xfId="35" applyFont="1" applyBorder="1" applyAlignment="1">
      <alignment vertical="center" wrapText="1"/>
    </xf>
    <xf numFmtId="0" fontId="3" fillId="20" borderId="76" xfId="35" applyFont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wrapText="1"/>
    </xf>
    <xf numFmtId="3" fontId="7" fillId="35" borderId="37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3" fontId="7" fillId="35" borderId="27" xfId="0" applyNumberFormat="1" applyFont="1" applyFill="1" applyBorder="1" applyAlignment="1">
      <alignment wrapText="1"/>
    </xf>
    <xf numFmtId="0" fontId="22" fillId="0" borderId="36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2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7" xfId="0" applyFill="1" applyBorder="1" applyAlignment="1">
      <alignment/>
    </xf>
    <xf numFmtId="172" fontId="0" fillId="0" borderId="58" xfId="0" applyNumberFormat="1" applyBorder="1" applyAlignment="1">
      <alignment/>
    </xf>
    <xf numFmtId="0" fontId="0" fillId="0" borderId="77" xfId="0" applyBorder="1" applyAlignment="1">
      <alignment/>
    </xf>
    <xf numFmtId="0" fontId="3" fillId="0" borderId="23" xfId="35" applyFont="1" applyFill="1" applyBorder="1" applyAlignment="1">
      <alignment/>
    </xf>
    <xf numFmtId="0" fontId="3" fillId="0" borderId="0" xfId="35" applyFont="1" applyFill="1" applyBorder="1" applyAlignment="1">
      <alignment/>
    </xf>
    <xf numFmtId="0" fontId="3" fillId="0" borderId="16" xfId="35" applyFont="1" applyFill="1" applyBorder="1" applyAlignment="1">
      <alignment/>
    </xf>
    <xf numFmtId="0" fontId="3" fillId="0" borderId="51" xfId="35" applyFont="1" applyFill="1" applyBorder="1" applyAlignment="1">
      <alignment/>
    </xf>
    <xf numFmtId="0" fontId="3" fillId="0" borderId="17" xfId="35" applyFont="1" applyFill="1" applyBorder="1" applyAlignment="1">
      <alignment/>
    </xf>
    <xf numFmtId="172" fontId="0" fillId="0" borderId="78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0" fontId="22" fillId="0" borderId="36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17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8" xfId="0" applyFill="1" applyBorder="1" applyAlignment="1">
      <alignment/>
    </xf>
    <xf numFmtId="172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12" xfId="0" applyBorder="1" applyAlignment="1">
      <alignment/>
    </xf>
    <xf numFmtId="0" fontId="0" fillId="0" borderId="80" xfId="0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wrapText="1"/>
    </xf>
    <xf numFmtId="1" fontId="0" fillId="0" borderId="82" xfId="0" applyNumberFormat="1" applyBorder="1" applyAlignment="1">
      <alignment/>
    </xf>
    <xf numFmtId="1" fontId="0" fillId="35" borderId="28" xfId="0" applyNumberFormat="1" applyFill="1" applyBorder="1" applyAlignment="1">
      <alignment/>
    </xf>
    <xf numFmtId="0" fontId="59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0" fontId="0" fillId="0" borderId="83" xfId="0" applyBorder="1" applyAlignment="1">
      <alignment/>
    </xf>
    <xf numFmtId="0" fontId="4" fillId="0" borderId="27" xfId="0" applyFont="1" applyFill="1" applyBorder="1" applyAlignment="1">
      <alignment/>
    </xf>
    <xf numFmtId="0" fontId="0" fillId="0" borderId="84" xfId="0" applyBorder="1" applyAlignment="1">
      <alignment/>
    </xf>
    <xf numFmtId="0" fontId="4" fillId="0" borderId="16" xfId="0" applyFont="1" applyFill="1" applyBorder="1" applyAlignment="1">
      <alignment/>
    </xf>
    <xf numFmtId="0" fontId="3" fillId="20" borderId="71" xfId="35" applyFont="1" applyBorder="1" applyAlignment="1">
      <alignment horizontal="center" vertical="center"/>
    </xf>
    <xf numFmtId="3" fontId="3" fillId="20" borderId="0" xfId="35" applyNumberFormat="1" applyFont="1" applyBorder="1" applyAlignment="1">
      <alignment/>
    </xf>
    <xf numFmtId="3" fontId="0" fillId="35" borderId="28" xfId="0" applyNumberFormat="1" applyFill="1" applyBorder="1" applyAlignment="1">
      <alignment/>
    </xf>
    <xf numFmtId="173" fontId="6" fillId="0" borderId="31" xfId="0" applyNumberFormat="1" applyFont="1" applyBorder="1" applyAlignment="1">
      <alignment vertical="center"/>
    </xf>
    <xf numFmtId="173" fontId="6" fillId="0" borderId="14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84" xfId="0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2" fillId="20" borderId="14" xfId="35" applyFont="1" applyBorder="1" applyAlignment="1">
      <alignment horizontal="center" vertical="center"/>
    </xf>
    <xf numFmtId="0" fontId="3" fillId="20" borderId="85" xfId="35" applyFont="1" applyBorder="1" applyAlignment="1">
      <alignment horizontal="center" vertical="center"/>
    </xf>
    <xf numFmtId="0" fontId="4" fillId="0" borderId="86" xfId="0" applyFont="1" applyFill="1" applyBorder="1" applyAlignment="1">
      <alignment vertical="center"/>
    </xf>
    <xf numFmtId="0" fontId="23" fillId="20" borderId="29" xfId="35" applyFont="1" applyBorder="1" applyAlignment="1">
      <alignment horizontal="left" vertical="center"/>
    </xf>
    <xf numFmtId="0" fontId="0" fillId="0" borderId="87" xfId="0" applyBorder="1" applyAlignment="1">
      <alignment/>
    </xf>
    <xf numFmtId="0" fontId="20" fillId="20" borderId="29" xfId="35" applyFont="1" applyBorder="1" applyAlignment="1">
      <alignment horizontal="left" vertical="center"/>
    </xf>
    <xf numFmtId="0" fontId="3" fillId="20" borderId="29" xfId="35" applyFont="1" applyBorder="1" applyAlignment="1">
      <alignment horizontal="left" vertical="center" wrapText="1"/>
    </xf>
    <xf numFmtId="0" fontId="8" fillId="20" borderId="88" xfId="35" applyFont="1" applyBorder="1" applyAlignment="1">
      <alignment horizontal="center" vertical="center" wrapText="1"/>
    </xf>
    <xf numFmtId="0" fontId="3" fillId="20" borderId="88" xfId="35" applyFont="1" applyBorder="1" applyAlignment="1">
      <alignment horizontal="center" vertical="center"/>
    </xf>
    <xf numFmtId="0" fontId="3" fillId="20" borderId="89" xfId="35" applyFont="1" applyBorder="1" applyAlignment="1">
      <alignment horizontal="center" vertical="center"/>
    </xf>
    <xf numFmtId="0" fontId="40" fillId="20" borderId="74" xfId="35" applyBorder="1" applyAlignment="1">
      <alignment horizontal="center"/>
    </xf>
    <xf numFmtId="0" fontId="40" fillId="20" borderId="90" xfId="35" applyBorder="1" applyAlignment="1">
      <alignment horizontal="center"/>
    </xf>
    <xf numFmtId="0" fontId="2" fillId="20" borderId="91" xfId="35" applyFont="1" applyBorder="1" applyAlignment="1">
      <alignment horizontal="center" vertical="center"/>
    </xf>
    <xf numFmtId="0" fontId="2" fillId="20" borderId="92" xfId="35" applyFont="1" applyBorder="1" applyAlignment="1">
      <alignment horizontal="center" vertical="center"/>
    </xf>
    <xf numFmtId="0" fontId="2" fillId="20" borderId="52" xfId="35" applyFont="1" applyBorder="1" applyAlignment="1">
      <alignment horizontal="center" vertical="center"/>
    </xf>
    <xf numFmtId="0" fontId="2" fillId="20" borderId="93" xfId="35" applyFont="1" applyBorder="1" applyAlignment="1">
      <alignment horizontal="center" vertical="center"/>
    </xf>
    <xf numFmtId="0" fontId="2" fillId="20" borderId="94" xfId="35" applyFont="1" applyBorder="1" applyAlignment="1">
      <alignment horizontal="center" vertical="center"/>
    </xf>
    <xf numFmtId="0" fontId="2" fillId="20" borderId="85" xfId="35" applyFont="1" applyBorder="1" applyAlignment="1">
      <alignment horizontal="center" vertical="center"/>
    </xf>
    <xf numFmtId="0" fontId="2" fillId="20" borderId="74" xfId="35" applyFont="1" applyBorder="1" applyAlignment="1">
      <alignment horizontal="center"/>
    </xf>
    <xf numFmtId="0" fontId="2" fillId="20" borderId="75" xfId="35" applyFont="1" applyBorder="1" applyAlignment="1">
      <alignment horizontal="center"/>
    </xf>
    <xf numFmtId="0" fontId="2" fillId="20" borderId="95" xfId="35" applyFont="1" applyBorder="1" applyAlignment="1">
      <alignment horizontal="center" vertical="center"/>
    </xf>
    <xf numFmtId="0" fontId="2" fillId="20" borderId="46" xfId="35" applyFont="1" applyBorder="1" applyAlignment="1">
      <alignment horizontal="center" vertical="center"/>
    </xf>
    <xf numFmtId="0" fontId="19" fillId="20" borderId="91" xfId="35" applyFont="1" applyBorder="1" applyAlignment="1">
      <alignment horizontal="center"/>
    </xf>
    <xf numFmtId="0" fontId="19" fillId="20" borderId="92" xfId="35" applyFont="1" applyBorder="1" applyAlignment="1">
      <alignment horizontal="center"/>
    </xf>
    <xf numFmtId="0" fontId="19" fillId="20" borderId="52" xfId="35" applyFont="1" applyBorder="1" applyAlignment="1">
      <alignment horizontal="center"/>
    </xf>
    <xf numFmtId="0" fontId="19" fillId="20" borderId="24" xfId="35" applyFont="1" applyBorder="1" applyAlignment="1">
      <alignment horizontal="center"/>
    </xf>
    <xf numFmtId="0" fontId="19" fillId="20" borderId="93" xfId="35" applyFont="1" applyBorder="1" applyAlignment="1">
      <alignment horizontal="center" vertical="center" wrapText="1"/>
    </xf>
    <xf numFmtId="0" fontId="19" fillId="20" borderId="94" xfId="35" applyFont="1" applyBorder="1" applyAlignment="1">
      <alignment horizontal="center" vertical="center" wrapText="1"/>
    </xf>
    <xf numFmtId="0" fontId="19" fillId="20" borderId="96" xfId="35" applyFont="1" applyBorder="1" applyAlignment="1">
      <alignment horizontal="center" vertical="center" wrapText="1"/>
    </xf>
    <xf numFmtId="0" fontId="19" fillId="20" borderId="97" xfId="35" applyFont="1" applyBorder="1" applyAlignment="1">
      <alignment horizontal="center"/>
    </xf>
    <xf numFmtId="0" fontId="19" fillId="20" borderId="85" xfId="35" applyFont="1" applyBorder="1" applyAlignment="1">
      <alignment horizontal="center"/>
    </xf>
    <xf numFmtId="0" fontId="3" fillId="20" borderId="71" xfId="35" applyFont="1" applyBorder="1" applyAlignment="1">
      <alignment horizontal="center" vertical="center"/>
    </xf>
    <xf numFmtId="0" fontId="3" fillId="20" borderId="91" xfId="35" applyFont="1" applyBorder="1" applyAlignment="1">
      <alignment horizontal="center" wrapText="1"/>
    </xf>
    <xf numFmtId="0" fontId="3" fillId="20" borderId="92" xfId="35" applyFont="1" applyBorder="1" applyAlignment="1">
      <alignment horizontal="center" wrapText="1"/>
    </xf>
    <xf numFmtId="0" fontId="3" fillId="20" borderId="52" xfId="35" applyFont="1" applyBorder="1" applyAlignment="1">
      <alignment horizontal="center" wrapText="1"/>
    </xf>
    <xf numFmtId="0" fontId="19" fillId="20" borderId="95" xfId="35" applyFont="1" applyBorder="1" applyAlignment="1">
      <alignment horizontal="center" wrapText="1"/>
    </xf>
    <xf numFmtId="0" fontId="19" fillId="20" borderId="46" xfId="35" applyFont="1" applyBorder="1" applyAlignment="1">
      <alignment horizontal="center" wrapText="1"/>
    </xf>
    <xf numFmtId="0" fontId="19" fillId="20" borderId="98" xfId="35" applyFont="1" applyBorder="1" applyAlignment="1">
      <alignment horizontal="center" wrapText="1"/>
    </xf>
    <xf numFmtId="0" fontId="19" fillId="20" borderId="99" xfId="35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20" borderId="74" xfId="35" applyFont="1" applyBorder="1" applyAlignment="1">
      <alignment horizontal="center" vertical="center" wrapText="1"/>
    </xf>
    <xf numFmtId="0" fontId="19" fillId="20" borderId="42" xfId="3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0" borderId="91" xfId="35" applyFont="1" applyBorder="1" applyAlignment="1">
      <alignment horizontal="center" vertical="center" wrapText="1"/>
    </xf>
    <xf numFmtId="0" fontId="3" fillId="20" borderId="92" xfId="35" applyFont="1" applyBorder="1" applyAlignment="1">
      <alignment horizontal="center" vertical="center" wrapText="1"/>
    </xf>
    <xf numFmtId="0" fontId="3" fillId="20" borderId="85" xfId="35" applyFont="1" applyBorder="1" applyAlignment="1">
      <alignment horizontal="center" vertical="center" wrapText="1"/>
    </xf>
    <xf numFmtId="0" fontId="19" fillId="20" borderId="21" xfId="35" applyFont="1" applyBorder="1" applyAlignment="1">
      <alignment horizontal="center" vertical="center" wrapText="1"/>
    </xf>
    <xf numFmtId="0" fontId="19" fillId="20" borderId="11" xfId="35" applyFont="1" applyBorder="1" applyAlignment="1">
      <alignment horizontal="center" vertical="center" wrapText="1"/>
    </xf>
    <xf numFmtId="0" fontId="19" fillId="20" borderId="14" xfId="35" applyFont="1" applyBorder="1" applyAlignment="1">
      <alignment horizontal="center" vertical="center" wrapText="1"/>
    </xf>
    <xf numFmtId="0" fontId="3" fillId="20" borderId="52" xfId="35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showGridLines="0"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37" customWidth="1"/>
    <col min="11" max="11" width="11.7109375" style="32" customWidth="1"/>
    <col min="12" max="14" width="11.7109375" style="37" customWidth="1"/>
    <col min="15" max="15" width="13.28125" style="37" customWidth="1"/>
    <col min="16" max="19" width="11.7109375" style="37" customWidth="1"/>
    <col min="20" max="20" width="12.7109375" style="37" customWidth="1"/>
    <col min="21" max="29" width="11.7109375" style="0" customWidth="1"/>
    <col min="30" max="30" width="11.7109375" style="32" customWidth="1"/>
    <col min="31" max="39" width="11.7109375" style="37" customWidth="1"/>
    <col min="40" max="40" width="11.28125" style="37" customWidth="1"/>
    <col min="41" max="41" width="11.421875" style="37" bestFit="1" customWidth="1"/>
    <col min="42" max="42" width="11.7109375" style="37" customWidth="1"/>
    <col min="43" max="43" width="12.140625" style="37" customWidth="1"/>
    <col min="49" max="49" width="19.00390625" style="0" bestFit="1" customWidth="1"/>
    <col min="50" max="50" width="20.00390625" style="0" customWidth="1"/>
    <col min="51" max="51" width="13.57421875" style="0" customWidth="1"/>
    <col min="52" max="52" width="122.140625" style="0" customWidth="1"/>
  </cols>
  <sheetData>
    <row r="1" spans="1:40" ht="21">
      <c r="A1" s="334" t="s">
        <v>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19"/>
      <c r="AN1" s="182"/>
    </row>
    <row r="2" spans="1:39" ht="21">
      <c r="A2" s="329"/>
      <c r="B2" s="331">
        <v>2014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331">
        <v>2015</v>
      </c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6"/>
    </row>
    <row r="3" spans="1:39" ht="15.75">
      <c r="A3" s="330"/>
      <c r="B3" s="67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67" t="s">
        <v>13</v>
      </c>
      <c r="M3" s="67" t="s">
        <v>14</v>
      </c>
      <c r="N3" s="67" t="s">
        <v>15</v>
      </c>
      <c r="O3" s="67" t="s">
        <v>16</v>
      </c>
      <c r="P3" s="180" t="s">
        <v>17</v>
      </c>
      <c r="Q3" s="180" t="s">
        <v>18</v>
      </c>
      <c r="R3" s="180" t="s">
        <v>19</v>
      </c>
      <c r="S3" s="180" t="s">
        <v>20</v>
      </c>
      <c r="T3" s="180">
        <v>2014</v>
      </c>
      <c r="U3" s="180" t="s">
        <v>3</v>
      </c>
      <c r="V3" s="180" t="s">
        <v>4</v>
      </c>
      <c r="W3" s="180" t="s">
        <v>5</v>
      </c>
      <c r="X3" s="180" t="s">
        <v>6</v>
      </c>
      <c r="Y3" s="180" t="s">
        <v>7</v>
      </c>
      <c r="Z3" s="180" t="s">
        <v>8</v>
      </c>
      <c r="AA3" s="180" t="s">
        <v>9</v>
      </c>
      <c r="AB3" s="180" t="s">
        <v>10</v>
      </c>
      <c r="AC3" s="180" t="s">
        <v>11</v>
      </c>
      <c r="AD3" s="180" t="s">
        <v>12</v>
      </c>
      <c r="AE3" s="180" t="s">
        <v>13</v>
      </c>
      <c r="AF3" s="180" t="s">
        <v>14</v>
      </c>
      <c r="AG3" s="180" t="s">
        <v>15</v>
      </c>
      <c r="AH3" s="180" t="s">
        <v>16</v>
      </c>
      <c r="AI3" s="180" t="s">
        <v>17</v>
      </c>
      <c r="AJ3" s="180" t="s">
        <v>18</v>
      </c>
      <c r="AK3" s="180" t="s">
        <v>19</v>
      </c>
      <c r="AL3" s="180" t="s">
        <v>20</v>
      </c>
      <c r="AM3" s="320">
        <v>2015</v>
      </c>
    </row>
    <row r="4" spans="1:52" ht="18.75">
      <c r="A4" s="127" t="s">
        <v>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278"/>
      <c r="N4" s="179"/>
      <c r="O4" s="271"/>
      <c r="P4" s="271"/>
      <c r="Q4" s="271"/>
      <c r="R4" s="271"/>
      <c r="S4" s="271"/>
      <c r="T4" s="279"/>
      <c r="U4" s="179"/>
      <c r="V4" s="90"/>
      <c r="W4" s="90"/>
      <c r="X4" s="90"/>
      <c r="Y4" s="169"/>
      <c r="Z4" s="90"/>
      <c r="AA4" s="90"/>
      <c r="AB4" s="90"/>
      <c r="AC4" s="179"/>
      <c r="AD4" s="90"/>
      <c r="AE4" s="181"/>
      <c r="AF4" s="90"/>
      <c r="AG4" s="90"/>
      <c r="AH4" s="90"/>
      <c r="AI4" s="90"/>
      <c r="AJ4" s="90"/>
      <c r="AK4" s="90"/>
      <c r="AL4" s="90"/>
      <c r="AM4" s="321"/>
      <c r="AW4" s="37"/>
      <c r="AX4" s="37"/>
      <c r="AY4" s="37"/>
      <c r="AZ4" s="37"/>
    </row>
    <row r="5" spans="1:52" ht="15.75">
      <c r="A5" s="126" t="s">
        <v>22</v>
      </c>
      <c r="B5" s="22">
        <v>39914.229</v>
      </c>
      <c r="C5" s="22">
        <v>33796.739</v>
      </c>
      <c r="D5" s="5">
        <v>28937.88</v>
      </c>
      <c r="E5" s="92">
        <f>SUM(B5:D5)</f>
        <v>102648.848</v>
      </c>
      <c r="F5" s="22">
        <v>22350.713</v>
      </c>
      <c r="G5" s="22">
        <v>14875.516</v>
      </c>
      <c r="H5" s="5">
        <v>4746.07</v>
      </c>
      <c r="I5" s="102">
        <f>SUM(F5:H5)</f>
        <v>41972.299</v>
      </c>
      <c r="J5" s="92">
        <f>E5+I5</f>
        <v>144621.147</v>
      </c>
      <c r="K5" s="148">
        <v>0</v>
      </c>
      <c r="L5" s="148">
        <v>0</v>
      </c>
      <c r="M5" s="39">
        <v>8095</v>
      </c>
      <c r="N5" s="97">
        <f>SUM(K5:M5)</f>
        <v>8095</v>
      </c>
      <c r="O5" s="97">
        <f aca="true" t="shared" si="0" ref="O5:O17">J5+N5</f>
        <v>152716.147</v>
      </c>
      <c r="P5" s="148">
        <v>21614.891</v>
      </c>
      <c r="Q5" s="148">
        <v>25044.861</v>
      </c>
      <c r="R5" s="39">
        <v>27542.223</v>
      </c>
      <c r="S5" s="97">
        <f>SUM(P5:R5)</f>
        <v>74201.975</v>
      </c>
      <c r="T5" s="97">
        <f aca="true" t="shared" si="1" ref="T5:T17">O5+S5</f>
        <v>226918.122</v>
      </c>
      <c r="U5" s="170">
        <v>23404.429</v>
      </c>
      <c r="V5" s="170">
        <v>16412.549</v>
      </c>
      <c r="W5" s="39">
        <v>18516.979</v>
      </c>
      <c r="X5" s="97">
        <f>SUM(U5:W5)</f>
        <v>58333.957</v>
      </c>
      <c r="Y5" s="170">
        <v>16953.626</v>
      </c>
      <c r="Z5" s="170">
        <v>17831.805</v>
      </c>
      <c r="AA5" s="39">
        <v>0</v>
      </c>
      <c r="AB5" s="97">
        <f>SUM(Y5:AA5)</f>
        <v>34785.431</v>
      </c>
      <c r="AC5" s="171">
        <f>X5+AB5</f>
        <v>93119.388</v>
      </c>
      <c r="AD5" s="170">
        <v>0</v>
      </c>
      <c r="AE5" s="170">
        <v>0</v>
      </c>
      <c r="AF5" s="39">
        <v>0</v>
      </c>
      <c r="AG5" s="97">
        <f>SUM(AD5:AF5)</f>
        <v>0</v>
      </c>
      <c r="AH5" s="171">
        <f>AC5+AG5</f>
        <v>93119.388</v>
      </c>
      <c r="AI5" s="148">
        <v>17752.37</v>
      </c>
      <c r="AJ5" s="148">
        <v>15520.47</v>
      </c>
      <c r="AK5" s="39">
        <v>18123.506</v>
      </c>
      <c r="AL5" s="97">
        <f>SUM(AI5:AK5)</f>
        <v>51396.346</v>
      </c>
      <c r="AM5" s="97">
        <f aca="true" t="shared" si="2" ref="AM5:AM17">AH5+AL5</f>
        <v>144515.734</v>
      </c>
      <c r="AR5" s="304"/>
      <c r="AW5" s="37"/>
      <c r="AX5" s="37"/>
      <c r="AY5" s="37"/>
      <c r="AZ5" s="37"/>
    </row>
    <row r="6" spans="1:52" ht="15.75">
      <c r="A6" s="118" t="s">
        <v>23</v>
      </c>
      <c r="B6" s="23">
        <v>337316.556</v>
      </c>
      <c r="C6" s="4">
        <v>271960.038</v>
      </c>
      <c r="D6" s="4">
        <v>216073.935</v>
      </c>
      <c r="E6" s="93">
        <f>SUM(B6:D6)</f>
        <v>825350.5290000001</v>
      </c>
      <c r="F6" s="23">
        <v>137225.781</v>
      </c>
      <c r="G6" s="4">
        <v>172815.395</v>
      </c>
      <c r="H6" s="4">
        <v>255041.183</v>
      </c>
      <c r="I6" s="93">
        <f>SUM(F6:H6)</f>
        <v>565082.3589999999</v>
      </c>
      <c r="J6" s="93">
        <f>E6+I6</f>
        <v>1390432.888</v>
      </c>
      <c r="K6" s="149">
        <v>161994.641</v>
      </c>
      <c r="L6" s="149">
        <v>161996.736</v>
      </c>
      <c r="M6" s="40">
        <v>277076.253</v>
      </c>
      <c r="N6" s="98">
        <f>SUM(K6:M6)</f>
        <v>601067.63</v>
      </c>
      <c r="O6" s="98">
        <f t="shared" si="0"/>
        <v>1991500.5180000002</v>
      </c>
      <c r="P6" s="149">
        <v>263345.873</v>
      </c>
      <c r="Q6" s="149">
        <v>283815.704</v>
      </c>
      <c r="R6" s="40">
        <v>288437.714</v>
      </c>
      <c r="S6" s="98">
        <f>SUM(P6:R6)</f>
        <v>835599.291</v>
      </c>
      <c r="T6" s="98">
        <f t="shared" si="1"/>
        <v>2827099.8090000004</v>
      </c>
      <c r="U6" s="172">
        <v>288883.586</v>
      </c>
      <c r="V6" s="40">
        <v>256622.154</v>
      </c>
      <c r="W6" s="40">
        <v>272879.457</v>
      </c>
      <c r="X6" s="98">
        <f>SUM(U6:W6)</f>
        <v>818385.1969999999</v>
      </c>
      <c r="Y6" s="172">
        <v>276021.995</v>
      </c>
      <c r="Z6" s="40">
        <v>84674.584</v>
      </c>
      <c r="AA6" s="40">
        <v>91.98</v>
      </c>
      <c r="AB6" s="98">
        <f>SUM(Y6:AA6)</f>
        <v>360788.559</v>
      </c>
      <c r="AC6" s="173">
        <f aca="true" t="shared" si="3" ref="AC6:AC36">X6+AB6</f>
        <v>1179173.756</v>
      </c>
      <c r="AD6" s="172">
        <v>137065.478</v>
      </c>
      <c r="AE6" s="40">
        <v>55290.407</v>
      </c>
      <c r="AF6" s="40">
        <v>157491.495</v>
      </c>
      <c r="AG6" s="98">
        <f aca="true" t="shared" si="4" ref="AG6:AG16">SUM(AD6:AF6)</f>
        <v>349847.38</v>
      </c>
      <c r="AH6" s="98">
        <f aca="true" t="shared" si="5" ref="AH6:AH17">AC6+AG6</f>
        <v>1529021.136</v>
      </c>
      <c r="AI6" s="149">
        <v>145302.265</v>
      </c>
      <c r="AJ6" s="149">
        <v>145667.653</v>
      </c>
      <c r="AK6" s="40">
        <v>165618.054</v>
      </c>
      <c r="AL6" s="98">
        <f>SUM(AI6:AK6)</f>
        <v>456587.972</v>
      </c>
      <c r="AM6" s="98">
        <f t="shared" si="2"/>
        <v>1985609.108</v>
      </c>
      <c r="AR6" s="304"/>
      <c r="AW6" s="37"/>
      <c r="AX6" s="37"/>
      <c r="AY6" s="37"/>
      <c r="AZ6" s="37"/>
    </row>
    <row r="7" spans="1:52" ht="15.75">
      <c r="A7" s="118" t="s">
        <v>24</v>
      </c>
      <c r="B7" s="23">
        <v>95403.785</v>
      </c>
      <c r="C7" s="23">
        <v>87315.03</v>
      </c>
      <c r="D7" s="4">
        <v>92960.086</v>
      </c>
      <c r="E7" s="93">
        <f aca="true" t="shared" si="6" ref="E7:E16">SUM(B7:D7)</f>
        <v>275678.901</v>
      </c>
      <c r="F7" s="23">
        <v>79303.903</v>
      </c>
      <c r="G7" s="23">
        <v>35213.079</v>
      </c>
      <c r="H7" s="4">
        <v>16817.982</v>
      </c>
      <c r="I7" s="93">
        <f aca="true" t="shared" si="7" ref="I7:I16">SUM(F7:H7)</f>
        <v>131334.964</v>
      </c>
      <c r="J7" s="93">
        <f aca="true" t="shared" si="8" ref="J7:J16">E7+I7</f>
        <v>407013.865</v>
      </c>
      <c r="K7" s="149">
        <v>14034.421</v>
      </c>
      <c r="L7" s="149">
        <v>15029.039</v>
      </c>
      <c r="M7" s="40">
        <v>23142.831</v>
      </c>
      <c r="N7" s="98">
        <f aca="true" t="shared" si="9" ref="N7:N16">SUM(K7:M7)</f>
        <v>52206.291</v>
      </c>
      <c r="O7" s="98">
        <f t="shared" si="0"/>
        <v>459220.15599999996</v>
      </c>
      <c r="P7" s="149">
        <v>65988.218</v>
      </c>
      <c r="Q7" s="149">
        <v>67901.299</v>
      </c>
      <c r="R7" s="40">
        <v>98515.881</v>
      </c>
      <c r="S7" s="98">
        <f aca="true" t="shared" si="10" ref="S7:S16">SUM(P7:R7)</f>
        <v>232405.398</v>
      </c>
      <c r="T7" s="98">
        <f t="shared" si="1"/>
        <v>691625.554</v>
      </c>
      <c r="U7" s="172">
        <v>100262.862</v>
      </c>
      <c r="V7" s="172">
        <v>88043.293</v>
      </c>
      <c r="W7" s="40">
        <v>91376.517</v>
      </c>
      <c r="X7" s="98">
        <f aca="true" t="shared" si="11" ref="X7:X16">SUM(U7:W7)</f>
        <v>279682.672</v>
      </c>
      <c r="Y7" s="172">
        <v>81500.272</v>
      </c>
      <c r="Z7" s="172">
        <v>33873.07</v>
      </c>
      <c r="AA7" s="40">
        <v>22471.824</v>
      </c>
      <c r="AB7" s="98">
        <f aca="true" t="shared" si="12" ref="AB7:AB16">SUM(Y7:AA7)</f>
        <v>137845.166</v>
      </c>
      <c r="AC7" s="173">
        <f t="shared" si="3"/>
        <v>417527.838</v>
      </c>
      <c r="AD7" s="172">
        <v>16714.295</v>
      </c>
      <c r="AE7" s="172">
        <v>16411.522</v>
      </c>
      <c r="AF7" s="40">
        <v>29547.395</v>
      </c>
      <c r="AG7" s="98">
        <f t="shared" si="4"/>
        <v>62673.212</v>
      </c>
      <c r="AH7" s="98">
        <f t="shared" si="5"/>
        <v>480201.05</v>
      </c>
      <c r="AI7" s="149">
        <v>78130.599</v>
      </c>
      <c r="AJ7" s="149">
        <v>88768.085</v>
      </c>
      <c r="AK7" s="40">
        <v>60286.371</v>
      </c>
      <c r="AL7" s="98">
        <f aca="true" t="shared" si="13" ref="AL7:AL16">SUM(AI7:AK7)</f>
        <v>227185.055</v>
      </c>
      <c r="AM7" s="98">
        <f t="shared" si="2"/>
        <v>707386.105</v>
      </c>
      <c r="AR7" s="304"/>
      <c r="AW7" s="37"/>
      <c r="AX7" s="37"/>
      <c r="AY7" s="37"/>
      <c r="AZ7" s="37"/>
    </row>
    <row r="8" spans="1:52" ht="15.75">
      <c r="A8" s="118" t="s">
        <v>25</v>
      </c>
      <c r="B8" s="23">
        <v>18171.364</v>
      </c>
      <c r="C8" s="23">
        <v>12647.708</v>
      </c>
      <c r="D8" s="4">
        <v>12752.648</v>
      </c>
      <c r="E8" s="93">
        <f t="shared" si="6"/>
        <v>43571.72</v>
      </c>
      <c r="F8" s="23">
        <v>11479.744</v>
      </c>
      <c r="G8" s="23">
        <v>4930.324</v>
      </c>
      <c r="H8" s="4">
        <v>0</v>
      </c>
      <c r="I8" s="93">
        <f t="shared" si="7"/>
        <v>16410.068</v>
      </c>
      <c r="J8" s="93">
        <f t="shared" si="8"/>
        <v>59981.788</v>
      </c>
      <c r="K8" s="149">
        <v>0</v>
      </c>
      <c r="L8" s="149">
        <v>0</v>
      </c>
      <c r="M8" s="40">
        <v>0</v>
      </c>
      <c r="N8" s="98">
        <f t="shared" si="9"/>
        <v>0</v>
      </c>
      <c r="O8" s="98">
        <f t="shared" si="0"/>
        <v>59981.788</v>
      </c>
      <c r="P8" s="149">
        <v>0</v>
      </c>
      <c r="Q8" s="149">
        <v>0</v>
      </c>
      <c r="R8" s="40">
        <v>0</v>
      </c>
      <c r="S8" s="98">
        <f t="shared" si="10"/>
        <v>0</v>
      </c>
      <c r="T8" s="98">
        <f t="shared" si="1"/>
        <v>59981.788</v>
      </c>
      <c r="U8" s="172">
        <v>0</v>
      </c>
      <c r="V8" s="172">
        <v>902.489</v>
      </c>
      <c r="W8" s="40">
        <v>0</v>
      </c>
      <c r="X8" s="98">
        <f t="shared" si="11"/>
        <v>902.489</v>
      </c>
      <c r="Y8" s="172">
        <v>0</v>
      </c>
      <c r="Z8" s="172">
        <v>0</v>
      </c>
      <c r="AA8" s="40">
        <v>0</v>
      </c>
      <c r="AB8" s="98">
        <f t="shared" si="12"/>
        <v>0</v>
      </c>
      <c r="AC8" s="173">
        <f t="shared" si="3"/>
        <v>902.489</v>
      </c>
      <c r="AD8" s="172">
        <v>1208.38</v>
      </c>
      <c r="AE8" s="172">
        <v>0</v>
      </c>
      <c r="AF8" s="40">
        <v>0</v>
      </c>
      <c r="AG8" s="98">
        <f t="shared" si="4"/>
        <v>1208.38</v>
      </c>
      <c r="AH8" s="173">
        <f t="shared" si="5"/>
        <v>2110.869</v>
      </c>
      <c r="AI8" s="149">
        <v>0</v>
      </c>
      <c r="AJ8" s="149">
        <v>0</v>
      </c>
      <c r="AK8" s="40">
        <v>0</v>
      </c>
      <c r="AL8" s="98">
        <f t="shared" si="13"/>
        <v>0</v>
      </c>
      <c r="AM8" s="98">
        <f t="shared" si="2"/>
        <v>2110.869</v>
      </c>
      <c r="AW8" s="37"/>
      <c r="AX8" s="37"/>
      <c r="AY8" s="37"/>
      <c r="AZ8" s="37"/>
    </row>
    <row r="9" spans="1:52" ht="15.75">
      <c r="A9" s="118" t="s">
        <v>26</v>
      </c>
      <c r="B9" s="23">
        <v>204180.267</v>
      </c>
      <c r="C9" s="23">
        <v>216982.347</v>
      </c>
      <c r="D9" s="4">
        <v>195297.859</v>
      </c>
      <c r="E9" s="93">
        <f t="shared" si="6"/>
        <v>616460.473</v>
      </c>
      <c r="F9" s="23">
        <v>142122.79</v>
      </c>
      <c r="G9" s="23">
        <v>150271.06</v>
      </c>
      <c r="H9" s="4">
        <v>142068.398</v>
      </c>
      <c r="I9" s="93">
        <f t="shared" si="7"/>
        <v>434462.24799999996</v>
      </c>
      <c r="J9" s="93">
        <f t="shared" si="8"/>
        <v>1050922.721</v>
      </c>
      <c r="K9" s="149">
        <v>96878.202</v>
      </c>
      <c r="L9" s="149">
        <v>129960.605</v>
      </c>
      <c r="M9" s="40">
        <v>119953.461</v>
      </c>
      <c r="N9" s="98">
        <f t="shared" si="9"/>
        <v>346792.268</v>
      </c>
      <c r="O9" s="98">
        <f t="shared" si="0"/>
        <v>1397714.9889999998</v>
      </c>
      <c r="P9" s="149">
        <v>180825.714</v>
      </c>
      <c r="Q9" s="149">
        <v>192589.186</v>
      </c>
      <c r="R9" s="40">
        <v>203670.676</v>
      </c>
      <c r="S9" s="98">
        <f t="shared" si="10"/>
        <v>577085.576</v>
      </c>
      <c r="T9" s="98">
        <f t="shared" si="1"/>
        <v>1974800.565</v>
      </c>
      <c r="U9" s="172">
        <v>208333.584</v>
      </c>
      <c r="V9" s="172">
        <v>182954.746</v>
      </c>
      <c r="W9" s="40">
        <v>149242.196</v>
      </c>
      <c r="X9" s="98">
        <f t="shared" si="11"/>
        <v>540530.5260000001</v>
      </c>
      <c r="Y9" s="172">
        <v>158640.543</v>
      </c>
      <c r="Z9" s="172">
        <v>196059.677</v>
      </c>
      <c r="AA9" s="40">
        <v>99104.2</v>
      </c>
      <c r="AB9" s="98">
        <f t="shared" si="12"/>
        <v>453804.42</v>
      </c>
      <c r="AC9" s="173">
        <f t="shared" si="3"/>
        <v>994334.946</v>
      </c>
      <c r="AD9" s="172">
        <v>98157.887</v>
      </c>
      <c r="AE9" s="172">
        <v>78616.446</v>
      </c>
      <c r="AF9" s="40">
        <v>111303.66</v>
      </c>
      <c r="AG9" s="98">
        <f t="shared" si="4"/>
        <v>288077.993</v>
      </c>
      <c r="AH9" s="98">
        <f t="shared" si="5"/>
        <v>1282412.939</v>
      </c>
      <c r="AI9" s="149">
        <v>166968.92</v>
      </c>
      <c r="AJ9" s="149">
        <v>155741.613</v>
      </c>
      <c r="AK9" s="40">
        <v>169133.198</v>
      </c>
      <c r="AL9" s="98">
        <f t="shared" si="13"/>
        <v>491843.731</v>
      </c>
      <c r="AM9" s="98">
        <f t="shared" si="2"/>
        <v>1774256.67</v>
      </c>
      <c r="AW9" s="37"/>
      <c r="AX9" s="37"/>
      <c r="AY9" s="37"/>
      <c r="AZ9" s="37"/>
    </row>
    <row r="10" spans="1:52" ht="15.75">
      <c r="A10" s="118" t="s">
        <v>27</v>
      </c>
      <c r="B10" s="23">
        <v>139774.437</v>
      </c>
      <c r="C10" s="23">
        <v>137054.913</v>
      </c>
      <c r="D10" s="4">
        <v>120163.916</v>
      </c>
      <c r="E10" s="93">
        <f t="shared" si="6"/>
        <v>396993.26599999995</v>
      </c>
      <c r="F10" s="23">
        <v>111759.901</v>
      </c>
      <c r="G10" s="23">
        <v>73270.798</v>
      </c>
      <c r="H10" s="4">
        <v>38606.496</v>
      </c>
      <c r="I10" s="93">
        <f t="shared" si="7"/>
        <v>223637.195</v>
      </c>
      <c r="J10" s="93">
        <f t="shared" si="8"/>
        <v>620630.4609999999</v>
      </c>
      <c r="K10" s="149">
        <v>23757.349</v>
      </c>
      <c r="L10" s="149">
        <v>28238.919</v>
      </c>
      <c r="M10" s="40">
        <v>36209.722</v>
      </c>
      <c r="N10" s="98">
        <f t="shared" si="9"/>
        <v>88205.98999999999</v>
      </c>
      <c r="O10" s="98">
        <f t="shared" si="0"/>
        <v>708836.4509999999</v>
      </c>
      <c r="P10" s="149">
        <v>119622.154</v>
      </c>
      <c r="Q10" s="149">
        <v>116034.078</v>
      </c>
      <c r="R10" s="40">
        <v>132628.985</v>
      </c>
      <c r="S10" s="98">
        <f t="shared" si="10"/>
        <v>368285.21699999995</v>
      </c>
      <c r="T10" s="98">
        <f t="shared" si="1"/>
        <v>1077121.6679999998</v>
      </c>
      <c r="U10" s="172">
        <v>144364.474</v>
      </c>
      <c r="V10" s="172">
        <v>130002.158</v>
      </c>
      <c r="W10" s="40">
        <v>132891.245</v>
      </c>
      <c r="X10" s="98">
        <f t="shared" si="11"/>
        <v>407257.877</v>
      </c>
      <c r="Y10" s="172">
        <v>116889.761</v>
      </c>
      <c r="Z10" s="172">
        <v>63791.559</v>
      </c>
      <c r="AA10" s="40">
        <v>36235.031</v>
      </c>
      <c r="AB10" s="98">
        <f t="shared" si="12"/>
        <v>216916.35100000002</v>
      </c>
      <c r="AC10" s="173">
        <f t="shared" si="3"/>
        <v>624174.228</v>
      </c>
      <c r="AD10" s="172">
        <v>30139.855</v>
      </c>
      <c r="AE10" s="172">
        <v>46875.626</v>
      </c>
      <c r="AF10" s="40">
        <v>32684.578</v>
      </c>
      <c r="AG10" s="98">
        <f t="shared" si="4"/>
        <v>109700.05900000001</v>
      </c>
      <c r="AH10" s="98">
        <f t="shared" si="5"/>
        <v>733874.287</v>
      </c>
      <c r="AI10" s="149">
        <v>108223.605</v>
      </c>
      <c r="AJ10" s="149">
        <v>124987.613</v>
      </c>
      <c r="AK10" s="40">
        <v>130422.404</v>
      </c>
      <c r="AL10" s="98">
        <f t="shared" si="13"/>
        <v>363633.622</v>
      </c>
      <c r="AM10" s="98">
        <f t="shared" si="2"/>
        <v>1097507.909</v>
      </c>
      <c r="AW10" s="37"/>
      <c r="AX10" s="37"/>
      <c r="AY10" s="37"/>
      <c r="AZ10" s="37"/>
    </row>
    <row r="11" spans="1:52" ht="15.75">
      <c r="A11" s="118" t="s">
        <v>28</v>
      </c>
      <c r="B11" s="23">
        <v>89466.682</v>
      </c>
      <c r="C11" s="23">
        <v>83138.249</v>
      </c>
      <c r="D11" s="4">
        <v>77640.96</v>
      </c>
      <c r="E11" s="93">
        <f t="shared" si="6"/>
        <v>250245.891</v>
      </c>
      <c r="F11" s="23">
        <v>69251.937</v>
      </c>
      <c r="G11" s="23">
        <v>43230.768</v>
      </c>
      <c r="H11" s="4">
        <v>16615.884</v>
      </c>
      <c r="I11" s="93">
        <f t="shared" si="7"/>
        <v>129098.589</v>
      </c>
      <c r="J11" s="93">
        <f t="shared" si="8"/>
        <v>379344.48</v>
      </c>
      <c r="K11" s="149">
        <v>13102.106</v>
      </c>
      <c r="L11" s="149">
        <v>12601.102</v>
      </c>
      <c r="M11" s="40">
        <v>18785.782</v>
      </c>
      <c r="N11" s="98">
        <f t="shared" si="9"/>
        <v>44488.99</v>
      </c>
      <c r="O11" s="98">
        <f t="shared" si="0"/>
        <v>423833.47</v>
      </c>
      <c r="P11" s="149">
        <v>82592.138</v>
      </c>
      <c r="Q11" s="149">
        <v>78160.5</v>
      </c>
      <c r="R11" s="40">
        <v>82933.9</v>
      </c>
      <c r="S11" s="98">
        <f t="shared" si="10"/>
        <v>243686.538</v>
      </c>
      <c r="T11" s="98">
        <f t="shared" si="1"/>
        <v>667520.0079999999</v>
      </c>
      <c r="U11" s="172">
        <v>90186.147</v>
      </c>
      <c r="V11" s="172">
        <v>76354.45</v>
      </c>
      <c r="W11" s="40">
        <v>74609.97</v>
      </c>
      <c r="X11" s="98">
        <f t="shared" si="11"/>
        <v>241150.567</v>
      </c>
      <c r="Y11" s="172">
        <v>63914.038</v>
      </c>
      <c r="Z11" s="172">
        <v>36997.135</v>
      </c>
      <c r="AA11" s="40">
        <v>15074.318</v>
      </c>
      <c r="AB11" s="98">
        <f t="shared" si="12"/>
        <v>115985.49100000001</v>
      </c>
      <c r="AC11" s="173">
        <f t="shared" si="3"/>
        <v>357136.058</v>
      </c>
      <c r="AD11" s="172">
        <v>9892.104</v>
      </c>
      <c r="AE11" s="172">
        <v>14957.954</v>
      </c>
      <c r="AF11" s="40">
        <v>15394.51</v>
      </c>
      <c r="AG11" s="98">
        <f t="shared" si="4"/>
        <v>40244.568</v>
      </c>
      <c r="AH11" s="98">
        <f t="shared" si="5"/>
        <v>397380.62600000005</v>
      </c>
      <c r="AI11" s="149">
        <v>68794.351</v>
      </c>
      <c r="AJ11" s="149">
        <v>73102.6</v>
      </c>
      <c r="AK11" s="40">
        <v>80751.822</v>
      </c>
      <c r="AL11" s="98">
        <f t="shared" si="13"/>
        <v>222648.773</v>
      </c>
      <c r="AM11" s="98">
        <f t="shared" si="2"/>
        <v>620029.399</v>
      </c>
      <c r="AW11" s="37"/>
      <c r="AX11" s="37"/>
      <c r="AY11" s="37"/>
      <c r="AZ11" s="37"/>
    </row>
    <row r="12" spans="1:52" ht="15.75">
      <c r="A12" s="118" t="s">
        <v>29</v>
      </c>
      <c r="B12" s="23">
        <v>240726.656</v>
      </c>
      <c r="C12" s="23">
        <v>194610.376</v>
      </c>
      <c r="D12" s="4">
        <v>193417.656</v>
      </c>
      <c r="E12" s="93">
        <f t="shared" si="6"/>
        <v>628754.688</v>
      </c>
      <c r="F12" s="23">
        <v>170411.608</v>
      </c>
      <c r="G12" s="23">
        <v>130008.808</v>
      </c>
      <c r="H12" s="4">
        <v>115414.44</v>
      </c>
      <c r="I12" s="93">
        <f t="shared" si="7"/>
        <v>415834.856</v>
      </c>
      <c r="J12" s="93">
        <f t="shared" si="8"/>
        <v>1044589.544</v>
      </c>
      <c r="K12" s="149">
        <v>63677.136</v>
      </c>
      <c r="L12" s="149">
        <v>103435.6</v>
      </c>
      <c r="M12" s="40">
        <v>112476.432</v>
      </c>
      <c r="N12" s="98">
        <f t="shared" si="9"/>
        <v>279589.168</v>
      </c>
      <c r="O12" s="98">
        <f t="shared" si="0"/>
        <v>1324178.712</v>
      </c>
      <c r="P12" s="149">
        <v>190129.34</v>
      </c>
      <c r="Q12" s="149">
        <v>200705.32</v>
      </c>
      <c r="R12" s="40">
        <v>207546.32</v>
      </c>
      <c r="S12" s="98">
        <f t="shared" si="10"/>
        <v>598380.98</v>
      </c>
      <c r="T12" s="98">
        <f t="shared" si="1"/>
        <v>1922559.692</v>
      </c>
      <c r="U12" s="172">
        <v>224950.32</v>
      </c>
      <c r="V12" s="172">
        <v>178352.68</v>
      </c>
      <c r="W12" s="40">
        <v>188963.84</v>
      </c>
      <c r="X12" s="98">
        <f t="shared" si="11"/>
        <v>592266.84</v>
      </c>
      <c r="Y12" s="172">
        <v>181280.32</v>
      </c>
      <c r="Z12" s="172">
        <v>123554.72</v>
      </c>
      <c r="AA12" s="40">
        <v>88647.4</v>
      </c>
      <c r="AB12" s="98">
        <f t="shared" si="12"/>
        <v>393482.44000000006</v>
      </c>
      <c r="AC12" s="173">
        <f t="shared" si="3"/>
        <v>985749.28</v>
      </c>
      <c r="AD12" s="172">
        <v>61243.312</v>
      </c>
      <c r="AE12" s="172">
        <v>65781.36</v>
      </c>
      <c r="AF12" s="40">
        <v>68921.84</v>
      </c>
      <c r="AG12" s="98">
        <f t="shared" si="4"/>
        <v>195946.512</v>
      </c>
      <c r="AH12" s="98">
        <f t="shared" si="5"/>
        <v>1181695.792</v>
      </c>
      <c r="AI12" s="149">
        <v>161493.56</v>
      </c>
      <c r="AJ12" s="149">
        <v>178479.52</v>
      </c>
      <c r="AK12" s="40">
        <v>183043.72</v>
      </c>
      <c r="AL12" s="98">
        <f t="shared" si="13"/>
        <v>523016.79999999993</v>
      </c>
      <c r="AM12" s="98">
        <f t="shared" si="2"/>
        <v>1704712.5919999997</v>
      </c>
      <c r="AW12" s="37"/>
      <c r="AX12" s="37"/>
      <c r="AY12" s="37"/>
      <c r="AZ12" s="37"/>
    </row>
    <row r="13" spans="1:52" ht="15.75">
      <c r="A13" s="118" t="s">
        <v>30</v>
      </c>
      <c r="B13" s="23">
        <v>523809.977</v>
      </c>
      <c r="C13" s="23">
        <v>325189.7</v>
      </c>
      <c r="D13" s="4">
        <v>283674.367</v>
      </c>
      <c r="E13" s="93">
        <f t="shared" si="6"/>
        <v>1132674.044</v>
      </c>
      <c r="F13" s="23">
        <v>241965.687</v>
      </c>
      <c r="G13" s="23">
        <v>309948.665</v>
      </c>
      <c r="H13" s="4">
        <v>268403.39</v>
      </c>
      <c r="I13" s="93">
        <f t="shared" si="7"/>
        <v>820317.742</v>
      </c>
      <c r="J13" s="93">
        <f t="shared" si="8"/>
        <v>1952991.7859999998</v>
      </c>
      <c r="K13" s="149">
        <v>233608.19</v>
      </c>
      <c r="L13" s="149">
        <v>241207.812</v>
      </c>
      <c r="M13" s="40">
        <v>233319.781</v>
      </c>
      <c r="N13" s="98">
        <f t="shared" si="9"/>
        <v>708135.7829999999</v>
      </c>
      <c r="O13" s="98">
        <f t="shared" si="0"/>
        <v>2661127.5689999997</v>
      </c>
      <c r="P13" s="149">
        <v>398874.666</v>
      </c>
      <c r="Q13" s="149">
        <v>417752.069</v>
      </c>
      <c r="R13" s="40">
        <v>401367.808</v>
      </c>
      <c r="S13" s="98">
        <f t="shared" si="10"/>
        <v>1217994.543</v>
      </c>
      <c r="T13" s="98">
        <f t="shared" si="1"/>
        <v>3879122.1119999997</v>
      </c>
      <c r="U13" s="172">
        <v>431355.772</v>
      </c>
      <c r="V13" s="172">
        <v>397326.784</v>
      </c>
      <c r="W13" s="40">
        <v>444187.514</v>
      </c>
      <c r="X13" s="98">
        <f t="shared" si="11"/>
        <v>1272870.07</v>
      </c>
      <c r="Y13" s="172">
        <v>285614.556</v>
      </c>
      <c r="Z13" s="172">
        <v>194321.04</v>
      </c>
      <c r="AA13" s="40">
        <v>186177.569</v>
      </c>
      <c r="AB13" s="98">
        <f t="shared" si="12"/>
        <v>666113.165</v>
      </c>
      <c r="AC13" s="173">
        <f t="shared" si="3"/>
        <v>1938983.235</v>
      </c>
      <c r="AD13" s="172">
        <v>261458.49</v>
      </c>
      <c r="AE13" s="172">
        <v>198879.308</v>
      </c>
      <c r="AF13" s="40">
        <v>236352.764</v>
      </c>
      <c r="AG13" s="98">
        <f t="shared" si="4"/>
        <v>696690.5619999999</v>
      </c>
      <c r="AH13" s="173">
        <f t="shared" si="5"/>
        <v>2635673.7970000003</v>
      </c>
      <c r="AI13" s="149">
        <v>383915.655</v>
      </c>
      <c r="AJ13" s="149">
        <v>432805.995</v>
      </c>
      <c r="AK13" s="40">
        <v>459833.669</v>
      </c>
      <c r="AL13" s="98">
        <f t="shared" si="13"/>
        <v>1276555.3190000001</v>
      </c>
      <c r="AM13" s="98">
        <f t="shared" si="2"/>
        <v>3912229.1160000004</v>
      </c>
      <c r="AW13" s="37"/>
      <c r="AX13" s="37"/>
      <c r="AY13" s="37"/>
      <c r="AZ13" s="37"/>
    </row>
    <row r="14" spans="1:52" ht="15.75">
      <c r="A14" s="118" t="s">
        <v>31</v>
      </c>
      <c r="B14" s="23">
        <v>50983.104</v>
      </c>
      <c r="C14" s="23">
        <v>43484.157</v>
      </c>
      <c r="D14" s="4">
        <v>56766.495</v>
      </c>
      <c r="E14" s="93">
        <f t="shared" si="6"/>
        <v>151233.756</v>
      </c>
      <c r="F14" s="23">
        <v>56866.006</v>
      </c>
      <c r="G14" s="23">
        <v>58621.258</v>
      </c>
      <c r="H14" s="4">
        <v>47910.209</v>
      </c>
      <c r="I14" s="93">
        <f t="shared" si="7"/>
        <v>163397.473</v>
      </c>
      <c r="J14" s="93">
        <f t="shared" si="8"/>
        <v>314631.229</v>
      </c>
      <c r="K14" s="149">
        <v>43860.042</v>
      </c>
      <c r="L14" s="149">
        <v>39004.971</v>
      </c>
      <c r="M14" s="40">
        <v>36459.512</v>
      </c>
      <c r="N14" s="98">
        <f t="shared" si="9"/>
        <v>119324.52500000001</v>
      </c>
      <c r="O14" s="98">
        <f t="shared" si="0"/>
        <v>433955.754</v>
      </c>
      <c r="P14" s="149">
        <v>36459.185</v>
      </c>
      <c r="Q14" s="149">
        <v>40034.979</v>
      </c>
      <c r="R14" s="40">
        <v>38246.808</v>
      </c>
      <c r="S14" s="98">
        <f t="shared" si="10"/>
        <v>114740.97199999998</v>
      </c>
      <c r="T14" s="98">
        <f t="shared" si="1"/>
        <v>548696.726</v>
      </c>
      <c r="U14" s="172">
        <v>37696.824</v>
      </c>
      <c r="V14" s="172">
        <v>44651.373</v>
      </c>
      <c r="W14" s="40">
        <v>58539.279</v>
      </c>
      <c r="X14" s="98">
        <f t="shared" si="11"/>
        <v>140887.476</v>
      </c>
      <c r="Y14" s="172">
        <v>58313.181</v>
      </c>
      <c r="Z14" s="172">
        <v>59735.865</v>
      </c>
      <c r="AA14" s="40">
        <v>49354.323</v>
      </c>
      <c r="AB14" s="98">
        <f t="shared" si="12"/>
        <v>167403.369</v>
      </c>
      <c r="AC14" s="173">
        <f t="shared" si="3"/>
        <v>308290.845</v>
      </c>
      <c r="AD14" s="172">
        <v>40380.639</v>
      </c>
      <c r="AE14" s="172">
        <v>35739.972</v>
      </c>
      <c r="AF14" s="40">
        <v>32343.789</v>
      </c>
      <c r="AG14" s="98">
        <f t="shared" si="4"/>
        <v>108464.40000000001</v>
      </c>
      <c r="AH14" s="98">
        <f t="shared" si="5"/>
        <v>416755.245</v>
      </c>
      <c r="AI14" s="149">
        <v>31345.719</v>
      </c>
      <c r="AJ14" s="149">
        <v>33388.866</v>
      </c>
      <c r="AK14" s="40">
        <v>36061.599</v>
      </c>
      <c r="AL14" s="98">
        <f t="shared" si="13"/>
        <v>100796.18400000001</v>
      </c>
      <c r="AM14" s="98">
        <f t="shared" si="2"/>
        <v>517551.429</v>
      </c>
      <c r="AW14" s="37"/>
      <c r="AX14" s="37"/>
      <c r="AY14" s="37"/>
      <c r="AZ14" s="37"/>
    </row>
    <row r="15" spans="1:52" ht="15.75">
      <c r="A15" s="118" t="s">
        <v>32</v>
      </c>
      <c r="B15" s="23">
        <v>139711.794</v>
      </c>
      <c r="C15" s="23">
        <v>128704.237</v>
      </c>
      <c r="D15" s="4">
        <v>140810.743</v>
      </c>
      <c r="E15" s="93">
        <f t="shared" si="6"/>
        <v>409226.774</v>
      </c>
      <c r="F15" s="23">
        <v>120962.292</v>
      </c>
      <c r="G15" s="23">
        <v>122427.074</v>
      </c>
      <c r="H15" s="4">
        <v>121520.996</v>
      </c>
      <c r="I15" s="93">
        <f t="shared" si="7"/>
        <v>364910.36199999996</v>
      </c>
      <c r="J15" s="93">
        <f t="shared" si="8"/>
        <v>774137.1359999999</v>
      </c>
      <c r="K15" s="149">
        <v>114437.716</v>
      </c>
      <c r="L15" s="149">
        <v>113641.866</v>
      </c>
      <c r="M15" s="40">
        <v>106414.981</v>
      </c>
      <c r="N15" s="98">
        <f t="shared" si="9"/>
        <v>334494.56299999997</v>
      </c>
      <c r="O15" s="98">
        <f t="shared" si="0"/>
        <v>1108631.699</v>
      </c>
      <c r="P15" s="149">
        <v>112466.664</v>
      </c>
      <c r="Q15" s="149">
        <v>92570.281</v>
      </c>
      <c r="R15" s="40">
        <v>101759.609</v>
      </c>
      <c r="S15" s="98">
        <f t="shared" si="10"/>
        <v>306796.554</v>
      </c>
      <c r="T15" s="98">
        <f t="shared" si="1"/>
        <v>1415428.253</v>
      </c>
      <c r="U15" s="172">
        <v>108380.984</v>
      </c>
      <c r="V15" s="172">
        <v>100299.425</v>
      </c>
      <c r="W15" s="40">
        <v>110475.389</v>
      </c>
      <c r="X15" s="98">
        <f t="shared" si="11"/>
        <v>319155.79799999995</v>
      </c>
      <c r="Y15" s="172">
        <v>96779.985</v>
      </c>
      <c r="Z15" s="172">
        <v>119060.468</v>
      </c>
      <c r="AA15" s="40">
        <v>117567.689</v>
      </c>
      <c r="AB15" s="98">
        <f t="shared" si="12"/>
        <v>333408.142</v>
      </c>
      <c r="AC15" s="173">
        <f t="shared" si="3"/>
        <v>652563.94</v>
      </c>
      <c r="AD15" s="172">
        <v>102164.429</v>
      </c>
      <c r="AE15" s="172">
        <v>103597.575</v>
      </c>
      <c r="AF15" s="40">
        <v>100686.058</v>
      </c>
      <c r="AG15" s="98">
        <f t="shared" si="4"/>
        <v>306448.06200000003</v>
      </c>
      <c r="AH15" s="98">
        <f t="shared" si="5"/>
        <v>959012.002</v>
      </c>
      <c r="AI15" s="149">
        <v>108415.081</v>
      </c>
      <c r="AJ15" s="149">
        <v>94780.191</v>
      </c>
      <c r="AK15" s="40">
        <v>107820.17</v>
      </c>
      <c r="AL15" s="98">
        <f t="shared" si="13"/>
        <v>311015.442</v>
      </c>
      <c r="AM15" s="98">
        <f t="shared" si="2"/>
        <v>1270027.444</v>
      </c>
      <c r="AR15" s="29"/>
      <c r="AS15" s="37"/>
      <c r="AW15" s="37"/>
      <c r="AX15" s="37"/>
      <c r="AY15" s="37"/>
      <c r="AZ15" s="37"/>
    </row>
    <row r="16" spans="1:52" ht="16.5" thickBot="1">
      <c r="A16" s="118" t="s">
        <v>33</v>
      </c>
      <c r="B16" s="23">
        <v>138042.07</v>
      </c>
      <c r="C16" s="23">
        <v>116121.53600000001</v>
      </c>
      <c r="D16" s="4">
        <v>140383.098</v>
      </c>
      <c r="E16" s="93">
        <f t="shared" si="6"/>
        <v>394546.704</v>
      </c>
      <c r="F16" s="23">
        <v>129687.93</v>
      </c>
      <c r="G16" s="23">
        <v>130737.94900000001</v>
      </c>
      <c r="H16" s="4">
        <v>131889.193</v>
      </c>
      <c r="I16" s="93">
        <f t="shared" si="7"/>
        <v>392315.07200000004</v>
      </c>
      <c r="J16" s="93">
        <f t="shared" si="8"/>
        <v>786861.7760000001</v>
      </c>
      <c r="K16" s="149">
        <v>112403.412</v>
      </c>
      <c r="L16" s="149">
        <v>94810.903</v>
      </c>
      <c r="M16" s="40">
        <v>76144.902</v>
      </c>
      <c r="N16" s="98">
        <f t="shared" si="9"/>
        <v>283359.217</v>
      </c>
      <c r="O16" s="98">
        <f t="shared" si="0"/>
        <v>1070220.993</v>
      </c>
      <c r="P16" s="149">
        <v>73636.312</v>
      </c>
      <c r="Q16" s="149">
        <v>77158.318</v>
      </c>
      <c r="R16" s="40">
        <v>74501.809</v>
      </c>
      <c r="S16" s="98">
        <f t="shared" si="10"/>
        <v>225296.439</v>
      </c>
      <c r="T16" s="98">
        <f t="shared" si="1"/>
        <v>1295517.432</v>
      </c>
      <c r="U16" s="172">
        <v>73089.77799999999</v>
      </c>
      <c r="V16" s="172">
        <v>68638.661</v>
      </c>
      <c r="W16" s="40">
        <v>95465.95</v>
      </c>
      <c r="X16" s="98">
        <f t="shared" si="11"/>
        <v>237194.38899999997</v>
      </c>
      <c r="Y16" s="172">
        <v>108974.161</v>
      </c>
      <c r="Z16" s="172">
        <v>121755.532</v>
      </c>
      <c r="AA16" s="40">
        <v>114505.64199999999</v>
      </c>
      <c r="AB16" s="98">
        <f t="shared" si="12"/>
        <v>345235.33499999996</v>
      </c>
      <c r="AC16" s="173">
        <f t="shared" si="3"/>
        <v>582429.7239999999</v>
      </c>
      <c r="AD16" s="172">
        <v>108180.761</v>
      </c>
      <c r="AE16" s="172">
        <v>102371.904</v>
      </c>
      <c r="AF16" s="40">
        <v>97558.697</v>
      </c>
      <c r="AG16" s="103">
        <f t="shared" si="4"/>
        <v>308111.36199999996</v>
      </c>
      <c r="AH16" s="173">
        <f t="shared" si="5"/>
        <v>890541.0859999999</v>
      </c>
      <c r="AI16" s="149">
        <v>96205.486</v>
      </c>
      <c r="AJ16" s="149">
        <v>88187.53899999999</v>
      </c>
      <c r="AK16" s="40">
        <v>93263.37</v>
      </c>
      <c r="AL16" s="98">
        <f t="shared" si="13"/>
        <v>277656.395</v>
      </c>
      <c r="AM16" s="98">
        <f t="shared" si="2"/>
        <v>1168197.481</v>
      </c>
      <c r="AR16" s="29"/>
      <c r="AS16" s="37"/>
      <c r="AW16" s="37"/>
      <c r="AX16" s="37"/>
      <c r="AY16" s="37"/>
      <c r="AZ16" s="37"/>
    </row>
    <row r="17" spans="1:52" ht="16.5" thickBot="1">
      <c r="A17" s="322" t="s">
        <v>34</v>
      </c>
      <c r="B17" s="6">
        <f>SUM(B5:B16)</f>
        <v>2017500.921</v>
      </c>
      <c r="C17" s="6">
        <f>SUM(C5:C16)</f>
        <v>1651005.0299999998</v>
      </c>
      <c r="D17" s="6">
        <f>SUM(D5:D16)</f>
        <v>1558879.6430000002</v>
      </c>
      <c r="E17" s="94">
        <f>SUM(B17:D17)</f>
        <v>5227385.5940000005</v>
      </c>
      <c r="F17" s="41">
        <f>SUM(F5:F16)</f>
        <v>1293388.292</v>
      </c>
      <c r="G17" s="41">
        <f>SUM(G5:G16)</f>
        <v>1246350.694</v>
      </c>
      <c r="H17" s="41">
        <f>SUM(H5:H16)</f>
        <v>1159034.2410000002</v>
      </c>
      <c r="I17" s="99">
        <f>SUM(F17:H17)</f>
        <v>3698773.227</v>
      </c>
      <c r="J17" s="99">
        <f>E17+I17</f>
        <v>8926158.821</v>
      </c>
      <c r="K17" s="41">
        <f>SUM(K5:K16)</f>
        <v>877753.2150000001</v>
      </c>
      <c r="L17" s="41">
        <f>SUM(L5:L16)</f>
        <v>939927.5530000002</v>
      </c>
      <c r="M17" s="41">
        <f>SUM(M5:M16)</f>
        <v>1048078.657</v>
      </c>
      <c r="N17" s="99">
        <f>SUM(K17:M17)</f>
        <v>2865759.4250000003</v>
      </c>
      <c r="O17" s="99">
        <f t="shared" si="0"/>
        <v>11791918.246000001</v>
      </c>
      <c r="P17" s="41">
        <f>SUM(P5:P16)</f>
        <v>1545555.155</v>
      </c>
      <c r="Q17" s="41">
        <f>SUM(Q5:Q16)</f>
        <v>1591766.595</v>
      </c>
      <c r="R17" s="41">
        <f>SUM(R5:R16)</f>
        <v>1657151.7329999998</v>
      </c>
      <c r="S17" s="99">
        <f>SUM(P17:R17)</f>
        <v>4794473.483</v>
      </c>
      <c r="T17" s="99">
        <f t="shared" si="1"/>
        <v>16586391.729000002</v>
      </c>
      <c r="U17" s="41">
        <f>SUM(U5:U16)</f>
        <v>1730908.76</v>
      </c>
      <c r="V17" s="41">
        <f>SUM(V5:V16)</f>
        <v>1540560.7619999999</v>
      </c>
      <c r="W17" s="41">
        <f>SUM(W5:W16)</f>
        <v>1637148.336</v>
      </c>
      <c r="X17" s="99">
        <f>SUM(U17:W17)</f>
        <v>4908617.858</v>
      </c>
      <c r="Y17" s="83">
        <f>SUM(Y5:Y16)</f>
        <v>1444882.4380000003</v>
      </c>
      <c r="Z17" s="41">
        <f>SUM(Z5:Z16)</f>
        <v>1051655.455</v>
      </c>
      <c r="AA17" s="41">
        <f>SUM(AA5:AA16)</f>
        <v>729229.9759999999</v>
      </c>
      <c r="AB17" s="99">
        <f>SUM(Y17:AA17)</f>
        <v>3225767.869</v>
      </c>
      <c r="AC17" s="174">
        <f t="shared" si="3"/>
        <v>8134385.727</v>
      </c>
      <c r="AD17" s="83">
        <f>SUM(AD5:AD16)</f>
        <v>866605.6299999999</v>
      </c>
      <c r="AE17" s="41">
        <f>SUM(AE5:AE16)</f>
        <v>718522.074</v>
      </c>
      <c r="AF17" s="296">
        <f>SUM(AF5:AF16)</f>
        <v>882284.786</v>
      </c>
      <c r="AG17" s="99">
        <f>SUM(AG5:AG16)</f>
        <v>2467412.49</v>
      </c>
      <c r="AH17" s="99">
        <f t="shared" si="5"/>
        <v>10601798.217</v>
      </c>
      <c r="AI17" s="41">
        <f>SUM(AI5:AI16)</f>
        <v>1366547.611</v>
      </c>
      <c r="AJ17" s="41">
        <f>SUM(AJ5:AJ16)</f>
        <v>1431430.145</v>
      </c>
      <c r="AK17" s="41">
        <f>SUM(AK5:AK16)</f>
        <v>1504357.883</v>
      </c>
      <c r="AL17" s="99">
        <f>SUM(AI17:AK17)</f>
        <v>4302335.639</v>
      </c>
      <c r="AM17" s="99">
        <f t="shared" si="2"/>
        <v>14904133.856</v>
      </c>
      <c r="AR17" s="29"/>
      <c r="AW17" s="37"/>
      <c r="AX17" s="37"/>
      <c r="AY17" s="37"/>
      <c r="AZ17" s="37"/>
    </row>
    <row r="18" spans="1:52" ht="18.75">
      <c r="A18" s="266" t="s">
        <v>35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279"/>
      <c r="U18" s="179"/>
      <c r="V18" s="179"/>
      <c r="W18" s="179"/>
      <c r="X18" s="179"/>
      <c r="Y18" s="267"/>
      <c r="Z18" s="179"/>
      <c r="AA18" s="179"/>
      <c r="AB18" s="268"/>
      <c r="AC18" s="268"/>
      <c r="AD18" s="269"/>
      <c r="AE18" s="270"/>
      <c r="AF18" s="270"/>
      <c r="AG18" s="270"/>
      <c r="AH18" s="270"/>
      <c r="AI18" s="270"/>
      <c r="AJ18" s="270"/>
      <c r="AK18" s="270"/>
      <c r="AL18" s="270"/>
      <c r="AM18" s="323"/>
      <c r="AR18" s="29"/>
      <c r="AW18" s="37"/>
      <c r="AX18" s="37"/>
      <c r="AY18" s="37"/>
      <c r="AZ18" s="37"/>
    </row>
    <row r="19" spans="1:52" ht="15.75">
      <c r="A19" s="126" t="s">
        <v>36</v>
      </c>
      <c r="B19" s="22">
        <v>165878.896</v>
      </c>
      <c r="C19" s="5">
        <v>139281.923</v>
      </c>
      <c r="D19" s="5">
        <v>136101.43</v>
      </c>
      <c r="E19" s="92">
        <f aca="true" t="shared" si="14" ref="E19:E24">SUM(B19:D19)</f>
        <v>441262.249</v>
      </c>
      <c r="F19" s="39">
        <v>109020.968</v>
      </c>
      <c r="G19" s="39">
        <v>81105.822</v>
      </c>
      <c r="H19" s="39">
        <v>51126.256</v>
      </c>
      <c r="I19" s="97">
        <f aca="true" t="shared" si="15" ref="I19:I24">SUM(F19:H19)</f>
        <v>241253.04599999997</v>
      </c>
      <c r="J19" s="97">
        <f aca="true" t="shared" si="16" ref="J19:J24">E19+I19</f>
        <v>682515.2949999999</v>
      </c>
      <c r="K19" s="148">
        <v>14090.68</v>
      </c>
      <c r="L19" s="148">
        <v>58577.064</v>
      </c>
      <c r="M19" s="39">
        <v>65747.302</v>
      </c>
      <c r="N19" s="97">
        <f aca="true" t="shared" si="17" ref="N19:N24">SUM(K19:M19)</f>
        <v>138415.046</v>
      </c>
      <c r="O19" s="97">
        <f aca="true" t="shared" si="18" ref="O19:O24">J19+N19</f>
        <v>820930.3409999999</v>
      </c>
      <c r="P19" s="172">
        <v>103894.362</v>
      </c>
      <c r="Q19" s="40">
        <v>104938.758</v>
      </c>
      <c r="R19" s="40">
        <v>132768.132</v>
      </c>
      <c r="S19" s="97">
        <f aca="true" t="shared" si="19" ref="S19:S24">SUM(P19:R19)</f>
        <v>341601.252</v>
      </c>
      <c r="T19" s="97">
        <f aca="true" t="shared" si="20" ref="T19:T24">O19+S19</f>
        <v>1162531.5929999999</v>
      </c>
      <c r="U19" s="170">
        <v>157478.53</v>
      </c>
      <c r="V19" s="39">
        <v>127673.377</v>
      </c>
      <c r="W19" s="39">
        <v>129118.762</v>
      </c>
      <c r="X19" s="97">
        <f aca="true" t="shared" si="21" ref="X19:X24">SUM(U19:W19)</f>
        <v>414270.669</v>
      </c>
      <c r="Y19" s="170">
        <v>94779.138</v>
      </c>
      <c r="Z19" s="39">
        <v>74457.45</v>
      </c>
      <c r="AA19" s="39">
        <v>53576.153</v>
      </c>
      <c r="AB19" s="98">
        <f aca="true" t="shared" si="22" ref="AB19:AB24">SUM(Y19:AA19)</f>
        <v>222812.74099999998</v>
      </c>
      <c r="AC19" s="173">
        <f t="shared" si="3"/>
        <v>637083.4099999999</v>
      </c>
      <c r="AD19" s="172">
        <v>21622.439</v>
      </c>
      <c r="AE19" s="40">
        <v>51025.835</v>
      </c>
      <c r="AF19" s="40">
        <v>51812.848</v>
      </c>
      <c r="AG19" s="98">
        <f>SUM(AD19:AF19)</f>
        <v>124461.122</v>
      </c>
      <c r="AH19" s="173">
        <f aca="true" t="shared" si="23" ref="AH19:AH24">AC19+AG19</f>
        <v>761544.5319999999</v>
      </c>
      <c r="AI19" s="172">
        <v>91153.514</v>
      </c>
      <c r="AJ19" s="40">
        <v>105498.8</v>
      </c>
      <c r="AK19" s="40">
        <v>121766.098</v>
      </c>
      <c r="AL19" s="97">
        <f aca="true" t="shared" si="24" ref="AL19:AL24">SUM(AI19:AK19)</f>
        <v>318418.412</v>
      </c>
      <c r="AM19" s="97">
        <f aca="true" t="shared" si="25" ref="AM19:AM24">AH19+AL19</f>
        <v>1079962.944</v>
      </c>
      <c r="AR19" s="29"/>
      <c r="AW19" s="37"/>
      <c r="AX19" s="37"/>
      <c r="AY19" s="37"/>
      <c r="AZ19" s="37"/>
    </row>
    <row r="20" spans="1:52" ht="15.75">
      <c r="A20" s="118" t="s">
        <v>37</v>
      </c>
      <c r="B20" s="23">
        <v>123076.182</v>
      </c>
      <c r="C20" s="23">
        <v>86650.02</v>
      </c>
      <c r="D20" s="4">
        <v>101276.76</v>
      </c>
      <c r="E20" s="93">
        <f t="shared" si="14"/>
        <v>311002.962</v>
      </c>
      <c r="F20" s="40">
        <v>92762.968</v>
      </c>
      <c r="G20" s="40">
        <v>72713.441</v>
      </c>
      <c r="H20" s="40">
        <v>77174.573</v>
      </c>
      <c r="I20" s="98">
        <f t="shared" si="15"/>
        <v>242650.982</v>
      </c>
      <c r="J20" s="98">
        <f t="shared" si="16"/>
        <v>553653.944</v>
      </c>
      <c r="K20" s="149">
        <v>86549.393</v>
      </c>
      <c r="L20" s="149">
        <v>109889.227</v>
      </c>
      <c r="M20" s="40">
        <v>77128.329</v>
      </c>
      <c r="N20" s="98">
        <f t="shared" si="17"/>
        <v>273566.949</v>
      </c>
      <c r="O20" s="98">
        <f t="shared" si="18"/>
        <v>827220.893</v>
      </c>
      <c r="P20" s="172">
        <v>77885.857</v>
      </c>
      <c r="Q20" s="172">
        <v>65610.843</v>
      </c>
      <c r="R20" s="40">
        <v>71358.689</v>
      </c>
      <c r="S20" s="98">
        <f t="shared" si="19"/>
        <v>214855.38900000002</v>
      </c>
      <c r="T20" s="98">
        <f t="shared" si="20"/>
        <v>1042076.2820000001</v>
      </c>
      <c r="U20" s="172">
        <v>65568.699</v>
      </c>
      <c r="V20" s="172">
        <v>54398.581</v>
      </c>
      <c r="W20" s="40">
        <v>66732.099</v>
      </c>
      <c r="X20" s="98">
        <f t="shared" si="21"/>
        <v>186699.37900000002</v>
      </c>
      <c r="Y20" s="172">
        <v>72722.846</v>
      </c>
      <c r="Z20" s="172">
        <v>101639.907</v>
      </c>
      <c r="AA20" s="40">
        <v>87176.407</v>
      </c>
      <c r="AB20" s="98">
        <f t="shared" si="22"/>
        <v>261539.16000000003</v>
      </c>
      <c r="AC20" s="173">
        <f t="shared" si="3"/>
        <v>448238.53900000005</v>
      </c>
      <c r="AD20" s="172">
        <v>69612.403</v>
      </c>
      <c r="AE20" s="172">
        <v>67813.354</v>
      </c>
      <c r="AF20" s="40">
        <v>65717.384</v>
      </c>
      <c r="AG20" s="98">
        <f>SUM(AD20:AF20)</f>
        <v>203143.141</v>
      </c>
      <c r="AH20" s="173">
        <f t="shared" si="23"/>
        <v>651381.68</v>
      </c>
      <c r="AI20" s="172">
        <v>71078.96</v>
      </c>
      <c r="AJ20" s="172">
        <v>75864.829</v>
      </c>
      <c r="AK20" s="40">
        <v>72541.662</v>
      </c>
      <c r="AL20" s="98">
        <f t="shared" si="24"/>
        <v>219485.451</v>
      </c>
      <c r="AM20" s="98">
        <f t="shared" si="25"/>
        <v>870867.131</v>
      </c>
      <c r="AR20" s="29"/>
      <c r="AW20" s="37"/>
      <c r="AX20" s="37"/>
      <c r="AY20" s="37"/>
      <c r="AZ20" s="37"/>
    </row>
    <row r="21" spans="1:52" ht="15.75">
      <c r="A21" s="118" t="s">
        <v>38</v>
      </c>
      <c r="B21" s="23">
        <v>112849.49</v>
      </c>
      <c r="C21" s="23">
        <v>93850.493</v>
      </c>
      <c r="D21" s="4">
        <v>116152.859</v>
      </c>
      <c r="E21" s="93">
        <f t="shared" si="14"/>
        <v>322852.842</v>
      </c>
      <c r="F21" s="40">
        <v>113818.688</v>
      </c>
      <c r="G21" s="40">
        <v>162173.09</v>
      </c>
      <c r="H21" s="40">
        <v>151404.665</v>
      </c>
      <c r="I21" s="98">
        <f t="shared" si="15"/>
        <v>427396.44299999997</v>
      </c>
      <c r="J21" s="98">
        <f t="shared" si="16"/>
        <v>750249.2849999999</v>
      </c>
      <c r="K21" s="149">
        <v>131547.732</v>
      </c>
      <c r="L21" s="149">
        <v>86203.849</v>
      </c>
      <c r="M21" s="40">
        <v>75099.116</v>
      </c>
      <c r="N21" s="98">
        <f t="shared" si="17"/>
        <v>292850.697</v>
      </c>
      <c r="O21" s="98">
        <f t="shared" si="18"/>
        <v>1043099.9819999998</v>
      </c>
      <c r="P21" s="172">
        <v>84798.174</v>
      </c>
      <c r="Q21" s="172">
        <v>97008.608</v>
      </c>
      <c r="R21" s="40">
        <v>98438.954</v>
      </c>
      <c r="S21" s="98">
        <f t="shared" si="19"/>
        <v>280245.73600000003</v>
      </c>
      <c r="T21" s="98">
        <f t="shared" si="20"/>
        <v>1323345.7179999999</v>
      </c>
      <c r="U21" s="172">
        <v>85074.67</v>
      </c>
      <c r="V21" s="172">
        <v>97395.662</v>
      </c>
      <c r="W21" s="40">
        <v>108930.428</v>
      </c>
      <c r="X21" s="98">
        <f t="shared" si="21"/>
        <v>291400.76</v>
      </c>
      <c r="Y21" s="172">
        <v>123382.12</v>
      </c>
      <c r="Z21" s="172">
        <v>198671.174</v>
      </c>
      <c r="AA21" s="40">
        <v>181612.717</v>
      </c>
      <c r="AB21" s="98">
        <f t="shared" si="22"/>
        <v>503666.011</v>
      </c>
      <c r="AC21" s="173">
        <f t="shared" si="3"/>
        <v>795066.771</v>
      </c>
      <c r="AD21" s="172">
        <v>157775.695</v>
      </c>
      <c r="AE21" s="172">
        <v>176722.196</v>
      </c>
      <c r="AF21" s="40">
        <v>127252.757</v>
      </c>
      <c r="AG21" s="98">
        <f>SUM(AD21:AF21)</f>
        <v>461750.648</v>
      </c>
      <c r="AH21" s="173">
        <f t="shared" si="23"/>
        <v>1256817.419</v>
      </c>
      <c r="AI21" s="172">
        <v>133838.338</v>
      </c>
      <c r="AJ21" s="172">
        <v>113964.488</v>
      </c>
      <c r="AK21" s="40">
        <v>122921.324</v>
      </c>
      <c r="AL21" s="98">
        <f t="shared" si="24"/>
        <v>370724.15</v>
      </c>
      <c r="AM21" s="98">
        <f t="shared" si="25"/>
        <v>1627541.5690000001</v>
      </c>
      <c r="AW21" s="37"/>
      <c r="AX21" s="37"/>
      <c r="AY21" s="37"/>
      <c r="AZ21" s="37"/>
    </row>
    <row r="22" spans="1:52" ht="15.75">
      <c r="A22" s="118" t="s">
        <v>39</v>
      </c>
      <c r="B22" s="4">
        <v>28890.347999999998</v>
      </c>
      <c r="C22" s="4">
        <v>21421.075999999997</v>
      </c>
      <c r="D22" s="1">
        <v>21672.957</v>
      </c>
      <c r="E22" s="93">
        <f t="shared" si="14"/>
        <v>71984.381</v>
      </c>
      <c r="F22" s="1">
        <v>14652.935</v>
      </c>
      <c r="G22" s="1">
        <v>19050.044</v>
      </c>
      <c r="H22" s="1">
        <v>23996.903</v>
      </c>
      <c r="I22" s="98">
        <f t="shared" si="15"/>
        <v>57699.882</v>
      </c>
      <c r="J22" s="98">
        <f t="shared" si="16"/>
        <v>129684.26299999999</v>
      </c>
      <c r="K22" s="150">
        <v>16571.125</v>
      </c>
      <c r="L22" s="150">
        <v>11744.954</v>
      </c>
      <c r="M22" s="1">
        <v>11475.264</v>
      </c>
      <c r="N22" s="98">
        <f t="shared" si="17"/>
        <v>39791.34299999999</v>
      </c>
      <c r="O22" s="98">
        <f t="shared" si="18"/>
        <v>169475.60599999997</v>
      </c>
      <c r="P22" s="40">
        <v>7020.799999999999</v>
      </c>
      <c r="Q22" s="40">
        <v>8495.588</v>
      </c>
      <c r="R22" s="1">
        <v>7804.34</v>
      </c>
      <c r="S22" s="98">
        <f t="shared" si="19"/>
        <v>23320.728</v>
      </c>
      <c r="T22" s="98">
        <f t="shared" si="20"/>
        <v>192796.33399999997</v>
      </c>
      <c r="U22" s="40">
        <v>6970.476999999999</v>
      </c>
      <c r="V22" s="40">
        <v>12596.390999999998</v>
      </c>
      <c r="W22" s="1">
        <v>14464.653999999999</v>
      </c>
      <c r="X22" s="98">
        <f t="shared" si="21"/>
        <v>34031.522</v>
      </c>
      <c r="Y22" s="40">
        <v>16194.638</v>
      </c>
      <c r="Z22" s="40">
        <v>30352.45</v>
      </c>
      <c r="AA22" s="1">
        <v>26854.29</v>
      </c>
      <c r="AB22" s="98">
        <f t="shared" si="22"/>
        <v>73401.378</v>
      </c>
      <c r="AC22" s="173">
        <f t="shared" si="3"/>
        <v>107432.9</v>
      </c>
      <c r="AD22" s="40">
        <v>22282.843</v>
      </c>
      <c r="AE22" s="40">
        <v>19136.061</v>
      </c>
      <c r="AF22" s="1">
        <v>18620.099000000002</v>
      </c>
      <c r="AG22" s="98">
        <f>SUM(AD22:AF22)</f>
        <v>60039.003000000004</v>
      </c>
      <c r="AH22" s="173">
        <f t="shared" si="23"/>
        <v>167471.903</v>
      </c>
      <c r="AI22" s="40">
        <v>17448.494</v>
      </c>
      <c r="AJ22" s="40">
        <v>15966.589000000002</v>
      </c>
      <c r="AK22" s="1">
        <v>19030.228</v>
      </c>
      <c r="AL22" s="98">
        <f t="shared" si="24"/>
        <v>52445.311</v>
      </c>
      <c r="AM22" s="98">
        <f t="shared" si="25"/>
        <v>219917.21399999998</v>
      </c>
      <c r="AW22" s="37"/>
      <c r="AX22" s="37"/>
      <c r="AY22" s="37"/>
      <c r="AZ22" s="37"/>
    </row>
    <row r="23" spans="1:52" ht="16.5" thickBot="1">
      <c r="A23" s="118" t="s">
        <v>40</v>
      </c>
      <c r="B23" s="4">
        <v>5435.981</v>
      </c>
      <c r="C23" s="23">
        <v>5896.505</v>
      </c>
      <c r="D23" s="4">
        <v>6236.199</v>
      </c>
      <c r="E23" s="93">
        <f t="shared" si="14"/>
        <v>17568.685</v>
      </c>
      <c r="F23" s="40">
        <v>6498.924</v>
      </c>
      <c r="G23" s="40">
        <v>6287.476</v>
      </c>
      <c r="H23" s="40">
        <v>6068.787</v>
      </c>
      <c r="I23" s="98">
        <f t="shared" si="15"/>
        <v>18855.186999999998</v>
      </c>
      <c r="J23" s="98">
        <f t="shared" si="16"/>
        <v>36423.872</v>
      </c>
      <c r="K23" s="149">
        <v>4984.57</v>
      </c>
      <c r="L23" s="149">
        <v>2703.964</v>
      </c>
      <c r="M23" s="40">
        <v>2080.383</v>
      </c>
      <c r="N23" s="98">
        <f t="shared" si="17"/>
        <v>9768.917</v>
      </c>
      <c r="O23" s="98">
        <f t="shared" si="18"/>
        <v>46192.789000000004</v>
      </c>
      <c r="P23" s="40">
        <v>3359.581</v>
      </c>
      <c r="Q23" s="172">
        <v>5075.25</v>
      </c>
      <c r="R23" s="40">
        <v>4984.749</v>
      </c>
      <c r="S23" s="98">
        <f t="shared" si="19"/>
        <v>13419.58</v>
      </c>
      <c r="T23" s="98">
        <f t="shared" si="20"/>
        <v>59612.369000000006</v>
      </c>
      <c r="U23" s="40">
        <v>4754.367</v>
      </c>
      <c r="V23" s="172">
        <v>3901.869</v>
      </c>
      <c r="W23" s="40">
        <v>6017.5</v>
      </c>
      <c r="X23" s="98">
        <f t="shared" si="21"/>
        <v>14673.736</v>
      </c>
      <c r="Y23" s="40">
        <v>6829.043</v>
      </c>
      <c r="Z23" s="172">
        <v>6672.514</v>
      </c>
      <c r="AA23" s="40">
        <v>6091.43</v>
      </c>
      <c r="AB23" s="98">
        <f t="shared" si="22"/>
        <v>19592.987</v>
      </c>
      <c r="AC23" s="173">
        <f t="shared" si="3"/>
        <v>34266.723</v>
      </c>
      <c r="AD23" s="40">
        <v>4671.998</v>
      </c>
      <c r="AE23" s="172">
        <v>4323.876</v>
      </c>
      <c r="AF23" s="40">
        <v>4244.749</v>
      </c>
      <c r="AG23" s="98">
        <f>SUM(AD23:AF23)</f>
        <v>13240.623</v>
      </c>
      <c r="AH23" s="173">
        <f t="shared" si="23"/>
        <v>47507.346</v>
      </c>
      <c r="AI23" s="40">
        <v>4327.498</v>
      </c>
      <c r="AJ23" s="172">
        <v>4539.418</v>
      </c>
      <c r="AK23" s="40">
        <v>5796.442</v>
      </c>
      <c r="AL23" s="98">
        <f t="shared" si="24"/>
        <v>14663.358</v>
      </c>
      <c r="AM23" s="98">
        <f t="shared" si="25"/>
        <v>62170.704</v>
      </c>
      <c r="AW23" s="37"/>
      <c r="AX23" s="37"/>
      <c r="AY23" s="37"/>
      <c r="AZ23" s="37"/>
    </row>
    <row r="24" spans="1:52" ht="16.5" thickBot="1">
      <c r="A24" s="322" t="s">
        <v>41</v>
      </c>
      <c r="B24" s="6">
        <f>SUM(B19:B23)</f>
        <v>436130.897</v>
      </c>
      <c r="C24" s="6">
        <f>SUM(C19:C23)</f>
        <v>347100.01700000005</v>
      </c>
      <c r="D24" s="6">
        <f>SUM(D19:D23)</f>
        <v>381440.205</v>
      </c>
      <c r="E24" s="94">
        <f t="shared" si="14"/>
        <v>1164671.1190000002</v>
      </c>
      <c r="F24" s="41">
        <f>SUM(F19:F23)</f>
        <v>336754.48299999995</v>
      </c>
      <c r="G24" s="41">
        <f>SUM(G19:G23)</f>
        <v>341329.873</v>
      </c>
      <c r="H24" s="41">
        <f>SUM(H19:H23)</f>
        <v>309771.184</v>
      </c>
      <c r="I24" s="99">
        <f t="shared" si="15"/>
        <v>987855.5399999999</v>
      </c>
      <c r="J24" s="99">
        <f t="shared" si="16"/>
        <v>2152526.659</v>
      </c>
      <c r="K24" s="41">
        <f>SUM(K19:K23)</f>
        <v>253743.5</v>
      </c>
      <c r="L24" s="41">
        <f>SUM(L19:L23)</f>
        <v>269119.058</v>
      </c>
      <c r="M24" s="41">
        <f>SUM(M19:M23)</f>
        <v>231530.39399999997</v>
      </c>
      <c r="N24" s="99">
        <f t="shared" si="17"/>
        <v>754392.952</v>
      </c>
      <c r="O24" s="99">
        <f t="shared" si="18"/>
        <v>2906919.611</v>
      </c>
      <c r="P24" s="41">
        <f>SUM(P19:P23)</f>
        <v>276958.774</v>
      </c>
      <c r="Q24" s="41">
        <f>SUM(Q19:Q23)</f>
        <v>281129.04699999996</v>
      </c>
      <c r="R24" s="41">
        <f>SUM(R19:R23)</f>
        <v>315354.86400000006</v>
      </c>
      <c r="S24" s="99">
        <f t="shared" si="19"/>
        <v>873442.685</v>
      </c>
      <c r="T24" s="99">
        <f t="shared" si="20"/>
        <v>3780362.296</v>
      </c>
      <c r="U24" s="41">
        <f>SUM(U19:U23)</f>
        <v>319846.743</v>
      </c>
      <c r="V24" s="41">
        <f>SUM(V19:V23)</f>
        <v>295965.88</v>
      </c>
      <c r="W24" s="41">
        <f>SUM(W19:W23)</f>
        <v>325263.44299999997</v>
      </c>
      <c r="X24" s="99">
        <f t="shared" si="21"/>
        <v>941076.066</v>
      </c>
      <c r="Y24" s="83">
        <f>SUM(Y19:Y23)</f>
        <v>313907.785</v>
      </c>
      <c r="Z24" s="41">
        <f>SUM(Z19:Z23)</f>
        <v>411793.49500000005</v>
      </c>
      <c r="AA24" s="41">
        <f>SUM(AA19:AA23)</f>
        <v>355310.997</v>
      </c>
      <c r="AB24" s="99">
        <f t="shared" si="22"/>
        <v>1081012.277</v>
      </c>
      <c r="AC24" s="174">
        <f t="shared" si="3"/>
        <v>2022088.3429999999</v>
      </c>
      <c r="AD24" s="83">
        <f>SUM(AD19:AD23)</f>
        <v>275965.378</v>
      </c>
      <c r="AE24" s="41">
        <f>SUM(AE19:AE23)</f>
        <v>319021.322</v>
      </c>
      <c r="AF24" s="296">
        <f>SUM(AF19:AF23)</f>
        <v>267647.837</v>
      </c>
      <c r="AG24" s="99">
        <f>SUM(AG19:AG23)</f>
        <v>862634.5370000001</v>
      </c>
      <c r="AH24" s="99">
        <f t="shared" si="23"/>
        <v>2884722.88</v>
      </c>
      <c r="AI24" s="83">
        <f>SUM(AI19:AI23)</f>
        <v>317846.804</v>
      </c>
      <c r="AJ24" s="41">
        <f>SUM(AJ19:AJ23)</f>
        <v>315834.124</v>
      </c>
      <c r="AK24" s="296">
        <f>SUM(AK19:AK23)</f>
        <v>342055.754</v>
      </c>
      <c r="AL24" s="99">
        <f t="shared" si="24"/>
        <v>975736.682</v>
      </c>
      <c r="AM24" s="99">
        <f t="shared" si="25"/>
        <v>3860459.562</v>
      </c>
      <c r="AR24" s="29"/>
      <c r="AW24" s="37"/>
      <c r="AX24" s="37"/>
      <c r="AY24" s="37"/>
      <c r="AZ24" s="37"/>
    </row>
    <row r="25" spans="1:52" ht="18.75">
      <c r="A25" s="285" t="s">
        <v>42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79"/>
      <c r="U25" s="253"/>
      <c r="V25" s="253"/>
      <c r="W25" s="253"/>
      <c r="X25" s="253"/>
      <c r="Y25" s="286"/>
      <c r="Z25" s="253"/>
      <c r="AA25" s="253"/>
      <c r="AB25" s="253"/>
      <c r="AC25" s="253"/>
      <c r="AD25" s="287"/>
      <c r="AE25" s="288"/>
      <c r="AF25" s="288"/>
      <c r="AG25" s="288"/>
      <c r="AH25" s="288"/>
      <c r="AI25" s="182"/>
      <c r="AJ25" s="182"/>
      <c r="AK25" s="182"/>
      <c r="AL25" s="182"/>
      <c r="AM25" s="205"/>
      <c r="AW25" s="37"/>
      <c r="AX25" s="37"/>
      <c r="AY25" s="37"/>
      <c r="AZ25" s="37"/>
    </row>
    <row r="26" spans="1:39" ht="15.75">
      <c r="A26" s="126" t="s">
        <v>43</v>
      </c>
      <c r="B26" s="22">
        <v>65346.945</v>
      </c>
      <c r="C26" s="22">
        <v>57420.176</v>
      </c>
      <c r="D26" s="5">
        <v>55690.901</v>
      </c>
      <c r="E26" s="92">
        <f aca="true" t="shared" si="26" ref="E26:E31">SUM(B26:D26)</f>
        <v>178458.022</v>
      </c>
      <c r="F26" s="39">
        <v>44898.2</v>
      </c>
      <c r="G26" s="39">
        <v>37426.387</v>
      </c>
      <c r="H26" s="39">
        <v>12279.04</v>
      </c>
      <c r="I26" s="97">
        <f aca="true" t="shared" si="27" ref="I26:I31">SUM(F26:H26)</f>
        <v>94603.62700000001</v>
      </c>
      <c r="J26" s="97">
        <f aca="true" t="shared" si="28" ref="J26:J31">E26+I26</f>
        <v>273061.649</v>
      </c>
      <c r="K26" s="148">
        <v>12752.132</v>
      </c>
      <c r="L26" s="148">
        <v>14722.827</v>
      </c>
      <c r="M26" s="39">
        <v>24333.205</v>
      </c>
      <c r="N26" s="97">
        <f aca="true" t="shared" si="29" ref="N26:N31">SUM(K26:M26)</f>
        <v>51808.164000000004</v>
      </c>
      <c r="O26" s="97">
        <f aca="true" t="shared" si="30" ref="O26:O31">J26+N26</f>
        <v>324869.81299999997</v>
      </c>
      <c r="P26" s="148">
        <v>36383.755</v>
      </c>
      <c r="Q26" s="148">
        <v>48239.667</v>
      </c>
      <c r="R26" s="148">
        <v>61338.724</v>
      </c>
      <c r="S26" s="97">
        <f aca="true" t="shared" si="31" ref="S26:S31">SUM(P26:R26)</f>
        <v>145962.146</v>
      </c>
      <c r="T26" s="97">
        <f aca="true" t="shared" si="32" ref="T26:T31">O26+S26</f>
        <v>470831.959</v>
      </c>
      <c r="U26" s="170">
        <v>65478.215</v>
      </c>
      <c r="V26" s="170">
        <v>57162.309</v>
      </c>
      <c r="W26" s="39">
        <v>44091.642</v>
      </c>
      <c r="X26" s="97">
        <f aca="true" t="shared" si="33" ref="X26:X31">SUM(U26:W26)</f>
        <v>166732.166</v>
      </c>
      <c r="Y26" s="170">
        <v>40334.165</v>
      </c>
      <c r="Z26" s="170">
        <v>32893.58</v>
      </c>
      <c r="AA26" s="39">
        <v>12215.815</v>
      </c>
      <c r="AB26" s="97">
        <f aca="true" t="shared" si="34" ref="AB26:AB31">SUM(Y26:AA26)</f>
        <v>85443.56</v>
      </c>
      <c r="AC26" s="184">
        <f t="shared" si="3"/>
        <v>252175.726</v>
      </c>
      <c r="AD26" s="170">
        <v>11604.305</v>
      </c>
      <c r="AE26" s="170">
        <v>10891.425</v>
      </c>
      <c r="AF26" s="39">
        <v>19488.12</v>
      </c>
      <c r="AG26" s="97">
        <f>SUM(AD26:AF26)</f>
        <v>41983.85</v>
      </c>
      <c r="AH26" s="171">
        <f>AC26+AG26</f>
        <v>294159.576</v>
      </c>
      <c r="AI26" s="170">
        <v>33840.49</v>
      </c>
      <c r="AJ26" s="170">
        <v>44778.136</v>
      </c>
      <c r="AK26" s="39">
        <v>61402.619</v>
      </c>
      <c r="AL26" s="97">
        <f aca="true" t="shared" si="35" ref="AL26:AL31">SUM(AI26:AK26)</f>
        <v>140021.245</v>
      </c>
      <c r="AM26" s="97">
        <f aca="true" t="shared" si="36" ref="AM26:AM31">AH26+AL26</f>
        <v>434180.821</v>
      </c>
    </row>
    <row r="27" spans="1:39" ht="15.75">
      <c r="A27" s="118" t="s">
        <v>44</v>
      </c>
      <c r="B27" s="23">
        <v>218013.239</v>
      </c>
      <c r="C27" s="23">
        <v>158796.965</v>
      </c>
      <c r="D27" s="4">
        <v>183122.3</v>
      </c>
      <c r="E27" s="93">
        <f t="shared" si="26"/>
        <v>559932.504</v>
      </c>
      <c r="F27" s="40">
        <v>143256.726</v>
      </c>
      <c r="G27" s="40">
        <v>188569.033</v>
      </c>
      <c r="H27" s="40">
        <v>222323.056</v>
      </c>
      <c r="I27" s="98">
        <f t="shared" si="27"/>
        <v>554148.815</v>
      </c>
      <c r="J27" s="98">
        <f t="shared" si="28"/>
        <v>1114081.319</v>
      </c>
      <c r="K27" s="149">
        <v>224098.792</v>
      </c>
      <c r="L27" s="149">
        <v>269857.505</v>
      </c>
      <c r="M27" s="40">
        <v>258412.079</v>
      </c>
      <c r="N27" s="98">
        <f t="shared" si="29"/>
        <v>752368.376</v>
      </c>
      <c r="O27" s="98">
        <f t="shared" si="30"/>
        <v>1866449.6949999998</v>
      </c>
      <c r="P27" s="149">
        <v>230584.677</v>
      </c>
      <c r="Q27" s="149">
        <v>199916.485</v>
      </c>
      <c r="R27" s="149">
        <v>245966.791</v>
      </c>
      <c r="S27" s="98">
        <f t="shared" si="31"/>
        <v>676467.953</v>
      </c>
      <c r="T27" s="98">
        <f t="shared" si="32"/>
        <v>2542917.648</v>
      </c>
      <c r="U27" s="172">
        <v>269511.497</v>
      </c>
      <c r="V27" s="172">
        <v>242973.743</v>
      </c>
      <c r="W27" s="40">
        <v>296067.895</v>
      </c>
      <c r="X27" s="98">
        <f t="shared" si="33"/>
        <v>808553.135</v>
      </c>
      <c r="Y27" s="172">
        <v>291471.658</v>
      </c>
      <c r="Z27" s="172">
        <v>301454.102</v>
      </c>
      <c r="AA27" s="40">
        <v>311353.304</v>
      </c>
      <c r="AB27" s="98">
        <f t="shared" si="34"/>
        <v>904279.064</v>
      </c>
      <c r="AC27" s="185">
        <f t="shared" si="3"/>
        <v>1712832.199</v>
      </c>
      <c r="AD27" s="172">
        <v>328783.924</v>
      </c>
      <c r="AE27" s="172">
        <v>324898.477</v>
      </c>
      <c r="AF27" s="40">
        <v>262433.079</v>
      </c>
      <c r="AG27" s="98">
        <f>SUM(AD27:AF27)</f>
        <v>916115.4800000001</v>
      </c>
      <c r="AH27" s="173">
        <f>AC27+AG27</f>
        <v>2628947.679</v>
      </c>
      <c r="AI27" s="172">
        <v>288087.628</v>
      </c>
      <c r="AJ27" s="172">
        <v>297828.113</v>
      </c>
      <c r="AK27" s="40">
        <v>264255.82</v>
      </c>
      <c r="AL27" s="98">
        <f t="shared" si="35"/>
        <v>850171.561</v>
      </c>
      <c r="AM27" s="98">
        <f t="shared" si="36"/>
        <v>3479119.24</v>
      </c>
    </row>
    <row r="28" spans="1:39" ht="15.75">
      <c r="A28" s="118" t="s">
        <v>45</v>
      </c>
      <c r="B28" s="23">
        <v>74662.273</v>
      </c>
      <c r="C28" s="23">
        <v>65065.56</v>
      </c>
      <c r="D28" s="4">
        <v>64935.181</v>
      </c>
      <c r="E28" s="93">
        <f t="shared" si="26"/>
        <v>204663.01399999997</v>
      </c>
      <c r="F28" s="40">
        <v>59452.454</v>
      </c>
      <c r="G28" s="40">
        <v>61707.694</v>
      </c>
      <c r="H28" s="40">
        <v>57238.49</v>
      </c>
      <c r="I28" s="98">
        <f t="shared" si="27"/>
        <v>178398.638</v>
      </c>
      <c r="J28" s="98">
        <f t="shared" si="28"/>
        <v>383061.652</v>
      </c>
      <c r="K28" s="149">
        <v>60789.929</v>
      </c>
      <c r="L28" s="149">
        <v>52428.682</v>
      </c>
      <c r="M28" s="40">
        <v>55295.845</v>
      </c>
      <c r="N28" s="98">
        <f t="shared" si="29"/>
        <v>168514.456</v>
      </c>
      <c r="O28" s="98">
        <f t="shared" si="30"/>
        <v>551576.108</v>
      </c>
      <c r="P28" s="149">
        <v>60063.226</v>
      </c>
      <c r="Q28" s="149">
        <v>54010.357</v>
      </c>
      <c r="R28" s="149">
        <v>56481.909</v>
      </c>
      <c r="S28" s="98">
        <f t="shared" si="31"/>
        <v>170555.49200000003</v>
      </c>
      <c r="T28" s="98">
        <f t="shared" si="32"/>
        <v>722131.6000000001</v>
      </c>
      <c r="U28" s="172">
        <v>84365.901</v>
      </c>
      <c r="V28" s="172">
        <v>76634.616</v>
      </c>
      <c r="W28" s="40">
        <v>66157.835</v>
      </c>
      <c r="X28" s="98">
        <f t="shared" si="33"/>
        <v>227158.352</v>
      </c>
      <c r="Y28" s="172">
        <v>63924.467</v>
      </c>
      <c r="Z28" s="172">
        <v>89893.196</v>
      </c>
      <c r="AA28" s="40">
        <v>73790.517</v>
      </c>
      <c r="AB28" s="98">
        <f t="shared" si="34"/>
        <v>227608.18</v>
      </c>
      <c r="AC28" s="185">
        <f t="shared" si="3"/>
        <v>454766.532</v>
      </c>
      <c r="AD28" s="172">
        <v>96111.518</v>
      </c>
      <c r="AE28" s="172">
        <v>92493.657</v>
      </c>
      <c r="AF28" s="40">
        <v>71582.877</v>
      </c>
      <c r="AG28" s="98">
        <f>SUM(AD28:AF28)</f>
        <v>260188.05199999997</v>
      </c>
      <c r="AH28" s="173">
        <f>AC28+AG28</f>
        <v>714954.584</v>
      </c>
      <c r="AI28" s="172">
        <v>84924.114</v>
      </c>
      <c r="AJ28" s="172">
        <v>79011.372</v>
      </c>
      <c r="AK28" s="40">
        <v>79236.45</v>
      </c>
      <c r="AL28" s="98">
        <f t="shared" si="35"/>
        <v>243171.936</v>
      </c>
      <c r="AM28" s="98">
        <f t="shared" si="36"/>
        <v>958126.52</v>
      </c>
    </row>
    <row r="29" spans="1:39" ht="15.75">
      <c r="A29" s="118" t="s">
        <v>46</v>
      </c>
      <c r="B29" s="23">
        <v>62499.085</v>
      </c>
      <c r="C29" s="23">
        <v>49241.516</v>
      </c>
      <c r="D29" s="4">
        <v>63042.544</v>
      </c>
      <c r="E29" s="93">
        <f t="shared" si="26"/>
        <v>174783.145</v>
      </c>
      <c r="F29" s="40">
        <v>76400.467</v>
      </c>
      <c r="G29" s="40">
        <v>61088.796</v>
      </c>
      <c r="H29" s="40">
        <v>76160.264</v>
      </c>
      <c r="I29" s="98">
        <f t="shared" si="27"/>
        <v>213649.527</v>
      </c>
      <c r="J29" s="98">
        <f t="shared" si="28"/>
        <v>388432.672</v>
      </c>
      <c r="K29" s="149">
        <v>108227.102</v>
      </c>
      <c r="L29" s="149">
        <v>105625.58</v>
      </c>
      <c r="M29" s="40">
        <v>97162.867</v>
      </c>
      <c r="N29" s="98">
        <f t="shared" si="29"/>
        <v>311015.549</v>
      </c>
      <c r="O29" s="98">
        <f t="shared" si="30"/>
        <v>699448.221</v>
      </c>
      <c r="P29" s="149">
        <v>102398.707</v>
      </c>
      <c r="Q29" s="149">
        <v>94786.549</v>
      </c>
      <c r="R29" s="149">
        <v>87355.77</v>
      </c>
      <c r="S29" s="98">
        <f t="shared" si="31"/>
        <v>284541.026</v>
      </c>
      <c r="T29" s="98">
        <f t="shared" si="32"/>
        <v>983989.247</v>
      </c>
      <c r="U29" s="172">
        <v>77569.074</v>
      </c>
      <c r="V29" s="172">
        <v>68121.883</v>
      </c>
      <c r="W29" s="40">
        <v>75455.121</v>
      </c>
      <c r="X29" s="98">
        <f t="shared" si="33"/>
        <v>221146.07799999998</v>
      </c>
      <c r="Y29" s="172">
        <v>67484.468</v>
      </c>
      <c r="Z29" s="172">
        <v>52404.277</v>
      </c>
      <c r="AA29" s="40">
        <v>151121.217</v>
      </c>
      <c r="AB29" s="98">
        <f t="shared" si="34"/>
        <v>271009.962</v>
      </c>
      <c r="AC29" s="185">
        <f t="shared" si="3"/>
        <v>492156.04</v>
      </c>
      <c r="AD29" s="172">
        <v>127467.875</v>
      </c>
      <c r="AE29" s="172">
        <v>126891.613</v>
      </c>
      <c r="AF29" s="40">
        <v>91406.999</v>
      </c>
      <c r="AG29" s="98">
        <f>SUM(AD29:AF29)</f>
        <v>345766.487</v>
      </c>
      <c r="AH29" s="173">
        <f>AC29+AG29</f>
        <v>837922.527</v>
      </c>
      <c r="AI29" s="172">
        <v>80937.306</v>
      </c>
      <c r="AJ29" s="172">
        <v>75147.959</v>
      </c>
      <c r="AK29" s="40">
        <v>72183.068</v>
      </c>
      <c r="AL29" s="98">
        <f t="shared" si="35"/>
        <v>228268.333</v>
      </c>
      <c r="AM29" s="98">
        <f t="shared" si="36"/>
        <v>1066190.86</v>
      </c>
    </row>
    <row r="30" spans="1:39" ht="16.5" thickBot="1">
      <c r="A30" s="118" t="s">
        <v>47</v>
      </c>
      <c r="B30" s="23">
        <v>79413.619</v>
      </c>
      <c r="C30" s="23">
        <v>42217.079</v>
      </c>
      <c r="D30" s="4">
        <v>86584.885</v>
      </c>
      <c r="E30" s="93">
        <f t="shared" si="26"/>
        <v>208215.58299999998</v>
      </c>
      <c r="F30" s="40">
        <v>106053.664</v>
      </c>
      <c r="G30" s="40">
        <v>96602.117</v>
      </c>
      <c r="H30" s="40">
        <v>230755.199</v>
      </c>
      <c r="I30" s="98">
        <f t="shared" si="27"/>
        <v>433410.98</v>
      </c>
      <c r="J30" s="98">
        <f t="shared" si="28"/>
        <v>641626.563</v>
      </c>
      <c r="K30" s="149">
        <v>208198.892</v>
      </c>
      <c r="L30" s="149">
        <v>70940.73</v>
      </c>
      <c r="M30" s="40">
        <v>67804.384</v>
      </c>
      <c r="N30" s="98">
        <f t="shared" si="29"/>
        <v>346944.006</v>
      </c>
      <c r="O30" s="98">
        <f t="shared" si="30"/>
        <v>988570.5689999999</v>
      </c>
      <c r="P30" s="149">
        <v>113357.194</v>
      </c>
      <c r="Q30" s="149">
        <v>132885.917</v>
      </c>
      <c r="R30" s="149">
        <v>88103.963</v>
      </c>
      <c r="S30" s="98">
        <f t="shared" si="31"/>
        <v>334347.07399999996</v>
      </c>
      <c r="T30" s="98">
        <f t="shared" si="32"/>
        <v>1322917.643</v>
      </c>
      <c r="U30" s="172">
        <v>95363.876</v>
      </c>
      <c r="V30" s="172">
        <v>51012.187</v>
      </c>
      <c r="W30" s="40">
        <v>68509.607</v>
      </c>
      <c r="X30" s="98">
        <f t="shared" si="33"/>
        <v>214885.66999999998</v>
      </c>
      <c r="Y30" s="172">
        <v>142197.314</v>
      </c>
      <c r="Z30" s="172">
        <v>85118.248</v>
      </c>
      <c r="AA30" s="40">
        <v>89900.983</v>
      </c>
      <c r="AB30" s="98">
        <f t="shared" si="34"/>
        <v>317216.54500000004</v>
      </c>
      <c r="AC30" s="185">
        <f t="shared" si="3"/>
        <v>532102.2150000001</v>
      </c>
      <c r="AD30" s="172">
        <v>174083.297</v>
      </c>
      <c r="AE30" s="172">
        <v>90754.371</v>
      </c>
      <c r="AF30" s="40">
        <v>71846.457</v>
      </c>
      <c r="AG30" s="98">
        <f>SUM(AD30:AF30)</f>
        <v>336684.125</v>
      </c>
      <c r="AH30" s="173">
        <f>AC30+AG30</f>
        <v>868786.3400000001</v>
      </c>
      <c r="AI30" s="172">
        <v>96077.879</v>
      </c>
      <c r="AJ30" s="172">
        <v>71494.394</v>
      </c>
      <c r="AK30" s="40">
        <v>55824.571</v>
      </c>
      <c r="AL30" s="98">
        <f t="shared" si="35"/>
        <v>223396.84399999998</v>
      </c>
      <c r="AM30" s="98">
        <f t="shared" si="36"/>
        <v>1092183.1840000001</v>
      </c>
    </row>
    <row r="31" spans="1:44" ht="16.5" thickBot="1">
      <c r="A31" s="322" t="s">
        <v>48</v>
      </c>
      <c r="B31" s="6">
        <f>SUM(B26:B30)</f>
        <v>499935.161</v>
      </c>
      <c r="C31" s="6">
        <f>SUM(C26:C30)</f>
        <v>372741.296</v>
      </c>
      <c r="D31" s="6">
        <f>SUM(D26:D30)</f>
        <v>453375.811</v>
      </c>
      <c r="E31" s="94">
        <f t="shared" si="26"/>
        <v>1326052.268</v>
      </c>
      <c r="F31" s="41">
        <f>SUM(F26:F30)</f>
        <v>430061.51099999994</v>
      </c>
      <c r="G31" s="41">
        <f>SUM(G26:G30)</f>
        <v>445394.027</v>
      </c>
      <c r="H31" s="41">
        <f>SUM(H26:H30)</f>
        <v>598756.049</v>
      </c>
      <c r="I31" s="99">
        <f t="shared" si="27"/>
        <v>1474211.5869999998</v>
      </c>
      <c r="J31" s="99">
        <f t="shared" si="28"/>
        <v>2800263.8549999995</v>
      </c>
      <c r="K31" s="41">
        <f>SUM(K26:K30)</f>
        <v>614066.8470000001</v>
      </c>
      <c r="L31" s="41">
        <f>SUM(L26:L30)</f>
        <v>513575.32399999996</v>
      </c>
      <c r="M31" s="41">
        <f>SUM(M26:M30)</f>
        <v>503008.37999999995</v>
      </c>
      <c r="N31" s="99">
        <f t="shared" si="29"/>
        <v>1630650.551</v>
      </c>
      <c r="O31" s="99">
        <f t="shared" si="30"/>
        <v>4430914.4059999995</v>
      </c>
      <c r="P31" s="83">
        <f>SUM(P26:P30)</f>
        <v>542787.559</v>
      </c>
      <c r="Q31" s="41">
        <f>SUM(Q26:Q30)</f>
        <v>529838.975</v>
      </c>
      <c r="R31" s="296">
        <f>SUM(R26:R30)</f>
        <v>539247.157</v>
      </c>
      <c r="S31" s="99">
        <f t="shared" si="31"/>
        <v>1611873.691</v>
      </c>
      <c r="T31" s="99">
        <f t="shared" si="32"/>
        <v>6042788.096999999</v>
      </c>
      <c r="U31" s="41">
        <f>SUM(U26:U30)</f>
        <v>592288.563</v>
      </c>
      <c r="V31" s="41">
        <f>SUM(V26:V30)</f>
        <v>495904.73799999995</v>
      </c>
      <c r="W31" s="41">
        <f>SUM(W26:W30)</f>
        <v>550282.1</v>
      </c>
      <c r="X31" s="99">
        <f t="shared" si="33"/>
        <v>1638475.401</v>
      </c>
      <c r="Y31" s="83">
        <f>SUM(Y26:Y30)</f>
        <v>605412.0719999999</v>
      </c>
      <c r="Z31" s="41">
        <f>SUM(Z26:Z30)</f>
        <v>561763.403</v>
      </c>
      <c r="AA31" s="41">
        <f>SUM(AA26:AA30)</f>
        <v>638381.836</v>
      </c>
      <c r="AB31" s="99">
        <f t="shared" si="34"/>
        <v>1805557.3110000002</v>
      </c>
      <c r="AC31" s="186">
        <f t="shared" si="3"/>
        <v>3444032.7120000003</v>
      </c>
      <c r="AD31" s="297">
        <f aca="true" t="shared" si="37" ref="AD31:AK31">SUM(AD26:AD30)</f>
        <v>738050.919</v>
      </c>
      <c r="AE31" s="41">
        <f t="shared" si="37"/>
        <v>645929.5430000001</v>
      </c>
      <c r="AF31" s="296">
        <f t="shared" si="37"/>
        <v>516757.532</v>
      </c>
      <c r="AG31" s="99">
        <f t="shared" si="37"/>
        <v>1900737.994</v>
      </c>
      <c r="AH31" s="99">
        <f t="shared" si="37"/>
        <v>5344770.705999999</v>
      </c>
      <c r="AI31" s="297">
        <f t="shared" si="37"/>
        <v>583867.417</v>
      </c>
      <c r="AJ31" s="41">
        <f t="shared" si="37"/>
        <v>568259.974</v>
      </c>
      <c r="AK31" s="296">
        <f t="shared" si="37"/>
        <v>532902.528</v>
      </c>
      <c r="AL31" s="99">
        <f t="shared" si="35"/>
        <v>1685029.9190000002</v>
      </c>
      <c r="AM31" s="99">
        <f t="shared" si="36"/>
        <v>7029800.625</v>
      </c>
      <c r="AR31" s="29"/>
    </row>
    <row r="32" spans="1:39" ht="16.5" thickBot="1">
      <c r="A32" s="289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53"/>
      <c r="N32" s="253"/>
      <c r="O32" s="253"/>
      <c r="P32" s="253"/>
      <c r="Q32" s="253"/>
      <c r="R32" s="253"/>
      <c r="S32" s="253"/>
      <c r="T32" s="279"/>
      <c r="U32" s="253"/>
      <c r="V32" s="243"/>
      <c r="W32" s="243"/>
      <c r="X32" s="243"/>
      <c r="Y32" s="291"/>
      <c r="Z32" s="243"/>
      <c r="AA32" s="243"/>
      <c r="AB32" s="243"/>
      <c r="AC32" s="243"/>
      <c r="AD32" s="292"/>
      <c r="AE32" s="141"/>
      <c r="AF32" s="182"/>
      <c r="AG32" s="293"/>
      <c r="AH32" s="141"/>
      <c r="AI32" s="141"/>
      <c r="AJ32" s="141"/>
      <c r="AK32" s="182"/>
      <c r="AL32" s="182"/>
      <c r="AM32" s="205"/>
    </row>
    <row r="33" spans="1:39" ht="16.5" thickBot="1">
      <c r="A33" s="324" t="s">
        <v>49</v>
      </c>
      <c r="B33" s="87">
        <v>2620.469</v>
      </c>
      <c r="C33" s="89">
        <v>2242.597</v>
      </c>
      <c r="D33" s="87">
        <v>2399.636</v>
      </c>
      <c r="E33" s="95">
        <f>SUM(B33:D33)</f>
        <v>7262.702000000001</v>
      </c>
      <c r="F33" s="87">
        <v>2316</v>
      </c>
      <c r="G33" s="87">
        <v>0</v>
      </c>
      <c r="H33" s="87">
        <v>0</v>
      </c>
      <c r="I33" s="95">
        <f>SUM(F33:H33)</f>
        <v>2316</v>
      </c>
      <c r="J33" s="95">
        <f>E33+I33</f>
        <v>9578.702000000001</v>
      </c>
      <c r="K33" s="152">
        <v>0</v>
      </c>
      <c r="L33" s="152">
        <v>0</v>
      </c>
      <c r="M33" s="152">
        <v>0</v>
      </c>
      <c r="N33" s="100">
        <f>SUM(K33:M33)</f>
        <v>0</v>
      </c>
      <c r="O33" s="100">
        <f>J33+N33</f>
        <v>9578.702000000001</v>
      </c>
      <c r="P33" s="152">
        <v>2216.066</v>
      </c>
      <c r="Q33" s="152">
        <v>2312.203</v>
      </c>
      <c r="R33" s="152">
        <v>2532.044</v>
      </c>
      <c r="S33" s="100">
        <f>SUM(P33:R33)</f>
        <v>7060.313</v>
      </c>
      <c r="T33" s="100">
        <f>O33+S33</f>
        <v>16639.015</v>
      </c>
      <c r="U33" s="88">
        <v>2616.397</v>
      </c>
      <c r="V33" s="152">
        <v>2327.957</v>
      </c>
      <c r="W33" s="88">
        <v>2403.165</v>
      </c>
      <c r="X33" s="100">
        <f>SUM(U33:W33)</f>
        <v>7347.518999999999</v>
      </c>
      <c r="Y33" s="88">
        <v>2325.723</v>
      </c>
      <c r="Z33" s="152">
        <v>0</v>
      </c>
      <c r="AA33" s="88">
        <v>0</v>
      </c>
      <c r="AB33" s="100">
        <f>SUM(Y33:AA33)</f>
        <v>2325.723</v>
      </c>
      <c r="AC33" s="187">
        <f>X33+AB33</f>
        <v>9673.241999999998</v>
      </c>
      <c r="AD33" s="299">
        <v>0</v>
      </c>
      <c r="AE33" s="294">
        <v>0</v>
      </c>
      <c r="AF33" s="295">
        <v>0</v>
      </c>
      <c r="AG33" s="300">
        <f>SUM(AD33:AF33)</f>
        <v>0</v>
      </c>
      <c r="AH33" s="312">
        <f>AC33+AG33</f>
        <v>9673.241999999998</v>
      </c>
      <c r="AI33" s="88">
        <v>2363.429</v>
      </c>
      <c r="AJ33" s="152">
        <v>2422.284</v>
      </c>
      <c r="AK33" s="88">
        <v>2572.29</v>
      </c>
      <c r="AL33" s="312">
        <f>SUM(AI33:AK33)</f>
        <v>7358.003</v>
      </c>
      <c r="AM33" s="312">
        <f>AH33+AL33</f>
        <v>17031.245</v>
      </c>
    </row>
    <row r="34" spans="1:39" ht="16.5" thickBot="1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53"/>
      <c r="N34" s="253"/>
      <c r="O34" s="253"/>
      <c r="P34" s="253"/>
      <c r="Q34" s="253"/>
      <c r="R34" s="253"/>
      <c r="S34" s="253"/>
      <c r="T34" s="253"/>
      <c r="U34" s="253"/>
      <c r="V34" s="273"/>
      <c r="W34" s="273"/>
      <c r="X34" s="273"/>
      <c r="Y34" s="274"/>
      <c r="Z34" s="273"/>
      <c r="AA34" s="273"/>
      <c r="AB34" s="273"/>
      <c r="AC34" s="273"/>
      <c r="AD34" s="275"/>
      <c r="AE34" s="276"/>
      <c r="AF34" s="189"/>
      <c r="AG34" s="189"/>
      <c r="AH34" s="306"/>
      <c r="AI34" s="182"/>
      <c r="AJ34" s="182"/>
      <c r="AK34" s="182"/>
      <c r="AL34" s="182"/>
      <c r="AM34" s="205"/>
    </row>
    <row r="35" spans="1:39" ht="16.5" thickBot="1">
      <c r="A35" s="325" t="s">
        <v>50</v>
      </c>
      <c r="B35" s="7">
        <f>B17+B24+B31</f>
        <v>2953566.979</v>
      </c>
      <c r="C35" s="7">
        <f>C17+C24+C31</f>
        <v>2370846.343</v>
      </c>
      <c r="D35" s="7">
        <f>D17+D24+D31</f>
        <v>2393695.659</v>
      </c>
      <c r="E35" s="96">
        <f>SUM(B35:D35)</f>
        <v>7718108.981</v>
      </c>
      <c r="F35" s="7">
        <f>F17+F24+F31</f>
        <v>2060204.2859999998</v>
      </c>
      <c r="G35" s="7">
        <f>G17+G24+G31</f>
        <v>2033074.5939999998</v>
      </c>
      <c r="H35" s="7">
        <f>H17+H24+H31</f>
        <v>2067561.4740000004</v>
      </c>
      <c r="I35" s="96">
        <f>SUM(F35:H35)</f>
        <v>6160840.354</v>
      </c>
      <c r="J35" s="96">
        <f>E35+I35</f>
        <v>13878949.335</v>
      </c>
      <c r="K35" s="43">
        <f>K17+K24+K31</f>
        <v>1745563.5620000002</v>
      </c>
      <c r="L35" s="43">
        <f>L17+L24+L31</f>
        <v>1722621.9350000003</v>
      </c>
      <c r="M35" s="43">
        <f>M17+M24+M31</f>
        <v>1782617.4309999999</v>
      </c>
      <c r="N35" s="101">
        <f>SUM(K35:M35)</f>
        <v>5250802.928</v>
      </c>
      <c r="O35" s="101">
        <f>J35+N35</f>
        <v>19129752.263</v>
      </c>
      <c r="P35" s="43">
        <f>P17+P24+P31</f>
        <v>2365301.488</v>
      </c>
      <c r="Q35" s="43">
        <f>Q17+Q24+Q31</f>
        <v>2402734.617</v>
      </c>
      <c r="R35" s="43">
        <f>R17+R24+R31</f>
        <v>2511753.7539999997</v>
      </c>
      <c r="S35" s="101">
        <f>SUM(P35:R35)</f>
        <v>7279789.859</v>
      </c>
      <c r="T35" s="101">
        <f>O35+S35</f>
        <v>26409542.122</v>
      </c>
      <c r="U35" s="43">
        <f>U17+U24+U31</f>
        <v>2643044.066</v>
      </c>
      <c r="V35" s="43">
        <f>V17+V24+V31</f>
        <v>2332431.38</v>
      </c>
      <c r="W35" s="43">
        <f>W17+W24+W31</f>
        <v>2512693.8789999997</v>
      </c>
      <c r="X35" s="101">
        <f>SUM(U35:W35)</f>
        <v>7488169.325</v>
      </c>
      <c r="Y35" s="84">
        <f>Y17+Y24+Y31</f>
        <v>2364202.295</v>
      </c>
      <c r="Z35" s="43">
        <f>Z17+Z24+Z31</f>
        <v>2025212.3530000001</v>
      </c>
      <c r="AA35" s="43">
        <f>AA17+AA24+AA31</f>
        <v>1722922.809</v>
      </c>
      <c r="AB35" s="101">
        <f>SUM(Y35:AA35)</f>
        <v>6112337.457</v>
      </c>
      <c r="AC35" s="183">
        <f t="shared" si="3"/>
        <v>13600506.782000002</v>
      </c>
      <c r="AD35" s="84">
        <f>AD17+AD24+AD31</f>
        <v>1880621.927</v>
      </c>
      <c r="AE35" s="43">
        <f>AE17+AE24+AE31</f>
        <v>1683472.939</v>
      </c>
      <c r="AF35" s="298">
        <f>AF17+AF24+AF31</f>
        <v>1666690.1549999998</v>
      </c>
      <c r="AG35" s="101">
        <f>SUM(AD35:AF35)</f>
        <v>5230785.021</v>
      </c>
      <c r="AH35" s="101">
        <f>AC35+AG35</f>
        <v>18831291.803000003</v>
      </c>
      <c r="AI35" s="84">
        <f>AI17+AI24+AI31</f>
        <v>2268261.832</v>
      </c>
      <c r="AJ35" s="43">
        <f>AJ17+AJ24+AJ31</f>
        <v>2315524.2430000002</v>
      </c>
      <c r="AK35" s="298">
        <f>AK17+AK24+AK31</f>
        <v>2379316.165</v>
      </c>
      <c r="AL35" s="101">
        <f>SUM(AI35:AK35)</f>
        <v>6963102.24</v>
      </c>
      <c r="AM35" s="101">
        <f>AH35+AL35</f>
        <v>25794394.043000005</v>
      </c>
    </row>
    <row r="36" spans="1:39" ht="16.5" thickBot="1">
      <c r="A36" s="325" t="s">
        <v>51</v>
      </c>
      <c r="B36" s="7">
        <f>B33+B35</f>
        <v>2956187.448</v>
      </c>
      <c r="C36" s="7">
        <f>C33+C35</f>
        <v>2373088.94</v>
      </c>
      <c r="D36" s="7">
        <f>D33+D35</f>
        <v>2396095.295</v>
      </c>
      <c r="E36" s="96">
        <f>SUM(B36:D36)</f>
        <v>7725371.683</v>
      </c>
      <c r="F36" s="7">
        <f>F33+F35</f>
        <v>2062520.2859999998</v>
      </c>
      <c r="G36" s="7">
        <f>G33+G35</f>
        <v>2033074.5939999998</v>
      </c>
      <c r="H36" s="7">
        <f>H33+H35</f>
        <v>2067561.4740000004</v>
      </c>
      <c r="I36" s="96">
        <f>SUM(F36:H36)</f>
        <v>6163156.354</v>
      </c>
      <c r="J36" s="96">
        <f>E36+I36</f>
        <v>13888528.037</v>
      </c>
      <c r="K36" s="43">
        <f>K33+K35</f>
        <v>1745563.5620000002</v>
      </c>
      <c r="L36" s="43">
        <f>L33+L35</f>
        <v>1722621.9350000003</v>
      </c>
      <c r="M36" s="43">
        <f>M33+M35</f>
        <v>1782617.4309999999</v>
      </c>
      <c r="N36" s="101">
        <f>SUM(K36:M36)</f>
        <v>5250802.928</v>
      </c>
      <c r="O36" s="101">
        <f>J36+N36</f>
        <v>19139330.965</v>
      </c>
      <c r="P36" s="43">
        <f>P33+P35</f>
        <v>2367517.554</v>
      </c>
      <c r="Q36" s="43">
        <f>Q33+Q35</f>
        <v>2405046.8200000003</v>
      </c>
      <c r="R36" s="43">
        <f>R33+R35</f>
        <v>2514285.798</v>
      </c>
      <c r="S36" s="101">
        <f>SUM(P36:R36)</f>
        <v>7286850.172</v>
      </c>
      <c r="T36" s="101">
        <f>O36+S36</f>
        <v>26426181.137000002</v>
      </c>
      <c r="U36" s="43">
        <f>U33+U35</f>
        <v>2645660.463</v>
      </c>
      <c r="V36" s="43">
        <f>V33+V35</f>
        <v>2334759.337</v>
      </c>
      <c r="W36" s="43">
        <f>W33+W35</f>
        <v>2515097.0439999998</v>
      </c>
      <c r="X36" s="101">
        <f>SUM(U36:W36)</f>
        <v>7495516.844</v>
      </c>
      <c r="Y36" s="84">
        <f>Y33+Y35</f>
        <v>2366528.018</v>
      </c>
      <c r="Z36" s="43">
        <f>Z33+Z35</f>
        <v>2025212.3530000001</v>
      </c>
      <c r="AA36" s="43">
        <f>AA33+AA35</f>
        <v>1722922.809</v>
      </c>
      <c r="AB36" s="101">
        <f>SUM(Y36:AA36)</f>
        <v>6114663.18</v>
      </c>
      <c r="AC36" s="183">
        <f t="shared" si="3"/>
        <v>13610180.024</v>
      </c>
      <c r="AD36" s="84">
        <f>AD35+AD33</f>
        <v>1880621.927</v>
      </c>
      <c r="AE36" s="43">
        <f>AE35+AE33</f>
        <v>1683472.939</v>
      </c>
      <c r="AF36" s="298">
        <f>AF35+AF33</f>
        <v>1666690.1549999998</v>
      </c>
      <c r="AG36" s="101">
        <f>SUM(AD36:AF36)</f>
        <v>5230785.021</v>
      </c>
      <c r="AH36" s="101">
        <f>AC36+AG36</f>
        <v>18840965.045</v>
      </c>
      <c r="AI36" s="84">
        <f>AI33+AI35</f>
        <v>2270625.261</v>
      </c>
      <c r="AJ36" s="43">
        <f>AJ33+AJ35</f>
        <v>2317946.5270000002</v>
      </c>
      <c r="AK36" s="298">
        <f>AK33+AK35</f>
        <v>2381888.455</v>
      </c>
      <c r="AL36" s="101">
        <f>SUM(AI36:AK36)</f>
        <v>6970460.243000001</v>
      </c>
      <c r="AM36" s="101">
        <f>AH36+AL36</f>
        <v>25811425.288000003</v>
      </c>
    </row>
    <row r="37" spans="1:39" ht="15.75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53"/>
      <c r="O37" s="253"/>
      <c r="P37" s="253"/>
      <c r="Q37" s="253"/>
      <c r="R37" s="253"/>
      <c r="S37" s="253"/>
      <c r="T37" s="279"/>
      <c r="U37" s="278"/>
      <c r="V37" s="278"/>
      <c r="W37" s="278"/>
      <c r="X37" s="280"/>
      <c r="Y37" s="280"/>
      <c r="Z37" s="278"/>
      <c r="AA37" s="278"/>
      <c r="AB37" s="278"/>
      <c r="AC37" s="281"/>
      <c r="AD37" s="282"/>
      <c r="AE37" s="283"/>
      <c r="AF37" s="270"/>
      <c r="AG37" s="284"/>
      <c r="AH37" s="182"/>
      <c r="AI37" s="182"/>
      <c r="AJ37" s="182"/>
      <c r="AK37" s="182"/>
      <c r="AL37" s="182"/>
      <c r="AM37" s="205"/>
    </row>
    <row r="38" spans="1:39" ht="15.75">
      <c r="A38" s="128" t="s">
        <v>52</v>
      </c>
      <c r="B38" s="85">
        <f>SUM(B5:B13,B19,B26,B33)</f>
        <v>1922610.263</v>
      </c>
      <c r="C38" s="85">
        <f>SUM(C5:C13,C19,C26,C33)</f>
        <v>1561639.7959999999</v>
      </c>
      <c r="D38" s="85">
        <f>SUM(D5:D13,D19,D26,D33)</f>
        <v>1415111.274</v>
      </c>
      <c r="E38" s="129">
        <f>SUM(B38:D38)</f>
        <v>4899361.333</v>
      </c>
      <c r="F38" s="86">
        <f>SUM(F5:F13,F19,F26,F33)</f>
        <v>1142107.232</v>
      </c>
      <c r="G38" s="86">
        <f>SUM(G5:G13,G19,G26,G33)</f>
        <v>1053096.622</v>
      </c>
      <c r="H38" s="86">
        <f>SUM(H5:H13,H19,H26,H33)</f>
        <v>921119.1390000001</v>
      </c>
      <c r="I38" s="130">
        <f>SUM(F38:H38)</f>
        <v>3116322.9930000002</v>
      </c>
      <c r="J38" s="130">
        <f>E38+I38</f>
        <v>8015684.325999999</v>
      </c>
      <c r="K38" s="86">
        <f>SUM(K5:K13,K19,K26,K33)</f>
        <v>633894.8570000001</v>
      </c>
      <c r="L38" s="86">
        <f>SUM(L5:L13,L19,L26,L33)</f>
        <v>765769.7040000001</v>
      </c>
      <c r="M38" s="86">
        <f>SUM(M5:M13,M19,M26,M33)</f>
        <v>919139.769</v>
      </c>
      <c r="N38" s="130">
        <f>SUM(K38:M38)</f>
        <v>2318804.33</v>
      </c>
      <c r="O38" s="131">
        <f>J38+N38</f>
        <v>10334488.656</v>
      </c>
      <c r="P38" s="86">
        <f>SUM(P5:P13,P19,P26,P33)</f>
        <v>1465487.177</v>
      </c>
      <c r="Q38" s="86">
        <f>SUM(Q5:Q13,Q19,Q26,Q33)</f>
        <v>1537493.6449999998</v>
      </c>
      <c r="R38" s="86">
        <f>SUM(R5:R13,R19,R26,R33)</f>
        <v>1639282.407</v>
      </c>
      <c r="S38" s="176">
        <f>SUM(P38:R38)</f>
        <v>4642263.228999999</v>
      </c>
      <c r="T38" s="176">
        <f>O38+S38</f>
        <v>14976751.884999998</v>
      </c>
      <c r="U38" s="176">
        <f>SUM(U5:U13,U19,U26,U33)</f>
        <v>1737314.3160000003</v>
      </c>
      <c r="V38" s="86">
        <f>SUM(V5:V13,V19,V26,V33)</f>
        <v>1514134.9459999998</v>
      </c>
      <c r="W38" s="86">
        <f>SUM(W5:W13,W19,W26,W33)</f>
        <v>1548281.287</v>
      </c>
      <c r="X38" s="176">
        <f>SUM(U38:W38)</f>
        <v>4799730.549000001</v>
      </c>
      <c r="Y38" s="176">
        <f>SUM(Y5:Y13,Y19,Y26,Y33)</f>
        <v>1318254.137</v>
      </c>
      <c r="Z38" s="86">
        <f>SUM(Z5:Z13,Z19,Z26,Z33)</f>
        <v>858454.62</v>
      </c>
      <c r="AA38" s="86">
        <f>SUM(AA5:AA13,AA19,AA26,AA33)</f>
        <v>513594.29</v>
      </c>
      <c r="AB38" s="130">
        <f>SUM(Y38:AA38)</f>
        <v>2690303.0470000003</v>
      </c>
      <c r="AC38" s="190">
        <f>X38+AB38</f>
        <v>7490033.596000001</v>
      </c>
      <c r="AD38" s="176">
        <f>SUM(AD5:AD13,AD19,AD26,AD33)</f>
        <v>649106.545</v>
      </c>
      <c r="AE38" s="86">
        <f>SUM(AE5:AE13,AE19,AE26,AE33)</f>
        <v>538729.883</v>
      </c>
      <c r="AF38" s="86">
        <f>SUM(AF5:AF13,AF19,AF26,AF33)</f>
        <v>722997.21</v>
      </c>
      <c r="AG38" s="130">
        <f>SUM(AD38:AF38)</f>
        <v>1910833.638</v>
      </c>
      <c r="AH38" s="177">
        <f>AC38+AG38</f>
        <v>9400867.234000001</v>
      </c>
      <c r="AI38" s="311">
        <f>SUM(AI5:AI13,AI19,AI26,AI33)</f>
        <v>1257938.758</v>
      </c>
      <c r="AJ38" s="311">
        <f>SUM(AJ5:AJ13,AJ19,AJ26,AJ33)</f>
        <v>1367772.769</v>
      </c>
      <c r="AK38" s="311">
        <f>SUM(AK5:AK13,AK19,AK26,AK33)</f>
        <v>1452953.751</v>
      </c>
      <c r="AL38" s="130">
        <f>SUM(AI38:AK38)</f>
        <v>4078665.278</v>
      </c>
      <c r="AM38" s="177">
        <f>AH38+AL38</f>
        <v>13479532.512000002</v>
      </c>
    </row>
    <row r="39" spans="1:39" ht="15.75">
      <c r="A39" s="132" t="s">
        <v>53</v>
      </c>
      <c r="B39" s="24">
        <f>SUM(B14:B16,B20:B23,B27:B30)</f>
        <v>1033577.185</v>
      </c>
      <c r="C39" s="24">
        <f>SUM(C14:C16,C20:C23,C27:C30)</f>
        <v>811449.1440000002</v>
      </c>
      <c r="D39" s="24">
        <f>SUM(D14:D16,D20:D23,D27:D30)</f>
        <v>980984.0210000001</v>
      </c>
      <c r="E39" s="133">
        <f>SUM(B39:D39)</f>
        <v>2826010.3500000006</v>
      </c>
      <c r="F39" s="44">
        <f>SUM(F14:F16,F20:F23,F27:F30)</f>
        <v>920413.0540000001</v>
      </c>
      <c r="G39" s="44">
        <f>SUM(G14:G16,G20:G23,G27:G30)</f>
        <v>979977.972</v>
      </c>
      <c r="H39" s="44">
        <f>SUM(H14:H16,H20:H23,H27:H30)</f>
        <v>1146442.335</v>
      </c>
      <c r="I39" s="134">
        <f>SUM(F39:H39)</f>
        <v>3046833.361</v>
      </c>
      <c r="J39" s="134">
        <f>E39+I39</f>
        <v>5872843.711000001</v>
      </c>
      <c r="K39" s="44">
        <f>SUM(K14:K16,K20:K23,K27:K30)</f>
        <v>1111668.7049999998</v>
      </c>
      <c r="L39" s="44">
        <f>SUM(L14:L16,L20:L23,L27:L30)</f>
        <v>956852.231</v>
      </c>
      <c r="M39" s="44">
        <f>SUM(M14:M16,M20:M23,M27:M30)</f>
        <v>863477.6619999999</v>
      </c>
      <c r="N39" s="134">
        <f>SUM(K39:M39)</f>
        <v>2931998.5979999998</v>
      </c>
      <c r="O39" s="135">
        <f>J39+N39</f>
        <v>8804842.309</v>
      </c>
      <c r="P39" s="44">
        <f>SUM(P14:P16,P20:P23,P27:P30)</f>
        <v>902030.377</v>
      </c>
      <c r="Q39" s="44">
        <f>SUM(Q14:Q16,Q20:Q23,Q27:Q30)</f>
        <v>867553.1749999999</v>
      </c>
      <c r="R39" s="44">
        <f>SUM(R14:R16,R20:R23,R27:R30)</f>
        <v>875003.391</v>
      </c>
      <c r="S39" s="178">
        <f>SUM(P39:R39)</f>
        <v>2644586.943</v>
      </c>
      <c r="T39" s="178">
        <f>O39+S39</f>
        <v>11449429.252</v>
      </c>
      <c r="U39" s="178">
        <f>SUM(U14:U16,U20:U23,U27:U30)</f>
        <v>908346.147</v>
      </c>
      <c r="V39" s="44">
        <f>SUM(V14:V16,V20:V23,V27:V30)</f>
        <v>820624.3910000001</v>
      </c>
      <c r="W39" s="44">
        <f>SUM(W14:W16,W20:W23,W27:W30)</f>
        <v>966815.757</v>
      </c>
      <c r="X39" s="178">
        <f>SUM(U39:W39)</f>
        <v>2695786.295</v>
      </c>
      <c r="Y39" s="178">
        <f>SUM(Y14:Y16,Y20:Y23,Y27:Y30)</f>
        <v>1048273.8809999999</v>
      </c>
      <c r="Z39" s="44">
        <f>SUM(Z14:Z16,Z20:Z23,Z27:Z30)</f>
        <v>1166757.7329999998</v>
      </c>
      <c r="AA39" s="44">
        <f>SUM(AA14:AA16,AA20:AA23,AA27:AA30)</f>
        <v>1209328.519</v>
      </c>
      <c r="AB39" s="134">
        <f>SUM(Y39:AA39)</f>
        <v>3424360.1329999994</v>
      </c>
      <c r="AC39" s="134">
        <f>X39+AB39</f>
        <v>6120146.427999999</v>
      </c>
      <c r="AD39" s="178">
        <f>SUM(AD14:AD16,AD20:AD23,AD27:AD30)</f>
        <v>1231515.382</v>
      </c>
      <c r="AE39" s="44">
        <f>SUM(AE14:AE16,AE20:AE23,AE27:AE30)</f>
        <v>1144743.056</v>
      </c>
      <c r="AF39" s="44">
        <f>SUM(AF14:AF16,AF20:AF23,AF27:AF30)</f>
        <v>943692.9449999998</v>
      </c>
      <c r="AG39" s="134">
        <f>SUM(AD39:AF39)</f>
        <v>3319951.383</v>
      </c>
      <c r="AH39" s="135">
        <f>AC39+AG39</f>
        <v>9440097.810999999</v>
      </c>
      <c r="AI39" s="44">
        <f>SUM(AI14:AI16,AI20:AI23,AI27:AI30)</f>
        <v>1012686.5030000001</v>
      </c>
      <c r="AJ39" s="44">
        <f>SUM(AJ14:AJ16,AJ20:AJ23,AJ27:AJ30)</f>
        <v>950173.758</v>
      </c>
      <c r="AK39" s="44">
        <f>SUM(AK14:AK16,AK20:AK23,AK27:AK30)</f>
        <v>928934.7039999999</v>
      </c>
      <c r="AL39" s="134">
        <f>SUM(AI39:AK39)</f>
        <v>2891794.965</v>
      </c>
      <c r="AM39" s="135">
        <f>AH39+AL39</f>
        <v>12331892.775999999</v>
      </c>
    </row>
    <row r="40" spans="1:45" ht="15">
      <c r="A40" s="37"/>
      <c r="B40" s="37"/>
      <c r="C40" s="37"/>
      <c r="D40" s="37"/>
      <c r="E40" s="37"/>
      <c r="K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R40" s="37"/>
      <c r="AS40" s="37"/>
    </row>
    <row r="41" s="37" customFormat="1" ht="18.75">
      <c r="AX41" s="305"/>
    </row>
    <row r="42" s="37" customFormat="1" ht="15"/>
    <row r="43" s="37" customFormat="1" ht="15"/>
    <row r="44" spans="50:52" s="37" customFormat="1" ht="15">
      <c r="AX44"/>
      <c r="AY44"/>
      <c r="AZ44"/>
    </row>
    <row r="45" spans="1:45" ht="15">
      <c r="A45" s="37"/>
      <c r="B45" s="37"/>
      <c r="C45" s="37"/>
      <c r="D45" s="37"/>
      <c r="E45" s="37"/>
      <c r="K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R45" s="37"/>
      <c r="AS45" s="37"/>
    </row>
    <row r="46" spans="1:45" ht="15">
      <c r="A46" s="37"/>
      <c r="B46" s="37"/>
      <c r="C46" s="37"/>
      <c r="D46" s="37"/>
      <c r="E46" s="37"/>
      <c r="K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R46" s="37"/>
      <c r="AS46" s="37"/>
    </row>
    <row r="47" spans="1:45" ht="15">
      <c r="A47" s="37"/>
      <c r="B47" s="37"/>
      <c r="C47" s="37"/>
      <c r="D47" s="37"/>
      <c r="E47" s="37"/>
      <c r="K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R47" s="37"/>
      <c r="AS47" s="37"/>
    </row>
    <row r="48" spans="1:45" ht="15">
      <c r="A48" s="37"/>
      <c r="B48" s="37"/>
      <c r="C48" s="37"/>
      <c r="D48" s="37"/>
      <c r="E48" s="37"/>
      <c r="K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R48" s="37"/>
      <c r="AS48" s="37"/>
    </row>
    <row r="49" spans="1:45" ht="15">
      <c r="A49" s="37"/>
      <c r="B49" s="37"/>
      <c r="C49" s="37"/>
      <c r="D49" s="37"/>
      <c r="E49" s="37"/>
      <c r="K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R49" s="37"/>
      <c r="AS49" s="37"/>
    </row>
    <row r="50" spans="1:45" ht="15">
      <c r="A50" s="37"/>
      <c r="B50" s="37"/>
      <c r="C50" s="37"/>
      <c r="D50" s="37"/>
      <c r="E50" s="37"/>
      <c r="K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R50" s="37"/>
      <c r="AS50" s="37"/>
    </row>
  </sheetData>
  <sheetProtection/>
  <mergeCells count="4">
    <mergeCell ref="A2:A3"/>
    <mergeCell ref="B2:T2"/>
    <mergeCell ref="A1:AL1"/>
    <mergeCell ref="U2:AM2"/>
  </mergeCells>
  <printOptions/>
  <pageMargins left="0.25" right="0.25" top="0.75" bottom="0.75" header="0.3" footer="0.3"/>
  <pageSetup fitToHeight="1" fitToWidth="1" horizontalDpi="600" verticalDpi="600" orientation="portrait" paperSize="9" scale="17" r:id="rId1"/>
  <ignoredErrors>
    <ignoredError sqref="E24 E17 E31 E35:E36 X17:X34" formula="1"/>
    <ignoredError sqref="B38:D39 F39:L39 F38:K38 N39:O39 M38:N38" formulaRange="1"/>
    <ignoredError sqref="E38:E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20" width="10.7109375" style="37" customWidth="1"/>
    <col min="21" max="29" width="10.7109375" style="0" customWidth="1"/>
    <col min="30" max="40" width="10.7109375" style="37" customWidth="1"/>
    <col min="41" max="41" width="11.421875" style="37" bestFit="1" customWidth="1"/>
    <col min="42" max="42" width="9.57421875" style="37" bestFit="1" customWidth="1"/>
    <col min="43" max="43" width="12.00390625" style="37" bestFit="1" customWidth="1"/>
  </cols>
  <sheetData>
    <row r="1" spans="1:39" ht="21">
      <c r="A1" s="339" t="s">
        <v>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</row>
    <row r="2" spans="1:39" ht="21">
      <c r="A2" s="337"/>
      <c r="B2" s="331">
        <v>2014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331">
        <v>2015</v>
      </c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3"/>
    </row>
    <row r="3" spans="1:39" ht="15.75">
      <c r="A3" s="338"/>
      <c r="B3" s="77" t="s">
        <v>3</v>
      </c>
      <c r="C3" s="77" t="s">
        <v>4</v>
      </c>
      <c r="D3" s="77" t="s">
        <v>5</v>
      </c>
      <c r="E3" s="77" t="s">
        <v>6</v>
      </c>
      <c r="F3" s="77" t="s">
        <v>7</v>
      </c>
      <c r="G3" s="77" t="s">
        <v>8</v>
      </c>
      <c r="H3" s="77" t="s">
        <v>9</v>
      </c>
      <c r="I3" s="77" t="s">
        <v>10</v>
      </c>
      <c r="J3" s="77" t="s">
        <v>11</v>
      </c>
      <c r="K3" s="77" t="s">
        <v>12</v>
      </c>
      <c r="L3" s="77" t="s">
        <v>13</v>
      </c>
      <c r="M3" s="77" t="s">
        <v>14</v>
      </c>
      <c r="N3" s="77" t="s">
        <v>15</v>
      </c>
      <c r="O3" s="77" t="s">
        <v>16</v>
      </c>
      <c r="P3" s="77" t="s">
        <v>17</v>
      </c>
      <c r="Q3" s="77" t="s">
        <v>18</v>
      </c>
      <c r="R3" s="77" t="s">
        <v>19</v>
      </c>
      <c r="S3" s="77" t="s">
        <v>20</v>
      </c>
      <c r="T3" s="77">
        <v>2014</v>
      </c>
      <c r="U3" s="77" t="s">
        <v>3</v>
      </c>
      <c r="V3" s="77" t="s">
        <v>4</v>
      </c>
      <c r="W3" s="77" t="s">
        <v>5</v>
      </c>
      <c r="X3" s="77" t="s">
        <v>6</v>
      </c>
      <c r="Y3" s="77" t="s">
        <v>7</v>
      </c>
      <c r="Z3" s="77" t="s">
        <v>8</v>
      </c>
      <c r="AA3" s="77" t="s">
        <v>9</v>
      </c>
      <c r="AB3" s="77" t="s">
        <v>10</v>
      </c>
      <c r="AC3" s="77" t="s">
        <v>11</v>
      </c>
      <c r="AD3" s="77" t="s">
        <v>12</v>
      </c>
      <c r="AE3" s="77" t="s">
        <v>13</v>
      </c>
      <c r="AF3" s="77" t="s">
        <v>14</v>
      </c>
      <c r="AG3" s="77" t="s">
        <v>15</v>
      </c>
      <c r="AH3" s="77" t="s">
        <v>16</v>
      </c>
      <c r="AI3" s="77" t="s">
        <v>17</v>
      </c>
      <c r="AJ3" s="77" t="s">
        <v>18</v>
      </c>
      <c r="AK3" s="77" t="s">
        <v>19</v>
      </c>
      <c r="AL3" s="77" t="s">
        <v>20</v>
      </c>
      <c r="AM3" s="77">
        <v>2015</v>
      </c>
    </row>
    <row r="4" spans="1:39" ht="18.75">
      <c r="A4" s="125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  <c r="U4" s="104"/>
      <c r="V4" s="104"/>
      <c r="W4" s="104"/>
      <c r="X4" s="104"/>
      <c r="Y4" s="104"/>
      <c r="Z4" s="104"/>
      <c r="AA4" s="104"/>
      <c r="AB4" s="104"/>
      <c r="AC4" s="104"/>
      <c r="AD4" s="104" t="s">
        <v>1</v>
      </c>
      <c r="AE4" s="104"/>
      <c r="AF4" s="104"/>
      <c r="AG4" s="104"/>
      <c r="AH4" s="104"/>
      <c r="AI4" s="104"/>
      <c r="AJ4" s="104"/>
      <c r="AK4" s="104"/>
      <c r="AL4" s="104"/>
      <c r="AM4" s="104"/>
    </row>
    <row r="5" spans="1:39" ht="15.75">
      <c r="A5" s="119" t="s">
        <v>22</v>
      </c>
      <c r="B5" s="5">
        <v>371083</v>
      </c>
      <c r="C5" s="5">
        <v>298638</v>
      </c>
      <c r="D5" s="5">
        <v>274884</v>
      </c>
      <c r="E5" s="92">
        <v>944605</v>
      </c>
      <c r="F5" s="39">
        <v>218495</v>
      </c>
      <c r="G5" s="39">
        <v>103116</v>
      </c>
      <c r="H5" s="39">
        <v>38965</v>
      </c>
      <c r="I5" s="97">
        <v>360576</v>
      </c>
      <c r="J5" s="97">
        <v>1305181</v>
      </c>
      <c r="K5" s="148">
        <v>37972</v>
      </c>
      <c r="L5" s="148">
        <v>38693</v>
      </c>
      <c r="M5" s="39">
        <v>57471</v>
      </c>
      <c r="N5" s="97">
        <f>SUM(K5:M5)</f>
        <v>134136</v>
      </c>
      <c r="O5" s="97">
        <f>J5+N5</f>
        <v>1439317</v>
      </c>
      <c r="P5" s="148">
        <v>245387</v>
      </c>
      <c r="Q5" s="148">
        <v>289426</v>
      </c>
      <c r="R5" s="39">
        <v>326034</v>
      </c>
      <c r="S5" s="97">
        <f>SUM(P5:R5)</f>
        <v>860847</v>
      </c>
      <c r="T5" s="97">
        <f>O5+S5</f>
        <v>2300164</v>
      </c>
      <c r="U5" s="39">
        <v>354122</v>
      </c>
      <c r="V5" s="39">
        <v>294676</v>
      </c>
      <c r="W5" s="39">
        <v>273055</v>
      </c>
      <c r="X5" s="97">
        <f>SUM(U5:W5)</f>
        <v>921853</v>
      </c>
      <c r="Y5" s="81">
        <v>239503</v>
      </c>
      <c r="Z5" s="39">
        <v>93011</v>
      </c>
      <c r="AA5" s="39">
        <v>37163</v>
      </c>
      <c r="AB5" s="97">
        <f>SUM(Y5:AA5)</f>
        <v>369677</v>
      </c>
      <c r="AC5" s="97">
        <f>X5+AB5</f>
        <v>1291530</v>
      </c>
      <c r="AD5" s="148">
        <v>36585</v>
      </c>
      <c r="AE5" s="148">
        <v>39865</v>
      </c>
      <c r="AF5" s="39">
        <v>40140</v>
      </c>
      <c r="AG5" s="97">
        <f>SUM(AD5:AF5)</f>
        <v>116590</v>
      </c>
      <c r="AH5" s="97">
        <f>AC5+AG5</f>
        <v>1408120</v>
      </c>
      <c r="AI5" s="148">
        <v>217775</v>
      </c>
      <c r="AJ5" s="148">
        <v>256474</v>
      </c>
      <c r="AK5" s="39">
        <v>279435</v>
      </c>
      <c r="AL5" s="97">
        <f>SUM(AI5:AK5)</f>
        <v>753684</v>
      </c>
      <c r="AM5" s="97">
        <f>AH5+AL5</f>
        <v>2161804</v>
      </c>
    </row>
    <row r="6" spans="1:39" ht="15.75">
      <c r="A6" s="120" t="s">
        <v>23</v>
      </c>
      <c r="B6" s="4">
        <v>297310</v>
      </c>
      <c r="C6" s="4">
        <v>242823</v>
      </c>
      <c r="D6" s="4">
        <v>227013</v>
      </c>
      <c r="E6" s="93">
        <v>767146</v>
      </c>
      <c r="F6" s="40">
        <v>190827</v>
      </c>
      <c r="G6" s="40">
        <v>95216</v>
      </c>
      <c r="H6" s="40">
        <v>69729</v>
      </c>
      <c r="I6" s="98">
        <v>355772</v>
      </c>
      <c r="J6" s="98">
        <v>1122918</v>
      </c>
      <c r="K6" s="149">
        <v>64066</v>
      </c>
      <c r="L6" s="149">
        <v>55841</v>
      </c>
      <c r="M6" s="40">
        <v>83258</v>
      </c>
      <c r="N6" s="98">
        <f aca="true" t="shared" si="0" ref="N6:N14">SUM(K6:M6)</f>
        <v>203165</v>
      </c>
      <c r="O6" s="98">
        <f aca="true" t="shared" si="1" ref="O6:O14">J6+N6</f>
        <v>1326083</v>
      </c>
      <c r="P6" s="149">
        <v>214391</v>
      </c>
      <c r="Q6" s="149">
        <v>239568</v>
      </c>
      <c r="R6" s="40">
        <v>267143</v>
      </c>
      <c r="S6" s="98">
        <f aca="true" t="shared" si="2" ref="S6:S14">SUM(P6:R6)</f>
        <v>721102</v>
      </c>
      <c r="T6" s="98">
        <f aca="true" t="shared" si="3" ref="T6:T14">O6+S6</f>
        <v>2047185</v>
      </c>
      <c r="U6" s="40">
        <v>291190</v>
      </c>
      <c r="V6" s="40">
        <v>242219</v>
      </c>
      <c r="W6" s="40">
        <v>229054</v>
      </c>
      <c r="X6" s="98">
        <f aca="true" t="shared" si="4" ref="X6:X14">SUM(U6:W6)</f>
        <v>762463</v>
      </c>
      <c r="Y6" s="82">
        <v>203977</v>
      </c>
      <c r="Z6" s="40">
        <v>93694</v>
      </c>
      <c r="AA6" s="40">
        <v>61301</v>
      </c>
      <c r="AB6" s="98">
        <f aca="true" t="shared" si="5" ref="AB6:AB14">SUM(Y6:AA6)</f>
        <v>358972</v>
      </c>
      <c r="AC6" s="98">
        <f aca="true" t="shared" si="6" ref="AC6:AC14">X6+AB6</f>
        <v>1121435</v>
      </c>
      <c r="AD6" s="149">
        <v>62863</v>
      </c>
      <c r="AE6" s="149">
        <v>51166</v>
      </c>
      <c r="AF6" s="40">
        <v>58535</v>
      </c>
      <c r="AG6" s="98">
        <f aca="true" t="shared" si="7" ref="AG6:AG14">SUM(AD6:AF6)</f>
        <v>172564</v>
      </c>
      <c r="AH6" s="98">
        <f aca="true" t="shared" si="8" ref="AH6:AH14">AC6+AG6</f>
        <v>1293999</v>
      </c>
      <c r="AI6" s="149">
        <v>191600</v>
      </c>
      <c r="AJ6" s="149">
        <v>216554</v>
      </c>
      <c r="AK6" s="40">
        <v>235487</v>
      </c>
      <c r="AL6" s="98">
        <f aca="true" t="shared" si="9" ref="AL6:AL14">SUM(AI6:AK6)</f>
        <v>643641</v>
      </c>
      <c r="AM6" s="98">
        <f aca="true" t="shared" si="10" ref="AM6:AM14">AH6+AL6</f>
        <v>1937640</v>
      </c>
    </row>
    <row r="7" spans="1:39" ht="15.75">
      <c r="A7" s="120" t="s">
        <v>24</v>
      </c>
      <c r="B7" s="4">
        <v>279639</v>
      </c>
      <c r="C7" s="4">
        <v>223655</v>
      </c>
      <c r="D7" s="4">
        <v>208462</v>
      </c>
      <c r="E7" s="93">
        <v>711756</v>
      </c>
      <c r="F7" s="40">
        <v>166780</v>
      </c>
      <c r="G7" s="40">
        <v>82498</v>
      </c>
      <c r="H7" s="40">
        <v>38860</v>
      </c>
      <c r="I7" s="98">
        <v>288138</v>
      </c>
      <c r="J7" s="98">
        <v>999894</v>
      </c>
      <c r="K7" s="149">
        <v>27460</v>
      </c>
      <c r="L7" s="149">
        <v>32451</v>
      </c>
      <c r="M7" s="40">
        <v>52942</v>
      </c>
      <c r="N7" s="98">
        <f t="shared" si="0"/>
        <v>112853</v>
      </c>
      <c r="O7" s="98">
        <f t="shared" si="1"/>
        <v>1112747</v>
      </c>
      <c r="P7" s="149">
        <v>186144</v>
      </c>
      <c r="Q7" s="149">
        <v>215034</v>
      </c>
      <c r="R7" s="40">
        <v>243365</v>
      </c>
      <c r="S7" s="98">
        <f t="shared" si="2"/>
        <v>644543</v>
      </c>
      <c r="T7" s="98">
        <f t="shared" si="3"/>
        <v>1757290</v>
      </c>
      <c r="U7" s="40">
        <v>265093</v>
      </c>
      <c r="V7" s="40">
        <v>222031</v>
      </c>
      <c r="W7" s="40">
        <v>204412</v>
      </c>
      <c r="X7" s="98">
        <f t="shared" si="4"/>
        <v>691536</v>
      </c>
      <c r="Y7" s="82">
        <v>181609</v>
      </c>
      <c r="Z7" s="40">
        <v>83301</v>
      </c>
      <c r="AA7" s="40">
        <v>31707</v>
      </c>
      <c r="AB7" s="98">
        <f t="shared" si="5"/>
        <v>296617</v>
      </c>
      <c r="AC7" s="98">
        <f t="shared" si="6"/>
        <v>988153</v>
      </c>
      <c r="AD7" s="149">
        <v>37238</v>
      </c>
      <c r="AE7" s="149">
        <v>34522</v>
      </c>
      <c r="AF7" s="40">
        <v>38112</v>
      </c>
      <c r="AG7" s="98">
        <f t="shared" si="7"/>
        <v>109872</v>
      </c>
      <c r="AH7" s="98">
        <f t="shared" si="8"/>
        <v>1098025</v>
      </c>
      <c r="AI7" s="149">
        <v>166507</v>
      </c>
      <c r="AJ7" s="149">
        <v>189836</v>
      </c>
      <c r="AK7" s="40">
        <v>208997</v>
      </c>
      <c r="AL7" s="98">
        <f t="shared" si="9"/>
        <v>565340</v>
      </c>
      <c r="AM7" s="98">
        <f t="shared" si="10"/>
        <v>1663365</v>
      </c>
    </row>
    <row r="8" spans="1:39" ht="15.75">
      <c r="A8" s="120" t="s">
        <v>25</v>
      </c>
      <c r="B8" s="4">
        <v>34210</v>
      </c>
      <c r="C8" s="4">
        <v>25132</v>
      </c>
      <c r="D8" s="4">
        <v>25134</v>
      </c>
      <c r="E8" s="93">
        <v>84476</v>
      </c>
      <c r="F8" s="40">
        <v>20775</v>
      </c>
      <c r="G8" s="40">
        <v>11249</v>
      </c>
      <c r="H8" s="40">
        <v>7605</v>
      </c>
      <c r="I8" s="98">
        <v>39629</v>
      </c>
      <c r="J8" s="98">
        <v>124105</v>
      </c>
      <c r="K8" s="149">
        <v>3963</v>
      </c>
      <c r="L8" s="149">
        <v>6008</v>
      </c>
      <c r="M8" s="40">
        <v>7017</v>
      </c>
      <c r="N8" s="98">
        <f t="shared" si="0"/>
        <v>16988</v>
      </c>
      <c r="O8" s="98">
        <f t="shared" si="1"/>
        <v>141093</v>
      </c>
      <c r="P8" s="149">
        <v>23204</v>
      </c>
      <c r="Q8" s="149">
        <v>26426</v>
      </c>
      <c r="R8" s="40">
        <v>29132</v>
      </c>
      <c r="S8" s="98">
        <f t="shared" si="2"/>
        <v>78762</v>
      </c>
      <c r="T8" s="98">
        <f t="shared" si="3"/>
        <v>219855</v>
      </c>
      <c r="U8" s="40">
        <v>30759</v>
      </c>
      <c r="V8" s="40">
        <v>26277</v>
      </c>
      <c r="W8" s="40">
        <v>25691</v>
      </c>
      <c r="X8" s="98">
        <f t="shared" si="4"/>
        <v>82727</v>
      </c>
      <c r="Y8" s="82">
        <v>23493</v>
      </c>
      <c r="Z8" s="40">
        <v>10520</v>
      </c>
      <c r="AA8" s="40">
        <v>7150</v>
      </c>
      <c r="AB8" s="98">
        <f t="shared" si="5"/>
        <v>41163</v>
      </c>
      <c r="AC8" s="98">
        <f t="shared" si="6"/>
        <v>123890</v>
      </c>
      <c r="AD8" s="149">
        <v>6611</v>
      </c>
      <c r="AE8" s="149">
        <v>4373</v>
      </c>
      <c r="AF8" s="40">
        <v>7362</v>
      </c>
      <c r="AG8" s="98">
        <f t="shared" si="7"/>
        <v>18346</v>
      </c>
      <c r="AH8" s="98">
        <f t="shared" si="8"/>
        <v>142236</v>
      </c>
      <c r="AI8" s="149">
        <v>22502</v>
      </c>
      <c r="AJ8" s="149">
        <v>0</v>
      </c>
      <c r="AK8" s="40">
        <v>0</v>
      </c>
      <c r="AL8" s="98">
        <f t="shared" si="9"/>
        <v>22502</v>
      </c>
      <c r="AM8" s="98">
        <f t="shared" si="10"/>
        <v>164738</v>
      </c>
    </row>
    <row r="9" spans="1:39" ht="15.75">
      <c r="A9" s="120" t="s">
        <v>26</v>
      </c>
      <c r="B9" s="4">
        <v>270048</v>
      </c>
      <c r="C9" s="4">
        <v>213614</v>
      </c>
      <c r="D9" s="4">
        <v>203433</v>
      </c>
      <c r="E9" s="93">
        <v>687095</v>
      </c>
      <c r="F9" s="40">
        <v>162942</v>
      </c>
      <c r="G9" s="40">
        <v>78696</v>
      </c>
      <c r="H9" s="40">
        <v>12305</v>
      </c>
      <c r="I9" s="98">
        <v>253943</v>
      </c>
      <c r="J9" s="98">
        <v>941038</v>
      </c>
      <c r="K9" s="149">
        <v>35138</v>
      </c>
      <c r="L9" s="149">
        <v>49150</v>
      </c>
      <c r="M9" s="40">
        <v>52644</v>
      </c>
      <c r="N9" s="98">
        <f t="shared" si="0"/>
        <v>136932</v>
      </c>
      <c r="O9" s="98">
        <f t="shared" si="1"/>
        <v>1077970</v>
      </c>
      <c r="P9" s="149">
        <v>172727</v>
      </c>
      <c r="Q9" s="149">
        <v>205315</v>
      </c>
      <c r="R9" s="40">
        <v>221677</v>
      </c>
      <c r="S9" s="98">
        <f t="shared" si="2"/>
        <v>599719</v>
      </c>
      <c r="T9" s="98">
        <f t="shared" si="3"/>
        <v>1677689</v>
      </c>
      <c r="U9" s="40">
        <v>249250</v>
      </c>
      <c r="V9" s="40">
        <v>209769</v>
      </c>
      <c r="W9" s="40">
        <v>188206</v>
      </c>
      <c r="X9" s="98">
        <f t="shared" si="4"/>
        <v>647225</v>
      </c>
      <c r="Y9" s="82">
        <v>170957</v>
      </c>
      <c r="Z9" s="40">
        <v>59841</v>
      </c>
      <c r="AA9" s="40">
        <v>422</v>
      </c>
      <c r="AB9" s="98">
        <f t="shared" si="5"/>
        <v>231220</v>
      </c>
      <c r="AC9" s="98">
        <f t="shared" si="6"/>
        <v>878445</v>
      </c>
      <c r="AD9" s="149">
        <v>224</v>
      </c>
      <c r="AE9" s="149">
        <v>822</v>
      </c>
      <c r="AF9" s="40">
        <v>11640</v>
      </c>
      <c r="AG9" s="98">
        <f t="shared" si="7"/>
        <v>12686</v>
      </c>
      <c r="AH9" s="98">
        <f t="shared" si="8"/>
        <v>891131</v>
      </c>
      <c r="AI9" s="149">
        <v>157115</v>
      </c>
      <c r="AJ9" s="149">
        <v>182967</v>
      </c>
      <c r="AK9" s="40">
        <v>202022</v>
      </c>
      <c r="AL9" s="98">
        <f t="shared" si="9"/>
        <v>542104</v>
      </c>
      <c r="AM9" s="98">
        <f t="shared" si="10"/>
        <v>1433235</v>
      </c>
    </row>
    <row r="10" spans="1:39" ht="15.75">
      <c r="A10" s="120" t="s">
        <v>27</v>
      </c>
      <c r="B10" s="4">
        <v>469180</v>
      </c>
      <c r="C10" s="4">
        <v>381268</v>
      </c>
      <c r="D10" s="4">
        <v>349309</v>
      </c>
      <c r="E10" s="93">
        <v>1199757</v>
      </c>
      <c r="F10" s="40">
        <v>282914</v>
      </c>
      <c r="G10" s="40">
        <v>167884</v>
      </c>
      <c r="H10" s="40">
        <v>102394</v>
      </c>
      <c r="I10" s="98">
        <v>553192</v>
      </c>
      <c r="J10" s="98">
        <v>1752949</v>
      </c>
      <c r="K10" s="149">
        <v>77160</v>
      </c>
      <c r="L10" s="149">
        <v>60006</v>
      </c>
      <c r="M10" s="40">
        <v>116158</v>
      </c>
      <c r="N10" s="98">
        <f t="shared" si="0"/>
        <v>253324</v>
      </c>
      <c r="O10" s="98">
        <f t="shared" si="1"/>
        <v>2006273</v>
      </c>
      <c r="P10" s="149">
        <v>322182</v>
      </c>
      <c r="Q10" s="149">
        <v>365105</v>
      </c>
      <c r="R10" s="40">
        <v>412476</v>
      </c>
      <c r="S10" s="98">
        <f t="shared" si="2"/>
        <v>1099763</v>
      </c>
      <c r="T10" s="98">
        <f t="shared" si="3"/>
        <v>3106036</v>
      </c>
      <c r="U10" s="40">
        <v>440239</v>
      </c>
      <c r="V10" s="40">
        <v>362198</v>
      </c>
      <c r="W10" s="40">
        <v>343868</v>
      </c>
      <c r="X10" s="98">
        <f t="shared" si="4"/>
        <v>1146305</v>
      </c>
      <c r="Y10" s="82">
        <v>296119</v>
      </c>
      <c r="Z10" s="40">
        <v>162907</v>
      </c>
      <c r="AA10" s="40">
        <v>119342</v>
      </c>
      <c r="AB10" s="98">
        <f t="shared" si="5"/>
        <v>578368</v>
      </c>
      <c r="AC10" s="98">
        <f t="shared" si="6"/>
        <v>1724673</v>
      </c>
      <c r="AD10" s="149">
        <v>91566</v>
      </c>
      <c r="AE10" s="149">
        <v>106062</v>
      </c>
      <c r="AF10" s="40">
        <v>112141</v>
      </c>
      <c r="AG10" s="98">
        <f t="shared" si="7"/>
        <v>309769</v>
      </c>
      <c r="AH10" s="98">
        <f t="shared" si="8"/>
        <v>2034442</v>
      </c>
      <c r="AI10" s="149">
        <v>283950</v>
      </c>
      <c r="AJ10" s="149">
        <v>328002</v>
      </c>
      <c r="AK10" s="40">
        <v>354010</v>
      </c>
      <c r="AL10" s="98">
        <f t="shared" si="9"/>
        <v>965962</v>
      </c>
      <c r="AM10" s="98">
        <f t="shared" si="10"/>
        <v>3000404</v>
      </c>
    </row>
    <row r="11" spans="1:39" ht="15.75">
      <c r="A11" s="120" t="s">
        <v>28</v>
      </c>
      <c r="B11" s="4">
        <v>182177</v>
      </c>
      <c r="C11" s="4">
        <v>145444</v>
      </c>
      <c r="D11" s="4">
        <v>135358</v>
      </c>
      <c r="E11" s="93">
        <v>462979</v>
      </c>
      <c r="F11" s="40">
        <v>112918</v>
      </c>
      <c r="G11" s="40">
        <v>59591</v>
      </c>
      <c r="H11" s="40">
        <v>33077</v>
      </c>
      <c r="I11" s="98">
        <v>205586</v>
      </c>
      <c r="J11" s="98">
        <v>668565</v>
      </c>
      <c r="K11" s="149">
        <v>23567</v>
      </c>
      <c r="L11" s="149">
        <v>23920</v>
      </c>
      <c r="M11" s="40">
        <v>36430</v>
      </c>
      <c r="N11" s="98">
        <f t="shared" si="0"/>
        <v>83917</v>
      </c>
      <c r="O11" s="98">
        <f t="shared" si="1"/>
        <v>752482</v>
      </c>
      <c r="P11" s="149">
        <v>119529</v>
      </c>
      <c r="Q11" s="149">
        <v>138217</v>
      </c>
      <c r="R11" s="40">
        <v>156274</v>
      </c>
      <c r="S11" s="98">
        <f t="shared" si="2"/>
        <v>414020</v>
      </c>
      <c r="T11" s="98">
        <f t="shared" si="3"/>
        <v>1166502</v>
      </c>
      <c r="U11" s="40">
        <v>171412</v>
      </c>
      <c r="V11" s="40">
        <v>142365</v>
      </c>
      <c r="W11" s="40">
        <v>132917</v>
      </c>
      <c r="X11" s="98">
        <f t="shared" si="4"/>
        <v>446694</v>
      </c>
      <c r="Y11" s="82">
        <v>113536</v>
      </c>
      <c r="Z11" s="40">
        <v>54467</v>
      </c>
      <c r="AA11" s="40">
        <v>29424</v>
      </c>
      <c r="AB11" s="98">
        <f t="shared" si="5"/>
        <v>197427</v>
      </c>
      <c r="AC11" s="98">
        <f t="shared" si="6"/>
        <v>644121</v>
      </c>
      <c r="AD11" s="149">
        <v>17026</v>
      </c>
      <c r="AE11" s="149">
        <v>26682</v>
      </c>
      <c r="AF11" s="40">
        <v>29034</v>
      </c>
      <c r="AG11" s="98">
        <f t="shared" si="7"/>
        <v>72742</v>
      </c>
      <c r="AH11" s="98">
        <f t="shared" si="8"/>
        <v>716863</v>
      </c>
      <c r="AI11" s="149">
        <v>104958</v>
      </c>
      <c r="AJ11" s="149">
        <v>126400</v>
      </c>
      <c r="AK11" s="40">
        <v>139647</v>
      </c>
      <c r="AL11" s="98">
        <f t="shared" si="9"/>
        <v>371005</v>
      </c>
      <c r="AM11" s="98">
        <f t="shared" si="10"/>
        <v>1087868</v>
      </c>
    </row>
    <row r="12" spans="1:39" ht="15.75">
      <c r="A12" s="120" t="s">
        <v>29</v>
      </c>
      <c r="B12" s="4">
        <v>380501</v>
      </c>
      <c r="C12" s="4">
        <v>308532</v>
      </c>
      <c r="D12" s="4">
        <v>314554</v>
      </c>
      <c r="E12" s="93">
        <v>1003587</v>
      </c>
      <c r="F12" s="40">
        <v>276096</v>
      </c>
      <c r="G12" s="40">
        <v>194353</v>
      </c>
      <c r="H12" s="40">
        <v>159820</v>
      </c>
      <c r="I12" s="98">
        <v>630269</v>
      </c>
      <c r="J12" s="98">
        <v>1633856</v>
      </c>
      <c r="K12" s="149">
        <v>77012</v>
      </c>
      <c r="L12" s="149">
        <v>103503</v>
      </c>
      <c r="M12" s="40">
        <v>135442</v>
      </c>
      <c r="N12" s="98">
        <f t="shared" si="0"/>
        <v>315957</v>
      </c>
      <c r="O12" s="98">
        <f t="shared" si="1"/>
        <v>1949813</v>
      </c>
      <c r="P12" s="149">
        <v>293271</v>
      </c>
      <c r="Q12" s="149">
        <v>331813</v>
      </c>
      <c r="R12" s="40">
        <v>350966</v>
      </c>
      <c r="S12" s="98">
        <f t="shared" si="2"/>
        <v>976050</v>
      </c>
      <c r="T12" s="98">
        <f t="shared" si="3"/>
        <v>2925863</v>
      </c>
      <c r="U12" s="40">
        <v>376863</v>
      </c>
      <c r="V12" s="40">
        <v>310381</v>
      </c>
      <c r="W12" s="40">
        <v>310367</v>
      </c>
      <c r="X12" s="98">
        <f t="shared" si="4"/>
        <v>997611</v>
      </c>
      <c r="Y12" s="82">
        <v>285373</v>
      </c>
      <c r="Z12" s="40">
        <v>175195</v>
      </c>
      <c r="AA12" s="40">
        <v>125163</v>
      </c>
      <c r="AB12" s="98">
        <f t="shared" si="5"/>
        <v>585731</v>
      </c>
      <c r="AC12" s="98">
        <f t="shared" si="6"/>
        <v>1583342</v>
      </c>
      <c r="AD12" s="149">
        <v>67074</v>
      </c>
      <c r="AE12" s="149">
        <v>109038</v>
      </c>
      <c r="AF12" s="40">
        <v>114294</v>
      </c>
      <c r="AG12" s="98">
        <f t="shared" si="7"/>
        <v>290406</v>
      </c>
      <c r="AH12" s="98">
        <f t="shared" si="8"/>
        <v>1873748</v>
      </c>
      <c r="AI12" s="149">
        <v>265517</v>
      </c>
      <c r="AJ12" s="149">
        <v>296208</v>
      </c>
      <c r="AK12" s="40">
        <v>296833</v>
      </c>
      <c r="AL12" s="98">
        <f t="shared" si="9"/>
        <v>858558</v>
      </c>
      <c r="AM12" s="98">
        <f t="shared" si="10"/>
        <v>2732306</v>
      </c>
    </row>
    <row r="13" spans="1:39" ht="15.75">
      <c r="A13" s="120" t="s">
        <v>30</v>
      </c>
      <c r="B13" s="4">
        <v>583055</v>
      </c>
      <c r="C13" s="4">
        <v>466551</v>
      </c>
      <c r="D13" s="4">
        <v>437371</v>
      </c>
      <c r="E13" s="93">
        <v>1486977</v>
      </c>
      <c r="F13" s="40">
        <v>352695</v>
      </c>
      <c r="G13" s="40">
        <v>190692</v>
      </c>
      <c r="H13" s="40">
        <v>85803</v>
      </c>
      <c r="I13" s="98">
        <v>629190</v>
      </c>
      <c r="J13" s="98">
        <v>2116167</v>
      </c>
      <c r="K13" s="149">
        <v>80007</v>
      </c>
      <c r="L13" s="149">
        <v>79393</v>
      </c>
      <c r="M13" s="40">
        <v>124917</v>
      </c>
      <c r="N13" s="98">
        <f t="shared" si="0"/>
        <v>284317</v>
      </c>
      <c r="O13" s="98">
        <f t="shared" si="1"/>
        <v>2400484</v>
      </c>
      <c r="P13" s="149">
        <v>382891</v>
      </c>
      <c r="Q13" s="149">
        <v>445543</v>
      </c>
      <c r="R13" s="40">
        <v>505504</v>
      </c>
      <c r="S13" s="98">
        <f t="shared" si="2"/>
        <v>1333938</v>
      </c>
      <c r="T13" s="98">
        <f t="shared" si="3"/>
        <v>3734422</v>
      </c>
      <c r="U13" s="40">
        <v>543840</v>
      </c>
      <c r="V13" s="40">
        <v>451208</v>
      </c>
      <c r="W13" s="40">
        <v>424221</v>
      </c>
      <c r="X13" s="98">
        <f t="shared" si="4"/>
        <v>1419269</v>
      </c>
      <c r="Y13" s="82">
        <v>376434</v>
      </c>
      <c r="Z13" s="40">
        <v>199713</v>
      </c>
      <c r="AA13" s="40">
        <v>92826</v>
      </c>
      <c r="AB13" s="98">
        <f t="shared" si="5"/>
        <v>668973</v>
      </c>
      <c r="AC13" s="98">
        <f t="shared" si="6"/>
        <v>2088242</v>
      </c>
      <c r="AD13" s="149">
        <v>113722</v>
      </c>
      <c r="AE13" s="149">
        <v>126077</v>
      </c>
      <c r="AF13" s="40">
        <v>113800</v>
      </c>
      <c r="AG13" s="98">
        <f t="shared" si="7"/>
        <v>353599</v>
      </c>
      <c r="AH13" s="98">
        <f t="shared" si="8"/>
        <v>2441841</v>
      </c>
      <c r="AI13" s="149">
        <v>351971</v>
      </c>
      <c r="AJ13" s="149">
        <v>405005</v>
      </c>
      <c r="AK13" s="40">
        <v>446504</v>
      </c>
      <c r="AL13" s="98">
        <f t="shared" si="9"/>
        <v>1203480</v>
      </c>
      <c r="AM13" s="98">
        <f t="shared" si="10"/>
        <v>3645321</v>
      </c>
    </row>
    <row r="14" spans="1:39" ht="16.5" thickBot="1">
      <c r="A14" s="120" t="s">
        <v>54</v>
      </c>
      <c r="B14" s="4">
        <v>853</v>
      </c>
      <c r="C14" s="4">
        <v>565</v>
      </c>
      <c r="D14" s="4">
        <v>575</v>
      </c>
      <c r="E14" s="93">
        <v>1993</v>
      </c>
      <c r="F14" s="40">
        <v>386</v>
      </c>
      <c r="G14" s="40">
        <v>149</v>
      </c>
      <c r="H14" s="40">
        <v>0</v>
      </c>
      <c r="I14" s="98">
        <v>535</v>
      </c>
      <c r="J14" s="98">
        <v>2528</v>
      </c>
      <c r="K14" s="40">
        <v>0</v>
      </c>
      <c r="L14" s="40">
        <v>0</v>
      </c>
      <c r="M14" s="40">
        <v>0</v>
      </c>
      <c r="N14" s="98">
        <f t="shared" si="0"/>
        <v>0</v>
      </c>
      <c r="O14" s="98">
        <f t="shared" si="1"/>
        <v>2528</v>
      </c>
      <c r="P14" s="40">
        <v>487</v>
      </c>
      <c r="Q14" s="40">
        <v>411</v>
      </c>
      <c r="R14" s="40">
        <v>438</v>
      </c>
      <c r="S14" s="98">
        <f t="shared" si="2"/>
        <v>1336</v>
      </c>
      <c r="T14" s="98">
        <f t="shared" si="3"/>
        <v>3864</v>
      </c>
      <c r="U14" s="40">
        <v>458</v>
      </c>
      <c r="V14" s="40">
        <v>418</v>
      </c>
      <c r="W14" s="40">
        <v>415</v>
      </c>
      <c r="X14" s="98">
        <f t="shared" si="4"/>
        <v>1291</v>
      </c>
      <c r="Y14" s="82">
        <v>383</v>
      </c>
      <c r="Z14" s="40">
        <v>278</v>
      </c>
      <c r="AA14" s="40">
        <v>0</v>
      </c>
      <c r="AB14" s="98">
        <f t="shared" si="5"/>
        <v>661</v>
      </c>
      <c r="AC14" s="98">
        <f t="shared" si="6"/>
        <v>1952</v>
      </c>
      <c r="AD14" s="40">
        <v>0</v>
      </c>
      <c r="AE14" s="40">
        <v>0</v>
      </c>
      <c r="AF14" s="40">
        <v>0</v>
      </c>
      <c r="AG14" s="98">
        <f t="shared" si="7"/>
        <v>0</v>
      </c>
      <c r="AH14" s="98">
        <f t="shared" si="8"/>
        <v>1952</v>
      </c>
      <c r="AI14" s="40">
        <v>381</v>
      </c>
      <c r="AJ14" s="40">
        <v>400</v>
      </c>
      <c r="AK14" s="40">
        <v>420</v>
      </c>
      <c r="AL14" s="98">
        <f t="shared" si="9"/>
        <v>1201</v>
      </c>
      <c r="AM14" s="98">
        <f t="shared" si="10"/>
        <v>3153</v>
      </c>
    </row>
    <row r="15" spans="1:39" ht="16.5" thickBot="1">
      <c r="A15" s="252" t="s">
        <v>34</v>
      </c>
      <c r="B15" s="6">
        <f>SUM(B5:B14)</f>
        <v>2868056</v>
      </c>
      <c r="C15" s="6">
        <f>SUM(C5:C14)</f>
        <v>2306222</v>
      </c>
      <c r="D15" s="6">
        <f>SUM(D5:D14)</f>
        <v>2176093</v>
      </c>
      <c r="E15" s="94">
        <f>SUM(E5:E14)</f>
        <v>7350371</v>
      </c>
      <c r="F15" s="41">
        <f>SUM(F5:F14)</f>
        <v>1784828</v>
      </c>
      <c r="G15" s="41">
        <f aca="true" t="shared" si="11" ref="G15:AM15">SUM(G5:G14)</f>
        <v>983444</v>
      </c>
      <c r="H15" s="41">
        <f t="shared" si="11"/>
        <v>548558</v>
      </c>
      <c r="I15" s="99">
        <f t="shared" si="11"/>
        <v>3316830</v>
      </c>
      <c r="J15" s="99">
        <f t="shared" si="11"/>
        <v>10667201</v>
      </c>
      <c r="K15" s="41">
        <f t="shared" si="11"/>
        <v>426345</v>
      </c>
      <c r="L15" s="41">
        <f t="shared" si="11"/>
        <v>448965</v>
      </c>
      <c r="M15" s="41">
        <f t="shared" si="11"/>
        <v>666279</v>
      </c>
      <c r="N15" s="99">
        <f t="shared" si="11"/>
        <v>1541589</v>
      </c>
      <c r="O15" s="99">
        <f t="shared" si="11"/>
        <v>12208790</v>
      </c>
      <c r="P15" s="41">
        <f>SUM(P5:P14)</f>
        <v>1960213</v>
      </c>
      <c r="Q15" s="41">
        <f>SUM(Q5:Q14)</f>
        <v>2256858</v>
      </c>
      <c r="R15" s="41">
        <f>SUM(R5:R14)</f>
        <v>2513009</v>
      </c>
      <c r="S15" s="99">
        <f>SUM(S5:S14)</f>
        <v>6730080</v>
      </c>
      <c r="T15" s="99">
        <f>SUM(T5:T14)</f>
        <v>18938870</v>
      </c>
      <c r="U15" s="41">
        <f t="shared" si="11"/>
        <v>2723226</v>
      </c>
      <c r="V15" s="41">
        <f t="shared" si="11"/>
        <v>2261542</v>
      </c>
      <c r="W15" s="41">
        <f t="shared" si="11"/>
        <v>2132206</v>
      </c>
      <c r="X15" s="99">
        <f t="shared" si="11"/>
        <v>7116974</v>
      </c>
      <c r="Y15" s="41">
        <f t="shared" si="11"/>
        <v>1891384</v>
      </c>
      <c r="Z15" s="41">
        <f t="shared" si="11"/>
        <v>932927</v>
      </c>
      <c r="AA15" s="41">
        <f t="shared" si="11"/>
        <v>504498</v>
      </c>
      <c r="AB15" s="99">
        <f t="shared" si="11"/>
        <v>3328809</v>
      </c>
      <c r="AC15" s="99">
        <f t="shared" si="11"/>
        <v>10445783</v>
      </c>
      <c r="AD15" s="41">
        <f t="shared" si="11"/>
        <v>432909</v>
      </c>
      <c r="AE15" s="41">
        <f t="shared" si="11"/>
        <v>498607</v>
      </c>
      <c r="AF15" s="41">
        <f t="shared" si="11"/>
        <v>525058</v>
      </c>
      <c r="AG15" s="99">
        <f t="shared" si="11"/>
        <v>1456574</v>
      </c>
      <c r="AH15" s="99">
        <f t="shared" si="11"/>
        <v>11902357</v>
      </c>
      <c r="AI15" s="41">
        <f t="shared" si="11"/>
        <v>1762276</v>
      </c>
      <c r="AJ15" s="41">
        <f t="shared" si="11"/>
        <v>2001846</v>
      </c>
      <c r="AK15" s="41">
        <f t="shared" si="11"/>
        <v>2163355</v>
      </c>
      <c r="AL15" s="99">
        <f t="shared" si="11"/>
        <v>5927477</v>
      </c>
      <c r="AM15" s="99">
        <f t="shared" si="11"/>
        <v>17829834</v>
      </c>
    </row>
    <row r="16" spans="1:39" ht="18.75">
      <c r="A16" s="244" t="s">
        <v>35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309"/>
      <c r="U16" s="245"/>
      <c r="V16" s="245"/>
      <c r="W16" s="245"/>
      <c r="X16" s="245"/>
      <c r="Y16" s="250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317"/>
    </row>
    <row r="17" spans="1:39" ht="15.75">
      <c r="A17" s="126" t="s">
        <v>36</v>
      </c>
      <c r="B17" s="5">
        <v>266504</v>
      </c>
      <c r="C17" s="5">
        <v>193409</v>
      </c>
      <c r="D17" s="5">
        <v>193245</v>
      </c>
      <c r="E17" s="92">
        <v>653158</v>
      </c>
      <c r="F17" s="39">
        <v>160277</v>
      </c>
      <c r="G17" s="39">
        <v>98407</v>
      </c>
      <c r="H17" s="39">
        <v>44365</v>
      </c>
      <c r="I17" s="97">
        <v>303049</v>
      </c>
      <c r="J17" s="97">
        <v>956207</v>
      </c>
      <c r="K17" s="148">
        <v>11133</v>
      </c>
      <c r="L17" s="148">
        <v>38831</v>
      </c>
      <c r="M17" s="39">
        <v>47527</v>
      </c>
      <c r="N17" s="97">
        <f>SUM(K17:M17)</f>
        <v>97491</v>
      </c>
      <c r="O17" s="97">
        <f>J17+N17</f>
        <v>1053698</v>
      </c>
      <c r="P17" s="148">
        <v>170480</v>
      </c>
      <c r="Q17" s="148">
        <v>185724</v>
      </c>
      <c r="R17" s="39">
        <v>222033</v>
      </c>
      <c r="S17" s="97">
        <f>SUM(P17:R17)</f>
        <v>578237</v>
      </c>
      <c r="T17" s="97">
        <f>O17+S17</f>
        <v>1631935</v>
      </c>
      <c r="U17" s="39">
        <v>253344</v>
      </c>
      <c r="V17" s="39">
        <v>196598</v>
      </c>
      <c r="W17" s="39">
        <v>191635</v>
      </c>
      <c r="X17" s="97">
        <f>SUM(U17:W17)</f>
        <v>641577</v>
      </c>
      <c r="Y17" s="318">
        <v>160723</v>
      </c>
      <c r="Z17" s="148">
        <v>88855</v>
      </c>
      <c r="AA17" s="39">
        <v>44417</v>
      </c>
      <c r="AB17" s="97">
        <f>SUM(Y17:AA17)</f>
        <v>293995</v>
      </c>
      <c r="AC17" s="97">
        <f>X17+AB17</f>
        <v>935572</v>
      </c>
      <c r="AD17" s="148">
        <v>14363</v>
      </c>
      <c r="AE17" s="148">
        <v>40179</v>
      </c>
      <c r="AF17" s="39">
        <v>43504</v>
      </c>
      <c r="AG17" s="97">
        <f>SUM(AD17:AF17)</f>
        <v>98046</v>
      </c>
      <c r="AH17" s="97">
        <f>AC17+AG17</f>
        <v>1033618</v>
      </c>
      <c r="AI17" s="148">
        <v>152542</v>
      </c>
      <c r="AJ17" s="148">
        <v>175339</v>
      </c>
      <c r="AK17" s="39">
        <v>199211</v>
      </c>
      <c r="AL17" s="97">
        <f>SUM(AI17:AK17)</f>
        <v>527092</v>
      </c>
      <c r="AM17" s="97">
        <f>AH17+AL17</f>
        <v>1560710</v>
      </c>
    </row>
    <row r="18" spans="1:39" s="37" customFormat="1" ht="16.5" thickBot="1">
      <c r="A18" s="118" t="s">
        <v>55</v>
      </c>
      <c r="B18" s="4">
        <v>0</v>
      </c>
      <c r="C18" s="4">
        <v>0</v>
      </c>
      <c r="D18" s="4">
        <v>0</v>
      </c>
      <c r="E18" s="93">
        <v>0</v>
      </c>
      <c r="F18" s="40">
        <v>0</v>
      </c>
      <c r="G18" s="40">
        <v>0</v>
      </c>
      <c r="H18" s="40">
        <v>0</v>
      </c>
      <c r="I18" s="98">
        <v>0</v>
      </c>
      <c r="J18" s="98">
        <v>0</v>
      </c>
      <c r="K18" s="149">
        <v>0</v>
      </c>
      <c r="L18" s="149">
        <v>0</v>
      </c>
      <c r="M18" s="149">
        <v>0</v>
      </c>
      <c r="N18" s="98">
        <v>0</v>
      </c>
      <c r="O18" s="98">
        <v>0</v>
      </c>
      <c r="P18" s="149">
        <v>0</v>
      </c>
      <c r="Q18" s="149">
        <v>0</v>
      </c>
      <c r="R18" s="149">
        <v>0</v>
      </c>
      <c r="S18" s="98">
        <v>0</v>
      </c>
      <c r="T18" s="98">
        <v>0</v>
      </c>
      <c r="U18" s="40">
        <v>0</v>
      </c>
      <c r="V18" s="40">
        <v>10434.372500000001</v>
      </c>
      <c r="W18" s="40">
        <v>9381.7</v>
      </c>
      <c r="X18" s="98">
        <f>SUM(U18:W18)</f>
        <v>19816.072500000002</v>
      </c>
      <c r="Y18" s="149">
        <v>8212.220000000001</v>
      </c>
      <c r="Z18" s="149">
        <v>3003.568</v>
      </c>
      <c r="AA18" s="40">
        <v>225</v>
      </c>
      <c r="AB18" s="98">
        <f>SUM(Y18:AA18)</f>
        <v>11440.788</v>
      </c>
      <c r="AC18" s="98">
        <f>X18+AB18</f>
        <v>31256.860500000003</v>
      </c>
      <c r="AD18" s="149">
        <v>130</v>
      </c>
      <c r="AE18" s="149">
        <v>215</v>
      </c>
      <c r="AF18" s="40">
        <v>1249.141</v>
      </c>
      <c r="AG18" s="98">
        <f>SUM(AD18:AF18)</f>
        <v>1594.141</v>
      </c>
      <c r="AH18" s="98">
        <f>AC18+AG18</f>
        <v>32851.001500000006</v>
      </c>
      <c r="AI18" s="149">
        <v>5660.395</v>
      </c>
      <c r="AJ18" s="149">
        <v>7188.847</v>
      </c>
      <c r="AK18" s="40">
        <v>8387.482</v>
      </c>
      <c r="AL18" s="98">
        <f>SUM(AI18:AK18)</f>
        <v>21236.724000000002</v>
      </c>
      <c r="AM18" s="98">
        <f>AH18+AL18</f>
        <v>54087.72550000001</v>
      </c>
    </row>
    <row r="19" spans="1:40" ht="16.5" thickBot="1">
      <c r="A19" s="251" t="s">
        <v>41</v>
      </c>
      <c r="B19" s="6">
        <v>266504</v>
      </c>
      <c r="C19" s="6">
        <v>193409</v>
      </c>
      <c r="D19" s="6">
        <v>193245</v>
      </c>
      <c r="E19" s="94">
        <v>653158</v>
      </c>
      <c r="F19" s="41">
        <v>160277</v>
      </c>
      <c r="G19" s="41">
        <v>98407</v>
      </c>
      <c r="H19" s="41">
        <v>44365</v>
      </c>
      <c r="I19" s="99">
        <v>303049</v>
      </c>
      <c r="J19" s="99">
        <v>956207</v>
      </c>
      <c r="K19" s="41">
        <f>K17</f>
        <v>11133</v>
      </c>
      <c r="L19" s="41">
        <f>L17</f>
        <v>38831</v>
      </c>
      <c r="M19" s="41">
        <f>M17</f>
        <v>47527</v>
      </c>
      <c r="N19" s="99">
        <f>SUM(K19:M19)</f>
        <v>97491</v>
      </c>
      <c r="O19" s="99">
        <f>J19+N19</f>
        <v>1053698</v>
      </c>
      <c r="P19" s="41">
        <f>P17</f>
        <v>170480</v>
      </c>
      <c r="Q19" s="41">
        <f>Q17</f>
        <v>185724</v>
      </c>
      <c r="R19" s="41">
        <f>R17</f>
        <v>222033</v>
      </c>
      <c r="S19" s="99">
        <f>SUM(P19:R19)</f>
        <v>578237</v>
      </c>
      <c r="T19" s="99">
        <f>O19+S19</f>
        <v>1631935</v>
      </c>
      <c r="U19" s="88">
        <f>SUM(U17:U18)</f>
        <v>253344</v>
      </c>
      <c r="V19" s="88">
        <f>SUM(V17:V18)</f>
        <v>207032.3725</v>
      </c>
      <c r="W19" s="88">
        <f>SUM(W17:W18)</f>
        <v>201016.7</v>
      </c>
      <c r="X19" s="100">
        <f>SUM(U19:W19)</f>
        <v>661393.0725</v>
      </c>
      <c r="Y19" s="41">
        <f>SUM(Y17:Y18)</f>
        <v>168935.22</v>
      </c>
      <c r="Z19" s="41">
        <f>SUM(Z17:Z18)</f>
        <v>91858.568</v>
      </c>
      <c r="AA19" s="41">
        <f>SUM(AA17:AA18)</f>
        <v>44642</v>
      </c>
      <c r="AB19" s="99">
        <f>SUM(Y19:AA19)</f>
        <v>305435.788</v>
      </c>
      <c r="AC19" s="99">
        <f>X19+AB19</f>
        <v>966828.8605</v>
      </c>
      <c r="AD19" s="41">
        <f>SUM(AD17:AD18)</f>
        <v>14493</v>
      </c>
      <c r="AE19" s="41">
        <f>SUM(AE17:AE18)</f>
        <v>40394</v>
      </c>
      <c r="AF19" s="41">
        <f>SUM(AF17:AF18)</f>
        <v>44753.141</v>
      </c>
      <c r="AG19" s="99">
        <f>SUM(AD19:AF19)</f>
        <v>99640.141</v>
      </c>
      <c r="AH19" s="99">
        <f>AC19+AG19</f>
        <v>1066469.0015</v>
      </c>
      <c r="AI19" s="41">
        <f>SUM(AI17:AI18)</f>
        <v>158202.395</v>
      </c>
      <c r="AJ19" s="41">
        <f>SUM(AJ17:AJ18)</f>
        <v>182527.847</v>
      </c>
      <c r="AK19" s="41">
        <f>SUM(AK17:AK18)</f>
        <v>207598.482</v>
      </c>
      <c r="AL19" s="99">
        <f>SUM(AL17:AL18)</f>
        <v>548328.724</v>
      </c>
      <c r="AM19" s="99">
        <f>SUM(AM17:AM18)</f>
        <v>1614797.7255</v>
      </c>
      <c r="AN19" s="2"/>
    </row>
    <row r="20" spans="1:39" ht="18.75">
      <c r="A20" s="247" t="s">
        <v>42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309"/>
      <c r="U20" s="242"/>
      <c r="V20" s="242"/>
      <c r="W20" s="242"/>
      <c r="X20" s="242"/>
      <c r="Y20" s="242"/>
      <c r="Z20" s="242"/>
      <c r="AA20" s="242"/>
      <c r="AB20" s="242"/>
      <c r="AC20" s="242"/>
      <c r="AD20" s="245"/>
      <c r="AE20" s="245"/>
      <c r="AF20" s="245"/>
      <c r="AG20" s="245"/>
      <c r="AH20" s="245"/>
      <c r="AI20" s="245"/>
      <c r="AJ20" s="245"/>
      <c r="AK20" s="245"/>
      <c r="AL20" s="245"/>
      <c r="AM20" s="307"/>
    </row>
    <row r="21" spans="1:39" ht="15.75">
      <c r="A21" s="126" t="s">
        <v>43</v>
      </c>
      <c r="B21" s="5">
        <v>235733</v>
      </c>
      <c r="C21" s="5">
        <v>173008</v>
      </c>
      <c r="D21" s="5">
        <v>170788</v>
      </c>
      <c r="E21" s="92">
        <v>579529</v>
      </c>
      <c r="F21" s="39">
        <v>147000</v>
      </c>
      <c r="G21" s="39">
        <v>116491</v>
      </c>
      <c r="H21" s="39">
        <v>54149</v>
      </c>
      <c r="I21" s="97">
        <v>317640</v>
      </c>
      <c r="J21" s="97">
        <v>897169</v>
      </c>
      <c r="K21" s="148">
        <v>46203</v>
      </c>
      <c r="L21" s="148">
        <v>45698</v>
      </c>
      <c r="M21" s="39">
        <v>96555</v>
      </c>
      <c r="N21" s="97">
        <f>SUM(K21:M21)</f>
        <v>188456</v>
      </c>
      <c r="O21" s="97">
        <f>J21+N21</f>
        <v>1085625</v>
      </c>
      <c r="P21" s="148">
        <v>147675</v>
      </c>
      <c r="Q21" s="148">
        <v>166957</v>
      </c>
      <c r="R21" s="39">
        <v>196586</v>
      </c>
      <c r="S21" s="97">
        <f>SUM(P21:R21)</f>
        <v>511218</v>
      </c>
      <c r="T21" s="97">
        <f>O21+S21</f>
        <v>1596843</v>
      </c>
      <c r="U21" s="39">
        <v>217151</v>
      </c>
      <c r="V21" s="39">
        <v>171083</v>
      </c>
      <c r="W21" s="39">
        <v>161027</v>
      </c>
      <c r="X21" s="97">
        <f>SUM(U21:W21)</f>
        <v>549261</v>
      </c>
      <c r="Y21" s="39">
        <v>140429</v>
      </c>
      <c r="Z21" s="39">
        <v>114764</v>
      </c>
      <c r="AA21" s="39">
        <v>43611</v>
      </c>
      <c r="AB21" s="97">
        <f>SUM(Y21:AA21)</f>
        <v>298804</v>
      </c>
      <c r="AC21" s="97">
        <f>X21+AB21</f>
        <v>848065</v>
      </c>
      <c r="AD21" s="148">
        <v>47294</v>
      </c>
      <c r="AE21" s="148">
        <v>47644</v>
      </c>
      <c r="AF21" s="39">
        <v>83830</v>
      </c>
      <c r="AG21" s="97">
        <f>SUM(AD21:AF21)</f>
        <v>178768</v>
      </c>
      <c r="AH21" s="97">
        <f>AC21+AG21</f>
        <v>1026833</v>
      </c>
      <c r="AI21" s="148">
        <v>131749</v>
      </c>
      <c r="AJ21" s="148">
        <v>163056</v>
      </c>
      <c r="AK21" s="39">
        <v>191727</v>
      </c>
      <c r="AL21" s="97">
        <f>SUM(AI21:AK21)</f>
        <v>486532</v>
      </c>
      <c r="AM21" s="97">
        <f>AH21+AL21</f>
        <v>1513365</v>
      </c>
    </row>
    <row r="22" spans="1:39" ht="16.5" thickBot="1">
      <c r="A22" s="118" t="s">
        <v>54</v>
      </c>
      <c r="B22" s="4">
        <v>395</v>
      </c>
      <c r="C22" s="4">
        <v>237</v>
      </c>
      <c r="D22" s="4">
        <v>227</v>
      </c>
      <c r="E22" s="93">
        <v>859</v>
      </c>
      <c r="F22" s="40">
        <v>213</v>
      </c>
      <c r="G22" s="40">
        <v>181</v>
      </c>
      <c r="H22" s="40">
        <v>153.49</v>
      </c>
      <c r="I22" s="98">
        <v>547.49</v>
      </c>
      <c r="J22" s="98">
        <v>1406.49</v>
      </c>
      <c r="K22" s="149">
        <v>102.56</v>
      </c>
      <c r="L22" s="149">
        <v>101.2</v>
      </c>
      <c r="M22" s="40">
        <v>195</v>
      </c>
      <c r="N22" s="98">
        <f>SUM(K22:M22)</f>
        <v>398.76</v>
      </c>
      <c r="O22" s="98">
        <f>J22+N22</f>
        <v>1805.25</v>
      </c>
      <c r="P22" s="149">
        <v>232</v>
      </c>
      <c r="Q22" s="149">
        <v>233.4</v>
      </c>
      <c r="R22" s="40">
        <v>194.9</v>
      </c>
      <c r="S22" s="98">
        <f>SUM(P22:R22)</f>
        <v>660.3</v>
      </c>
      <c r="T22" s="98">
        <f>O22+S22</f>
        <v>2465.55</v>
      </c>
      <c r="U22" s="40">
        <v>403.9</v>
      </c>
      <c r="V22" s="40">
        <v>248.2</v>
      </c>
      <c r="W22" s="40">
        <v>233.9</v>
      </c>
      <c r="X22" s="98">
        <f>SUM(U22:W22)</f>
        <v>885.9999999999999</v>
      </c>
      <c r="Y22" s="40">
        <v>216.2</v>
      </c>
      <c r="Z22" s="40">
        <v>209.7</v>
      </c>
      <c r="AA22" s="40">
        <v>152.7</v>
      </c>
      <c r="AB22" s="98">
        <f>SUM(Y22:AA22)</f>
        <v>578.5999999999999</v>
      </c>
      <c r="AC22" s="98">
        <f>X22+AB22</f>
        <v>1464.6</v>
      </c>
      <c r="AD22" s="242">
        <v>133</v>
      </c>
      <c r="AE22" s="242">
        <v>106.4</v>
      </c>
      <c r="AF22" s="242">
        <v>157.2</v>
      </c>
      <c r="AG22" s="246">
        <f>SUM(AD22:AF22)</f>
        <v>396.6</v>
      </c>
      <c r="AH22" s="246">
        <f>AC22+AG22</f>
        <v>1861.1999999999998</v>
      </c>
      <c r="AI22" s="149">
        <v>209.1</v>
      </c>
      <c r="AJ22" s="149">
        <v>274.9</v>
      </c>
      <c r="AK22" s="40">
        <v>242.95</v>
      </c>
      <c r="AL22" s="246">
        <f>SUM(AI22:AK22)</f>
        <v>726.95</v>
      </c>
      <c r="AM22" s="246">
        <f>AH22+AL22</f>
        <v>2588.1499999999996</v>
      </c>
    </row>
    <row r="23" spans="1:39" ht="16.5" thickBot="1">
      <c r="A23" s="251" t="s">
        <v>48</v>
      </c>
      <c r="B23" s="6">
        <v>236128</v>
      </c>
      <c r="C23" s="6">
        <v>173245</v>
      </c>
      <c r="D23" s="6">
        <v>171015</v>
      </c>
      <c r="E23" s="94">
        <v>580388</v>
      </c>
      <c r="F23" s="41">
        <v>147213</v>
      </c>
      <c r="G23" s="41">
        <v>116672</v>
      </c>
      <c r="H23" s="41">
        <v>54302.49</v>
      </c>
      <c r="I23" s="99">
        <v>318187.49</v>
      </c>
      <c r="J23" s="99">
        <v>898575.49</v>
      </c>
      <c r="K23" s="41">
        <f>SUM(K21:K22)</f>
        <v>46305.56</v>
      </c>
      <c r="L23" s="41">
        <f>SUM(L21:L22)</f>
        <v>45799.2</v>
      </c>
      <c r="M23" s="41">
        <f>SUM(M21:M22)</f>
        <v>96750</v>
      </c>
      <c r="N23" s="99">
        <f>SUM(K23:M23)</f>
        <v>188854.76</v>
      </c>
      <c r="O23" s="99">
        <f>J23+N23</f>
        <v>1087430.25</v>
      </c>
      <c r="P23" s="41">
        <f>SUM(P21:P22)</f>
        <v>147907</v>
      </c>
      <c r="Q23" s="41">
        <f>SUM(Q21:Q22)</f>
        <v>167190.4</v>
      </c>
      <c r="R23" s="41">
        <f>SUM(R21:R22)</f>
        <v>196780.9</v>
      </c>
      <c r="S23" s="99">
        <f>SUM(P23:R23)</f>
        <v>511878.30000000005</v>
      </c>
      <c r="T23" s="99">
        <f>O23+S23</f>
        <v>1599308.55</v>
      </c>
      <c r="U23" s="41">
        <f>SUM(U21:U22)</f>
        <v>217554.9</v>
      </c>
      <c r="V23" s="41">
        <f>SUM(V21:V22)</f>
        <v>171331.2</v>
      </c>
      <c r="W23" s="41">
        <f>SUM(W21:W22)</f>
        <v>161260.9</v>
      </c>
      <c r="X23" s="99">
        <f>SUM(U23:W23)</f>
        <v>550147</v>
      </c>
      <c r="Y23" s="41">
        <f>SUM(Y21:Y22)</f>
        <v>140645.2</v>
      </c>
      <c r="Z23" s="41">
        <f>SUM(Z21:Z22)</f>
        <v>114973.7</v>
      </c>
      <c r="AA23" s="41">
        <f>SUM(AA21:AA22)</f>
        <v>43763.7</v>
      </c>
      <c r="AB23" s="99">
        <f>SUM(Y23:AA23)</f>
        <v>299382.60000000003</v>
      </c>
      <c r="AC23" s="99">
        <f>X23+AB23</f>
        <v>849529.6000000001</v>
      </c>
      <c r="AD23" s="91">
        <f>SUM(AD21:AD22)</f>
        <v>47427</v>
      </c>
      <c r="AE23" s="91">
        <f>SUM(AE21:AE22)</f>
        <v>47750.4</v>
      </c>
      <c r="AF23" s="91">
        <f>SUM(AF21:AF22)</f>
        <v>83987.2</v>
      </c>
      <c r="AG23" s="99">
        <f>SUM(AD23:AF23)</f>
        <v>179164.59999999998</v>
      </c>
      <c r="AH23" s="99">
        <f>AC23+AG23</f>
        <v>1028694.2000000001</v>
      </c>
      <c r="AI23" s="41">
        <f>SUM(AI21:AI22)</f>
        <v>131958.1</v>
      </c>
      <c r="AJ23" s="41">
        <f>SUM(AJ21:AJ22)</f>
        <v>163330.9</v>
      </c>
      <c r="AK23" s="41">
        <f>SUM(AK21:AK22)</f>
        <v>191969.95</v>
      </c>
      <c r="AL23" s="99">
        <f>SUM(AI23:AK23)</f>
        <v>487258.95</v>
      </c>
      <c r="AM23" s="99">
        <f>AH23+AL23</f>
        <v>1515953.1500000001</v>
      </c>
    </row>
    <row r="24" spans="1:39" ht="15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5"/>
      <c r="O24" s="245"/>
      <c r="P24" s="245"/>
      <c r="Q24" s="245"/>
      <c r="R24" s="245"/>
      <c r="S24" s="243"/>
      <c r="T24" s="290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243"/>
      <c r="AK24" s="243"/>
      <c r="AL24" s="182"/>
      <c r="AM24" s="308"/>
    </row>
    <row r="25" spans="1:39" ht="15.75">
      <c r="A25" s="248" t="s">
        <v>49</v>
      </c>
      <c r="B25" s="3">
        <v>317639</v>
      </c>
      <c r="C25" s="3">
        <v>239097</v>
      </c>
      <c r="D25" s="3">
        <v>236347</v>
      </c>
      <c r="E25" s="106">
        <v>793083</v>
      </c>
      <c r="F25" s="3">
        <v>213817</v>
      </c>
      <c r="G25" s="3">
        <v>201915</v>
      </c>
      <c r="H25" s="3">
        <v>60731</v>
      </c>
      <c r="I25" s="106">
        <v>476463</v>
      </c>
      <c r="J25" s="106">
        <v>1269546</v>
      </c>
      <c r="K25" s="151">
        <v>29082</v>
      </c>
      <c r="L25" s="151">
        <v>28566</v>
      </c>
      <c r="M25" s="151">
        <v>133784</v>
      </c>
      <c r="N25" s="107">
        <f>SUM(K25:M25)</f>
        <v>191432</v>
      </c>
      <c r="O25" s="107">
        <f>J25+N25</f>
        <v>1460978</v>
      </c>
      <c r="P25" s="151">
        <v>210668</v>
      </c>
      <c r="Q25" s="151">
        <v>228209</v>
      </c>
      <c r="R25" s="151">
        <v>269062</v>
      </c>
      <c r="S25" s="107">
        <f>SUM(P25:R25)</f>
        <v>707939</v>
      </c>
      <c r="T25" s="107">
        <f>O25+S25</f>
        <v>2168917</v>
      </c>
      <c r="U25" s="42">
        <v>297717</v>
      </c>
      <c r="V25" s="42">
        <v>243097</v>
      </c>
      <c r="W25" s="42">
        <v>232352</v>
      </c>
      <c r="X25" s="107">
        <f>SUM(U25:W25)</f>
        <v>773166</v>
      </c>
      <c r="Y25" s="42">
        <v>205878</v>
      </c>
      <c r="Z25" s="42">
        <v>180545</v>
      </c>
      <c r="AA25" s="42">
        <v>44191</v>
      </c>
      <c r="AB25" s="107">
        <f>SUM(Y25:AA25)</f>
        <v>430614</v>
      </c>
      <c r="AC25" s="107">
        <f>X25+AB25</f>
        <v>1203780</v>
      </c>
      <c r="AD25" s="42">
        <v>28077</v>
      </c>
      <c r="AE25" s="42">
        <v>27819</v>
      </c>
      <c r="AF25" s="42">
        <v>126151</v>
      </c>
      <c r="AG25" s="107">
        <f>SUM(AD25:AF25)</f>
        <v>182047</v>
      </c>
      <c r="AH25" s="249">
        <f>AC25+AG25</f>
        <v>1385827</v>
      </c>
      <c r="AI25" s="42">
        <v>191098</v>
      </c>
      <c r="AJ25" s="42">
        <v>219476</v>
      </c>
      <c r="AK25" s="42">
        <v>263316</v>
      </c>
      <c r="AL25" s="107">
        <f>SUM(AI25:AK25)</f>
        <v>673890</v>
      </c>
      <c r="AM25" s="249">
        <f>AH25+AL25</f>
        <v>2059717</v>
      </c>
    </row>
    <row r="26" spans="1:39" ht="16.5" thickBo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5"/>
      <c r="O26" s="245"/>
      <c r="P26" s="245"/>
      <c r="Q26" s="245"/>
      <c r="R26" s="245"/>
      <c r="S26" s="243"/>
      <c r="T26" s="290"/>
      <c r="U26" s="182"/>
      <c r="V26" s="182"/>
      <c r="W26" s="182"/>
      <c r="X26" s="182"/>
      <c r="Y26" s="182"/>
      <c r="Z26" s="182"/>
      <c r="AA26" s="182"/>
      <c r="AB26" s="182"/>
      <c r="AC26" s="182"/>
      <c r="AD26" s="243"/>
      <c r="AE26" s="243"/>
      <c r="AF26" s="243"/>
      <c r="AG26" s="182"/>
      <c r="AH26" s="182"/>
      <c r="AI26" s="182"/>
      <c r="AJ26" s="243"/>
      <c r="AK26" s="243"/>
      <c r="AL26" s="243"/>
      <c r="AM26" s="290"/>
    </row>
    <row r="27" spans="1:39" ht="16.5" thickBot="1">
      <c r="A27" s="254" t="s">
        <v>50</v>
      </c>
      <c r="B27" s="7">
        <f>B15+B19+B23</f>
        <v>3370688</v>
      </c>
      <c r="C27" s="7">
        <f>C15+C19+C23</f>
        <v>2672876</v>
      </c>
      <c r="D27" s="7">
        <f>D15+D19+D23</f>
        <v>2540353</v>
      </c>
      <c r="E27" s="96">
        <f>SUM(B27:D27)</f>
        <v>8583917</v>
      </c>
      <c r="F27" s="7">
        <f>F15+F19+F23</f>
        <v>2092318</v>
      </c>
      <c r="G27" s="7">
        <f>G15+G19+G23</f>
        <v>1198523</v>
      </c>
      <c r="H27" s="7">
        <f>H15+H19+H23</f>
        <v>647225.49</v>
      </c>
      <c r="I27" s="96">
        <f>SUM(F27:H27)</f>
        <v>3938066.49</v>
      </c>
      <c r="J27" s="96">
        <f aca="true" t="shared" si="12" ref="J27:W27">J15+J19+J23</f>
        <v>12521983.49</v>
      </c>
      <c r="K27" s="7">
        <f t="shared" si="12"/>
        <v>483783.56</v>
      </c>
      <c r="L27" s="7">
        <f t="shared" si="12"/>
        <v>533595.2</v>
      </c>
      <c r="M27" s="7">
        <f t="shared" si="12"/>
        <v>810556</v>
      </c>
      <c r="N27" s="96">
        <f t="shared" si="12"/>
        <v>1827934.76</v>
      </c>
      <c r="O27" s="96">
        <f t="shared" si="12"/>
        <v>14349918.25</v>
      </c>
      <c r="P27" s="7">
        <f>P15+P19+P23</f>
        <v>2278600</v>
      </c>
      <c r="Q27" s="7">
        <f>Q15+Q19+Q23</f>
        <v>2609772.4</v>
      </c>
      <c r="R27" s="7">
        <f>R15+R19+R23</f>
        <v>2931822.9</v>
      </c>
      <c r="S27" s="96">
        <f>S15+S19+S23</f>
        <v>7820195.3</v>
      </c>
      <c r="T27" s="96">
        <f>T15+T19+T23</f>
        <v>22170113.55</v>
      </c>
      <c r="U27" s="43">
        <f t="shared" si="12"/>
        <v>3194124.9</v>
      </c>
      <c r="V27" s="43">
        <f t="shared" si="12"/>
        <v>2639905.5725000002</v>
      </c>
      <c r="W27" s="43">
        <f t="shared" si="12"/>
        <v>2494483.6</v>
      </c>
      <c r="X27" s="101">
        <f>SUM(U27:W27)</f>
        <v>8328514.0725</v>
      </c>
      <c r="Y27" s="43">
        <f>Y15+Y19+Y23</f>
        <v>2200964.42</v>
      </c>
      <c r="Z27" s="43">
        <f>Z15+Z19+Z23</f>
        <v>1139759.268</v>
      </c>
      <c r="AA27" s="43">
        <f>AA15+AA19+AA23</f>
        <v>592903.7</v>
      </c>
      <c r="AB27" s="101">
        <f>SUM(Y27:AA27)</f>
        <v>3933627.3880000003</v>
      </c>
      <c r="AC27" s="175">
        <f>X27+AB27</f>
        <v>12262141.4605</v>
      </c>
      <c r="AD27" s="43">
        <f>AD15+AD19+AD23</f>
        <v>494829</v>
      </c>
      <c r="AE27" s="43">
        <f>AE15+AE19+AE23</f>
        <v>586751.4</v>
      </c>
      <c r="AF27" s="43">
        <f>AF15+AF19+AF23</f>
        <v>653798.341</v>
      </c>
      <c r="AG27" s="99">
        <f>SUM(AD27:AF27)</f>
        <v>1735378.741</v>
      </c>
      <c r="AH27" s="99">
        <f>AC27+AG27</f>
        <v>13997520.2015</v>
      </c>
      <c r="AI27" s="7">
        <f>AI15+AI19+AI23</f>
        <v>2052436.495</v>
      </c>
      <c r="AJ27" s="7">
        <f>AJ15+AJ19+AJ23</f>
        <v>2347704.747</v>
      </c>
      <c r="AK27" s="7">
        <f>AK15+AK19+AK23</f>
        <v>2562923.432</v>
      </c>
      <c r="AL27" s="99">
        <f>AL15+AL19+AL23</f>
        <v>6963064.674000001</v>
      </c>
      <c r="AM27" s="99">
        <f>AM15+AM19+AM23</f>
        <v>20960584.875499997</v>
      </c>
    </row>
    <row r="28" spans="1:39" ht="15.75">
      <c r="A28" s="261" t="s">
        <v>51</v>
      </c>
      <c r="B28" s="262">
        <f>B15+B19+B23+B25</f>
        <v>3688327</v>
      </c>
      <c r="C28" s="262">
        <f>C15+C19+C23+C25</f>
        <v>2911973</v>
      </c>
      <c r="D28" s="262">
        <f>D15+D19+D23+D25</f>
        <v>2776700</v>
      </c>
      <c r="E28" s="263">
        <f>SUM(B28:D28)</f>
        <v>9377000</v>
      </c>
      <c r="F28" s="262">
        <f>F15+F19+F23+F25</f>
        <v>2306135</v>
      </c>
      <c r="G28" s="262">
        <f>G15+G19+G23+G25</f>
        <v>1400438</v>
      </c>
      <c r="H28" s="262">
        <f>H15+H19+H23+H25</f>
        <v>707956.49</v>
      </c>
      <c r="I28" s="263">
        <f>SUM(F28:H28)</f>
        <v>4414529.49</v>
      </c>
      <c r="J28" s="263">
        <f aca="true" t="shared" si="13" ref="J28:O28">J15+J19+J23+J25</f>
        <v>13791529.49</v>
      </c>
      <c r="K28" s="262">
        <f t="shared" si="13"/>
        <v>512865.56</v>
      </c>
      <c r="L28" s="262">
        <f t="shared" si="13"/>
        <v>562161.2</v>
      </c>
      <c r="M28" s="262">
        <f t="shared" si="13"/>
        <v>944340</v>
      </c>
      <c r="N28" s="263">
        <f t="shared" si="13"/>
        <v>2019366.76</v>
      </c>
      <c r="O28" s="263">
        <f t="shared" si="13"/>
        <v>15810896.25</v>
      </c>
      <c r="P28" s="262">
        <f>P15+P19+P23+P25</f>
        <v>2489268</v>
      </c>
      <c r="Q28" s="262">
        <f>Q15+Q19+Q23+Q25</f>
        <v>2837981.4</v>
      </c>
      <c r="R28" s="262">
        <f>R15+R19+R23+R25</f>
        <v>3200884.9</v>
      </c>
      <c r="S28" s="263">
        <f>S15+S19+S23+S25</f>
        <v>8528134.3</v>
      </c>
      <c r="T28" s="263">
        <f>T15+T19+T23+T25</f>
        <v>24339030.55</v>
      </c>
      <c r="U28" s="264">
        <f>U25+U27</f>
        <v>3491841.9</v>
      </c>
      <c r="V28" s="264">
        <f>V25+V27</f>
        <v>2883002.5725000002</v>
      </c>
      <c r="W28" s="264">
        <f>W25+W27</f>
        <v>2726835.6</v>
      </c>
      <c r="X28" s="192">
        <f>SUM(U28:W28)</f>
        <v>9101680.0725</v>
      </c>
      <c r="Y28" s="264">
        <f>Y25+Y27</f>
        <v>2406842.42</v>
      </c>
      <c r="Z28" s="264">
        <f>Z25+Z27</f>
        <v>1320304.268</v>
      </c>
      <c r="AA28" s="264">
        <f>AA15+AA19+AA23+AA25</f>
        <v>637094.7</v>
      </c>
      <c r="AB28" s="192">
        <f>SUM(Y28:AA28)</f>
        <v>4364241.388</v>
      </c>
      <c r="AC28" s="265">
        <f>X28+AB28</f>
        <v>13465921.4605</v>
      </c>
      <c r="AD28" s="240">
        <f>AD25+AD27</f>
        <v>522906</v>
      </c>
      <c r="AE28" s="240">
        <f>AE25+AE27</f>
        <v>614570.4</v>
      </c>
      <c r="AF28" s="240">
        <f>AF15+AF19+AF23+AF25</f>
        <v>779949.341</v>
      </c>
      <c r="AG28" s="241">
        <f>SUM(AD28:AF28)</f>
        <v>1917425.741</v>
      </c>
      <c r="AH28" s="241">
        <f>AC28+AG28</f>
        <v>15383347.2015</v>
      </c>
      <c r="AI28" s="262">
        <f>AI15+AI19+AI23+AI25</f>
        <v>2243534.495</v>
      </c>
      <c r="AJ28" s="262">
        <f>AJ15+AJ19+AJ23+AJ25</f>
        <v>2567180.747</v>
      </c>
      <c r="AK28" s="262">
        <f>AK15+AK19+AK23+AK25</f>
        <v>2826239.432</v>
      </c>
      <c r="AL28" s="241">
        <f>AL15+AL19+AL23+AL25</f>
        <v>7636954.674000001</v>
      </c>
      <c r="AM28" s="241">
        <f>AM15+AM19+AM23+AM25</f>
        <v>23020301.875499997</v>
      </c>
    </row>
    <row r="29" spans="21:39" ht="15">
      <c r="U29" s="193"/>
      <c r="V29" s="193"/>
      <c r="W29" s="193"/>
      <c r="X29" s="193"/>
      <c r="Y29" s="193"/>
      <c r="Z29" s="193"/>
      <c r="AA29" s="193"/>
      <c r="AB29" s="193"/>
      <c r="AC29" s="193"/>
      <c r="AH29" s="143"/>
      <c r="AI29" s="182"/>
      <c r="AJ29" s="182"/>
      <c r="AK29" s="182"/>
      <c r="AL29" s="182"/>
      <c r="AM29" s="182"/>
    </row>
    <row r="30" spans="21:29" ht="15">
      <c r="U30" s="194"/>
      <c r="V30" s="194"/>
      <c r="W30" s="194"/>
      <c r="X30" s="194"/>
      <c r="Y30" s="195"/>
      <c r="Z30" s="195"/>
      <c r="AA30" s="195"/>
      <c r="AB30" s="195"/>
      <c r="AC30" s="195"/>
    </row>
    <row r="31" spans="21:24" ht="15">
      <c r="U31" s="2"/>
      <c r="V31" s="2"/>
      <c r="W31" s="2"/>
      <c r="X31" s="2"/>
    </row>
  </sheetData>
  <sheetProtection/>
  <mergeCells count="4">
    <mergeCell ref="A2:A3"/>
    <mergeCell ref="U2:AM2"/>
    <mergeCell ref="B2:T2"/>
    <mergeCell ref="A1:AM1"/>
  </mergeCells>
  <printOptions/>
  <pageMargins left="0.25" right="0.25" top="0.75" bottom="0.75" header="0.3" footer="0.3"/>
  <pageSetup fitToHeight="1" fitToWidth="1" horizontalDpi="600" verticalDpi="600" orientation="landscape" paperSize="8" scale="60" r:id="rId1"/>
  <ignoredErrors>
    <ignoredError sqref="U28:AH28 E27:M27 U27:AH27 X23 X19 O27 E28:O28" formula="1"/>
    <ignoredError sqref="N27" formula="1" formulaRange="1"/>
    <ignoredError sqref="N5:N26 X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4" sqref="P34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9" width="11.7109375" style="37" customWidth="1"/>
    <col min="20" max="21" width="11.7109375" style="0" customWidth="1"/>
    <col min="22" max="28" width="11.7109375" style="37" customWidth="1"/>
    <col min="29" max="30" width="12.7109375" style="37" customWidth="1"/>
    <col min="31" max="32" width="12.421875" style="37" customWidth="1"/>
    <col min="33" max="34" width="12.7109375" style="37" customWidth="1"/>
    <col min="35" max="36" width="12.421875" style="37" customWidth="1"/>
  </cols>
  <sheetData>
    <row r="1" spans="1:29" ht="24.75" customHeight="1">
      <c r="A1" s="345" t="s">
        <v>57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7"/>
    </row>
    <row r="2" spans="1:29" s="37" customFormat="1" ht="18.75">
      <c r="A2" s="258"/>
      <c r="B2" s="341">
        <v>2014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  <c r="P2" s="341">
        <v>2015</v>
      </c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9"/>
    </row>
    <row r="3" spans="1:29" ht="18.75">
      <c r="A3" s="259"/>
      <c r="B3" s="343" t="s">
        <v>58</v>
      </c>
      <c r="C3" s="344"/>
      <c r="D3" s="344" t="s">
        <v>10</v>
      </c>
      <c r="E3" s="344"/>
      <c r="F3" s="344" t="s">
        <v>59</v>
      </c>
      <c r="G3" s="344"/>
      <c r="H3" s="344" t="s">
        <v>15</v>
      </c>
      <c r="I3" s="344"/>
      <c r="J3" s="344" t="s">
        <v>16</v>
      </c>
      <c r="K3" s="344"/>
      <c r="L3" s="344" t="s">
        <v>20</v>
      </c>
      <c r="M3" s="344"/>
      <c r="N3" s="344">
        <v>2014</v>
      </c>
      <c r="O3" s="344"/>
      <c r="P3" s="343" t="s">
        <v>58</v>
      </c>
      <c r="Q3" s="344"/>
      <c r="R3" s="344" t="s">
        <v>10</v>
      </c>
      <c r="S3" s="344"/>
      <c r="T3" s="344" t="s">
        <v>59</v>
      </c>
      <c r="U3" s="344"/>
      <c r="V3" s="344" t="s">
        <v>15</v>
      </c>
      <c r="W3" s="344"/>
      <c r="X3" s="344" t="s">
        <v>16</v>
      </c>
      <c r="Y3" s="344"/>
      <c r="Z3" s="344" t="s">
        <v>20</v>
      </c>
      <c r="AA3" s="344"/>
      <c r="AB3" s="344">
        <v>2015</v>
      </c>
      <c r="AC3" s="348"/>
    </row>
    <row r="4" spans="1:29" ht="45">
      <c r="A4" s="260"/>
      <c r="B4" s="257" t="s">
        <v>60</v>
      </c>
      <c r="C4" s="255" t="s">
        <v>61</v>
      </c>
      <c r="D4" s="255" t="s">
        <v>60</v>
      </c>
      <c r="E4" s="255" t="s">
        <v>61</v>
      </c>
      <c r="F4" s="255" t="s">
        <v>60</v>
      </c>
      <c r="G4" s="255" t="s">
        <v>61</v>
      </c>
      <c r="H4" s="255" t="s">
        <v>60</v>
      </c>
      <c r="I4" s="255" t="s">
        <v>61</v>
      </c>
      <c r="J4" s="255" t="s">
        <v>60</v>
      </c>
      <c r="K4" s="255" t="s">
        <v>61</v>
      </c>
      <c r="L4" s="255" t="s">
        <v>60</v>
      </c>
      <c r="M4" s="255" t="s">
        <v>61</v>
      </c>
      <c r="N4" s="255" t="s">
        <v>60</v>
      </c>
      <c r="O4" s="255" t="s">
        <v>61</v>
      </c>
      <c r="P4" s="256" t="s">
        <v>60</v>
      </c>
      <c r="Q4" s="73" t="s">
        <v>61</v>
      </c>
      <c r="R4" s="73" t="s">
        <v>60</v>
      </c>
      <c r="S4" s="73" t="s">
        <v>61</v>
      </c>
      <c r="T4" s="73" t="s">
        <v>60</v>
      </c>
      <c r="U4" s="73" t="s">
        <v>61</v>
      </c>
      <c r="V4" s="73" t="s">
        <v>60</v>
      </c>
      <c r="W4" s="73" t="s">
        <v>61</v>
      </c>
      <c r="X4" s="73" t="s">
        <v>60</v>
      </c>
      <c r="Y4" s="73" t="s">
        <v>61</v>
      </c>
      <c r="Z4" s="255" t="s">
        <v>60</v>
      </c>
      <c r="AA4" s="255" t="s">
        <v>61</v>
      </c>
      <c r="AB4" s="255" t="s">
        <v>60</v>
      </c>
      <c r="AC4" s="326" t="s">
        <v>61</v>
      </c>
    </row>
    <row r="5" spans="1:29" ht="18.75">
      <c r="A5" s="196" t="s">
        <v>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8"/>
    </row>
    <row r="6" spans="1:29" ht="15.75">
      <c r="A6" s="119" t="s">
        <v>22</v>
      </c>
      <c r="B6" s="9">
        <v>402.087</v>
      </c>
      <c r="C6" s="33">
        <v>164.037</v>
      </c>
      <c r="D6" s="9">
        <v>473.3</v>
      </c>
      <c r="E6" s="33">
        <v>175</v>
      </c>
      <c r="F6" s="9">
        <v>421.765</v>
      </c>
      <c r="G6" s="33">
        <v>167.054</v>
      </c>
      <c r="H6" s="68">
        <v>540.578</v>
      </c>
      <c r="I6" s="68">
        <v>194.318</v>
      </c>
      <c r="J6" s="61">
        <v>427.511</v>
      </c>
      <c r="K6" s="62">
        <v>169.595</v>
      </c>
      <c r="L6" s="61">
        <v>445.858</v>
      </c>
      <c r="M6" s="62">
        <v>160.001</v>
      </c>
      <c r="N6" s="61">
        <v>433.401</v>
      </c>
      <c r="O6" s="62">
        <v>166.004</v>
      </c>
      <c r="P6" s="68">
        <v>429.145</v>
      </c>
      <c r="Q6" s="62">
        <v>163.951</v>
      </c>
      <c r="R6" s="68">
        <v>475.283</v>
      </c>
      <c r="S6" s="62">
        <v>170.757</v>
      </c>
      <c r="T6" s="68">
        <v>447.341</v>
      </c>
      <c r="U6" s="62">
        <v>165.899</v>
      </c>
      <c r="V6" s="68">
        <v>0</v>
      </c>
      <c r="W6" s="68">
        <v>184.844</v>
      </c>
      <c r="X6" s="61">
        <v>447.341</v>
      </c>
      <c r="Y6" s="62">
        <v>167.468</v>
      </c>
      <c r="Z6" s="61">
        <v>423.344</v>
      </c>
      <c r="AA6" s="62">
        <v>162.361</v>
      </c>
      <c r="AB6" s="61">
        <v>438.775</v>
      </c>
      <c r="AC6" s="62">
        <v>165.688</v>
      </c>
    </row>
    <row r="7" spans="1:29" ht="15.75">
      <c r="A7" s="120" t="s">
        <v>23</v>
      </c>
      <c r="B7" s="10">
        <v>202.861</v>
      </c>
      <c r="C7" s="34">
        <v>140.055</v>
      </c>
      <c r="D7" s="10">
        <v>228.1</v>
      </c>
      <c r="E7" s="34">
        <v>138</v>
      </c>
      <c r="F7" s="10">
        <v>213.099</v>
      </c>
      <c r="G7" s="34">
        <v>139.396</v>
      </c>
      <c r="H7" s="69">
        <v>235.761</v>
      </c>
      <c r="I7" s="69">
        <v>130.081</v>
      </c>
      <c r="J7" s="63">
        <v>219.973</v>
      </c>
      <c r="K7" s="64">
        <v>137.969</v>
      </c>
      <c r="L7" s="63">
        <v>204.927</v>
      </c>
      <c r="M7" s="64">
        <v>133.318</v>
      </c>
      <c r="N7" s="63">
        <v>215.519</v>
      </c>
      <c r="O7" s="64">
        <v>136.331</v>
      </c>
      <c r="P7" s="69">
        <v>204.754</v>
      </c>
      <c r="Q7" s="64">
        <v>134.549</v>
      </c>
      <c r="R7" s="69">
        <v>200.869</v>
      </c>
      <c r="S7" s="64">
        <v>139.808</v>
      </c>
      <c r="T7" s="69">
        <v>203.564</v>
      </c>
      <c r="U7" s="64">
        <v>136.233</v>
      </c>
      <c r="V7" s="69">
        <v>246.173</v>
      </c>
      <c r="W7" s="69">
        <v>139.605</v>
      </c>
      <c r="X7" s="63">
        <v>213.296</v>
      </c>
      <c r="Y7" s="64">
        <v>136.682</v>
      </c>
      <c r="Z7" s="63">
        <v>205.375</v>
      </c>
      <c r="AA7" s="64">
        <v>140.446</v>
      </c>
      <c r="AB7" s="63">
        <v>211.52</v>
      </c>
      <c r="AC7" s="64">
        <v>137.933</v>
      </c>
    </row>
    <row r="8" spans="1:29" ht="15.75">
      <c r="A8" s="120" t="s">
        <v>24</v>
      </c>
      <c r="B8" s="10">
        <v>269.109</v>
      </c>
      <c r="C8" s="34">
        <v>140.242</v>
      </c>
      <c r="D8" s="10">
        <v>320.3</v>
      </c>
      <c r="E8" s="34">
        <v>144.1</v>
      </c>
      <c r="F8" s="10">
        <v>302.933</v>
      </c>
      <c r="G8" s="34">
        <v>135.03</v>
      </c>
      <c r="H8" s="69">
        <v>374.782</v>
      </c>
      <c r="I8" s="69">
        <v>171.976</v>
      </c>
      <c r="J8" s="63">
        <v>310.292</v>
      </c>
      <c r="K8" s="64">
        <v>138.777</v>
      </c>
      <c r="L8" s="63">
        <v>303.678</v>
      </c>
      <c r="M8" s="64">
        <v>137.403</v>
      </c>
      <c r="N8" s="63">
        <v>308.06</v>
      </c>
      <c r="O8" s="64">
        <v>138.273</v>
      </c>
      <c r="P8" s="69">
        <v>291.708</v>
      </c>
      <c r="Q8" s="64">
        <v>133.754</v>
      </c>
      <c r="R8" s="69">
        <v>333.173</v>
      </c>
      <c r="S8" s="64">
        <v>137.059</v>
      </c>
      <c r="T8" s="69">
        <v>305.133</v>
      </c>
      <c r="U8" s="64">
        <v>134.746</v>
      </c>
      <c r="V8" s="69">
        <v>402.053</v>
      </c>
      <c r="W8" s="69">
        <v>173.748</v>
      </c>
      <c r="X8" s="63">
        <v>316.868</v>
      </c>
      <c r="Y8" s="64">
        <v>138.649</v>
      </c>
      <c r="Z8" s="63">
        <v>302.161</v>
      </c>
      <c r="AA8" s="64">
        <v>144.755</v>
      </c>
      <c r="AB8" s="63">
        <v>312.133</v>
      </c>
      <c r="AC8" s="64">
        <v>140.724</v>
      </c>
    </row>
    <row r="9" spans="1:29" ht="15.75">
      <c r="A9" s="120" t="s">
        <v>25</v>
      </c>
      <c r="B9" s="10">
        <v>435.692</v>
      </c>
      <c r="C9" s="34">
        <v>146.053</v>
      </c>
      <c r="D9" s="10">
        <v>509.8</v>
      </c>
      <c r="E9" s="34">
        <v>187.1</v>
      </c>
      <c r="F9" s="10">
        <v>455.285</v>
      </c>
      <c r="G9" s="34">
        <v>159.147</v>
      </c>
      <c r="H9" s="69">
        <v>0</v>
      </c>
      <c r="I9" s="69">
        <v>253.885</v>
      </c>
      <c r="J9" s="63">
        <v>455.285</v>
      </c>
      <c r="K9" s="64">
        <v>170.554</v>
      </c>
      <c r="L9" s="63">
        <v>0</v>
      </c>
      <c r="M9" s="64">
        <v>181.737</v>
      </c>
      <c r="N9" s="63">
        <v>455.285</v>
      </c>
      <c r="O9" s="64">
        <v>174.561</v>
      </c>
      <c r="P9" s="69">
        <v>655.18</v>
      </c>
      <c r="Q9" s="64">
        <v>178.334</v>
      </c>
      <c r="R9" s="69">
        <v>0</v>
      </c>
      <c r="S9" s="64">
        <v>198.091</v>
      </c>
      <c r="T9" s="69">
        <v>655.18</v>
      </c>
      <c r="U9" s="64">
        <v>184.898</v>
      </c>
      <c r="V9" s="69">
        <v>578.541</v>
      </c>
      <c r="W9" s="69">
        <v>245.503</v>
      </c>
      <c r="X9" s="63">
        <v>611.526</v>
      </c>
      <c r="Y9" s="64">
        <v>192.715</v>
      </c>
      <c r="Z9" s="63">
        <v>0</v>
      </c>
      <c r="AA9" s="64">
        <v>183.273</v>
      </c>
      <c r="AB9" s="63">
        <v>611.526</v>
      </c>
      <c r="AC9" s="64">
        <v>191.425</v>
      </c>
    </row>
    <row r="10" spans="1:29" ht="15.75">
      <c r="A10" s="120" t="s">
        <v>26</v>
      </c>
      <c r="B10" s="10">
        <v>225.511</v>
      </c>
      <c r="C10" s="34">
        <v>151.298</v>
      </c>
      <c r="D10" s="10">
        <v>270.3</v>
      </c>
      <c r="E10" s="34">
        <v>160.5</v>
      </c>
      <c r="F10" s="10">
        <v>243.887</v>
      </c>
      <c r="G10" s="34">
        <v>153.865</v>
      </c>
      <c r="H10" s="69">
        <v>303.138</v>
      </c>
      <c r="I10" s="69">
        <v>206.475</v>
      </c>
      <c r="J10" s="63">
        <v>258.377</v>
      </c>
      <c r="K10" s="64">
        <v>160.472</v>
      </c>
      <c r="L10" s="63">
        <v>232.762</v>
      </c>
      <c r="M10" s="64">
        <v>157.365</v>
      </c>
      <c r="N10" s="63">
        <v>250.914</v>
      </c>
      <c r="O10" s="64">
        <v>159.361</v>
      </c>
      <c r="P10" s="69">
        <v>232.573</v>
      </c>
      <c r="Q10" s="64">
        <v>156.623</v>
      </c>
      <c r="R10" s="69">
        <v>267.024</v>
      </c>
      <c r="S10" s="64">
        <v>155.116</v>
      </c>
      <c r="T10" s="69">
        <v>248.423</v>
      </c>
      <c r="U10" s="64">
        <v>156.226</v>
      </c>
      <c r="V10" s="69">
        <v>315.545</v>
      </c>
      <c r="W10" s="69">
        <v>204.083</v>
      </c>
      <c r="X10" s="63">
        <v>263.556</v>
      </c>
      <c r="Y10" s="64">
        <v>156.907</v>
      </c>
      <c r="Z10" s="63">
        <v>237.839</v>
      </c>
      <c r="AA10" s="64">
        <v>150.176</v>
      </c>
      <c r="AB10" s="63">
        <v>256.475</v>
      </c>
      <c r="AC10" s="64">
        <v>154.361</v>
      </c>
    </row>
    <row r="11" spans="1:29" ht="15.75">
      <c r="A11" s="120" t="s">
        <v>27</v>
      </c>
      <c r="B11" s="10">
        <v>348.418</v>
      </c>
      <c r="C11" s="34">
        <v>127.378</v>
      </c>
      <c r="D11" s="10">
        <v>342</v>
      </c>
      <c r="E11" s="34">
        <v>129.1</v>
      </c>
      <c r="F11" s="10">
        <v>346.145</v>
      </c>
      <c r="G11" s="34">
        <v>127.915</v>
      </c>
      <c r="H11" s="69">
        <v>399.778</v>
      </c>
      <c r="I11" s="69">
        <v>140.606</v>
      </c>
      <c r="J11" s="63">
        <v>352.06</v>
      </c>
      <c r="K11" s="64">
        <v>129.518</v>
      </c>
      <c r="L11" s="63">
        <v>333.038</v>
      </c>
      <c r="M11" s="64">
        <v>130.225</v>
      </c>
      <c r="N11" s="63">
        <v>345.477</v>
      </c>
      <c r="O11" s="64">
        <v>129.768</v>
      </c>
      <c r="P11" s="69">
        <v>334.012</v>
      </c>
      <c r="Q11" s="64">
        <v>130.513</v>
      </c>
      <c r="R11" s="69">
        <v>327.984</v>
      </c>
      <c r="S11" s="64">
        <v>133.522</v>
      </c>
      <c r="T11" s="69">
        <v>331.964</v>
      </c>
      <c r="U11" s="64">
        <v>131.522</v>
      </c>
      <c r="V11" s="69">
        <v>360.001</v>
      </c>
      <c r="W11" s="69">
        <v>134.152</v>
      </c>
      <c r="X11" s="63">
        <v>335.779</v>
      </c>
      <c r="Y11" s="64">
        <v>131.923</v>
      </c>
      <c r="Z11" s="63">
        <v>323.907</v>
      </c>
      <c r="AA11" s="64">
        <v>131.195</v>
      </c>
      <c r="AB11" s="63">
        <v>332.074</v>
      </c>
      <c r="AC11" s="64">
        <v>131.604</v>
      </c>
    </row>
    <row r="12" spans="1:29" ht="15.75">
      <c r="A12" s="120" t="s">
        <v>28</v>
      </c>
      <c r="B12" s="10">
        <v>264.036</v>
      </c>
      <c r="C12" s="34">
        <v>129.174</v>
      </c>
      <c r="D12" s="10">
        <v>306.1</v>
      </c>
      <c r="E12" s="34">
        <v>137.5</v>
      </c>
      <c r="F12" s="10">
        <v>278.037</v>
      </c>
      <c r="G12" s="34">
        <v>131.728</v>
      </c>
      <c r="H12" s="69">
        <v>400.578</v>
      </c>
      <c r="I12" s="69">
        <v>148.73</v>
      </c>
      <c r="J12" s="63">
        <v>289.216</v>
      </c>
      <c r="K12" s="64">
        <v>133.624</v>
      </c>
      <c r="L12" s="63">
        <v>262.961</v>
      </c>
      <c r="M12" s="64">
        <v>128.61</v>
      </c>
      <c r="N12" s="63">
        <v>279.447</v>
      </c>
      <c r="O12" s="64">
        <v>131.845</v>
      </c>
      <c r="P12" s="69">
        <v>259.542</v>
      </c>
      <c r="Q12" s="64">
        <v>124.898</v>
      </c>
      <c r="R12" s="69">
        <v>300.288</v>
      </c>
      <c r="S12" s="64">
        <v>130.018</v>
      </c>
      <c r="T12" s="69">
        <v>272.437</v>
      </c>
      <c r="U12" s="64">
        <v>126.467</v>
      </c>
      <c r="V12" s="69">
        <v>428.138</v>
      </c>
      <c r="W12" s="69">
        <v>149.501</v>
      </c>
      <c r="X12" s="63">
        <v>286.369</v>
      </c>
      <c r="Y12" s="64">
        <v>128.804</v>
      </c>
      <c r="Z12" s="63">
        <v>291.659</v>
      </c>
      <c r="AA12" s="64">
        <v>127.217</v>
      </c>
      <c r="AB12" s="63">
        <v>288.291</v>
      </c>
      <c r="AC12" s="64">
        <v>128.263</v>
      </c>
    </row>
    <row r="13" spans="1:29" ht="15.75">
      <c r="A13" s="120" t="s">
        <v>29</v>
      </c>
      <c r="B13" s="10">
        <v>260.683</v>
      </c>
      <c r="C13" s="34">
        <v>121.766</v>
      </c>
      <c r="D13" s="10">
        <v>273</v>
      </c>
      <c r="E13" s="34">
        <v>124.4</v>
      </c>
      <c r="F13" s="10">
        <v>265.544</v>
      </c>
      <c r="G13" s="34">
        <v>122.794</v>
      </c>
      <c r="H13" s="69">
        <v>311.441</v>
      </c>
      <c r="I13" s="69">
        <v>134.626</v>
      </c>
      <c r="J13" s="63">
        <v>275.212</v>
      </c>
      <c r="K13" s="64">
        <v>124.711</v>
      </c>
      <c r="L13" s="63">
        <v>261.306</v>
      </c>
      <c r="M13" s="64">
        <v>120.815</v>
      </c>
      <c r="N13" s="63">
        <v>270.879</v>
      </c>
      <c r="O13" s="64">
        <v>123.411</v>
      </c>
      <c r="P13" s="69">
        <v>261.271</v>
      </c>
      <c r="Q13" s="64">
        <v>118.895</v>
      </c>
      <c r="R13" s="69">
        <v>287.363</v>
      </c>
      <c r="S13" s="64">
        <v>124.711</v>
      </c>
      <c r="T13" s="69">
        <v>271.63</v>
      </c>
      <c r="U13" s="64">
        <v>121.046</v>
      </c>
      <c r="V13" s="69">
        <v>312.883</v>
      </c>
      <c r="W13" s="69">
        <v>133.083</v>
      </c>
      <c r="X13" s="63">
        <v>278.348</v>
      </c>
      <c r="Y13" s="64">
        <v>122.912</v>
      </c>
      <c r="Z13" s="63">
        <v>261.473</v>
      </c>
      <c r="AA13" s="64">
        <v>120.299</v>
      </c>
      <c r="AB13" s="63">
        <v>273.179</v>
      </c>
      <c r="AC13" s="64">
        <v>122.091</v>
      </c>
    </row>
    <row r="14" spans="1:29" ht="16.5" thickBot="1">
      <c r="A14" s="121" t="s">
        <v>30</v>
      </c>
      <c r="B14" s="11">
        <v>249.069</v>
      </c>
      <c r="C14" s="35">
        <v>142.361</v>
      </c>
      <c r="D14" s="11">
        <v>239.5</v>
      </c>
      <c r="E14" s="35">
        <v>134.9</v>
      </c>
      <c r="F14" s="11">
        <v>244.998</v>
      </c>
      <c r="G14" s="35">
        <v>140.149</v>
      </c>
      <c r="H14" s="70">
        <v>260.904</v>
      </c>
      <c r="I14" s="70">
        <v>134.674</v>
      </c>
      <c r="J14" s="65">
        <v>249.285</v>
      </c>
      <c r="K14" s="66">
        <v>139.501</v>
      </c>
      <c r="L14" s="65">
        <v>239.9</v>
      </c>
      <c r="M14" s="66">
        <v>139.008</v>
      </c>
      <c r="N14" s="65">
        <v>246.351</v>
      </c>
      <c r="O14" s="66">
        <v>139.325</v>
      </c>
      <c r="P14" s="70">
        <v>236.185</v>
      </c>
      <c r="Q14" s="66">
        <v>140.443</v>
      </c>
      <c r="R14" s="70">
        <v>273.766</v>
      </c>
      <c r="S14" s="66">
        <v>135.058</v>
      </c>
      <c r="T14" s="70">
        <v>249.034</v>
      </c>
      <c r="U14" s="66">
        <v>138.718</v>
      </c>
      <c r="V14" s="70">
        <v>228.515</v>
      </c>
      <c r="W14" s="70">
        <v>127.546</v>
      </c>
      <c r="X14" s="65">
        <v>243.51</v>
      </c>
      <c r="Y14" s="66">
        <v>137.1</v>
      </c>
      <c r="Z14" s="65">
        <v>219.059</v>
      </c>
      <c r="AA14" s="66">
        <v>132.462</v>
      </c>
      <c r="AB14" s="65">
        <v>235.517</v>
      </c>
      <c r="AC14" s="66">
        <v>135.569</v>
      </c>
    </row>
    <row r="15" spans="1:29" ht="16.5" thickBot="1">
      <c r="A15" s="122" t="s">
        <v>62</v>
      </c>
      <c r="B15" s="204">
        <v>253.392</v>
      </c>
      <c r="C15" s="203">
        <v>139.49</v>
      </c>
      <c r="D15" s="204">
        <v>264.8</v>
      </c>
      <c r="E15" s="203">
        <v>140.20000000000002</v>
      </c>
      <c r="F15" s="204">
        <v>258.861</v>
      </c>
      <c r="G15" s="203">
        <v>139.116</v>
      </c>
      <c r="H15" s="204">
        <v>276.807</v>
      </c>
      <c r="I15" s="204">
        <v>151.411</v>
      </c>
      <c r="J15" s="202">
        <v>263.06</v>
      </c>
      <c r="K15" s="203">
        <v>140.662</v>
      </c>
      <c r="L15" s="202">
        <v>249.849</v>
      </c>
      <c r="M15" s="203">
        <v>138.352</v>
      </c>
      <c r="N15" s="202">
        <v>258.949</v>
      </c>
      <c r="O15" s="203">
        <v>139.841</v>
      </c>
      <c r="P15" s="204">
        <v>248.48</v>
      </c>
      <c r="Q15" s="203">
        <v>138.523</v>
      </c>
      <c r="R15" s="204">
        <v>274.325</v>
      </c>
      <c r="S15" s="204">
        <v>139.5</v>
      </c>
      <c r="T15" s="202">
        <v>257.756</v>
      </c>
      <c r="U15" s="203">
        <v>138.834</v>
      </c>
      <c r="V15" s="204">
        <v>271.876</v>
      </c>
      <c r="W15" s="204">
        <v>142.803</v>
      </c>
      <c r="X15" s="202">
        <v>260.732</v>
      </c>
      <c r="Y15" s="203">
        <v>139.32</v>
      </c>
      <c r="Z15" s="202">
        <v>247.241</v>
      </c>
      <c r="AA15" s="203">
        <v>137.821</v>
      </c>
      <c r="AB15" s="202">
        <v>256.691</v>
      </c>
      <c r="AC15" s="203">
        <v>138.807</v>
      </c>
    </row>
    <row r="16" spans="1:29" ht="18.75">
      <c r="A16" s="199" t="s">
        <v>35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1"/>
      <c r="P16" s="200"/>
      <c r="Q16" s="200"/>
      <c r="R16" s="188"/>
      <c r="S16" s="182"/>
      <c r="T16" s="182"/>
      <c r="U16" s="205"/>
      <c r="V16" s="200"/>
      <c r="W16" s="200"/>
      <c r="X16" s="200"/>
      <c r="Y16" s="201"/>
      <c r="Z16" s="200"/>
      <c r="AA16" s="200"/>
      <c r="AB16" s="200"/>
      <c r="AC16" s="201"/>
    </row>
    <row r="17" spans="1:29" ht="15.75">
      <c r="A17" s="119" t="s">
        <v>36</v>
      </c>
      <c r="B17" s="12">
        <v>269.059</v>
      </c>
      <c r="C17" s="13">
        <v>127.171</v>
      </c>
      <c r="D17" s="12">
        <v>289.2</v>
      </c>
      <c r="E17" s="13">
        <v>134.4</v>
      </c>
      <c r="F17" s="12">
        <v>276.068</v>
      </c>
      <c r="G17" s="13">
        <v>129.463</v>
      </c>
      <c r="H17" s="71">
        <v>347.191</v>
      </c>
      <c r="I17" s="71">
        <v>155.922</v>
      </c>
      <c r="J17" s="57">
        <v>287.936</v>
      </c>
      <c r="K17" s="58">
        <v>131.911</v>
      </c>
      <c r="L17" s="57">
        <v>258.511</v>
      </c>
      <c r="M17" s="58">
        <v>124.726</v>
      </c>
      <c r="N17" s="57">
        <v>279.329</v>
      </c>
      <c r="O17" s="58">
        <v>129.365</v>
      </c>
      <c r="P17" s="71">
        <v>259.074</v>
      </c>
      <c r="Q17" s="58">
        <v>124.446</v>
      </c>
      <c r="R17" s="71">
        <v>294.114</v>
      </c>
      <c r="S17" s="58">
        <v>134.135</v>
      </c>
      <c r="T17" s="71">
        <v>271.091</v>
      </c>
      <c r="U17" s="58">
        <v>127.491</v>
      </c>
      <c r="V17" s="71">
        <v>364.067</v>
      </c>
      <c r="W17" s="71">
        <v>157.518</v>
      </c>
      <c r="X17" s="57">
        <v>285.988</v>
      </c>
      <c r="Y17" s="58">
        <v>130.339</v>
      </c>
      <c r="Z17" s="57">
        <v>269.189</v>
      </c>
      <c r="AA17" s="58">
        <v>126.029</v>
      </c>
      <c r="AB17" s="57">
        <v>281.067</v>
      </c>
      <c r="AC17" s="58">
        <v>128.884</v>
      </c>
    </row>
    <row r="18" spans="1:29" s="37" customFormat="1" ht="15.75">
      <c r="A18" s="118" t="s">
        <v>63</v>
      </c>
      <c r="B18" s="213">
        <v>0</v>
      </c>
      <c r="C18" s="214">
        <v>0</v>
      </c>
      <c r="D18" s="213">
        <v>0</v>
      </c>
      <c r="E18" s="214">
        <v>0</v>
      </c>
      <c r="F18" s="213">
        <v>0</v>
      </c>
      <c r="G18" s="214">
        <v>0</v>
      </c>
      <c r="H18" s="213">
        <v>0</v>
      </c>
      <c r="I18" s="214">
        <v>0</v>
      </c>
      <c r="J18" s="213">
        <v>0</v>
      </c>
      <c r="K18" s="214">
        <v>0</v>
      </c>
      <c r="L18" s="213">
        <v>0</v>
      </c>
      <c r="M18" s="214">
        <v>0</v>
      </c>
      <c r="N18" s="213">
        <v>0</v>
      </c>
      <c r="O18" s="214">
        <v>0</v>
      </c>
      <c r="P18" s="206">
        <v>0</v>
      </c>
      <c r="Q18" s="207">
        <v>0</v>
      </c>
      <c r="R18" s="206">
        <v>0</v>
      </c>
      <c r="S18" s="207">
        <v>243.848</v>
      </c>
      <c r="T18" s="206">
        <v>0</v>
      </c>
      <c r="U18" s="207">
        <v>251.024</v>
      </c>
      <c r="V18" s="206">
        <v>0</v>
      </c>
      <c r="W18" s="206">
        <v>254.215</v>
      </c>
      <c r="X18" s="215">
        <v>0</v>
      </c>
      <c r="Y18" s="207">
        <v>251.556</v>
      </c>
      <c r="Z18" s="213">
        <v>0</v>
      </c>
      <c r="AA18" s="214">
        <v>259.347</v>
      </c>
      <c r="AB18" s="213">
        <v>0</v>
      </c>
      <c r="AC18" s="214">
        <v>254.972</v>
      </c>
    </row>
    <row r="19" spans="1:29" s="37" customFormat="1" ht="16.5" thickBot="1">
      <c r="A19" s="118" t="s">
        <v>64</v>
      </c>
      <c r="B19" s="213">
        <v>0</v>
      </c>
      <c r="C19" s="214">
        <v>0</v>
      </c>
      <c r="D19" s="216">
        <v>0</v>
      </c>
      <c r="E19" s="15">
        <v>0</v>
      </c>
      <c r="F19" s="14">
        <v>0</v>
      </c>
      <c r="G19" s="15">
        <v>0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206">
        <v>0</v>
      </c>
      <c r="Q19" s="207">
        <v>0</v>
      </c>
      <c r="R19" s="206">
        <v>0</v>
      </c>
      <c r="S19" s="60">
        <v>242.142</v>
      </c>
      <c r="T19" s="206">
        <v>0</v>
      </c>
      <c r="U19" s="207">
        <v>243.925</v>
      </c>
      <c r="V19" s="206">
        <v>0</v>
      </c>
      <c r="W19" s="206">
        <v>268.973</v>
      </c>
      <c r="X19" s="59">
        <v>0</v>
      </c>
      <c r="Y19" s="60">
        <v>244.714</v>
      </c>
      <c r="Z19" s="14">
        <v>0</v>
      </c>
      <c r="AA19" s="15">
        <v>324.844</v>
      </c>
      <c r="AB19" s="14">
        <v>0</v>
      </c>
      <c r="AC19" s="15">
        <v>273.861</v>
      </c>
    </row>
    <row r="20" spans="1:29" ht="16.5" thickBot="1">
      <c r="A20" s="122" t="s">
        <v>65</v>
      </c>
      <c r="B20" s="232">
        <v>269.059</v>
      </c>
      <c r="C20" s="233">
        <v>127.171</v>
      </c>
      <c r="D20" s="234">
        <v>289.2</v>
      </c>
      <c r="E20" s="235">
        <v>134.4</v>
      </c>
      <c r="F20" s="234">
        <v>276.068</v>
      </c>
      <c r="G20" s="235">
        <v>129.463</v>
      </c>
      <c r="H20" s="236">
        <v>347.191</v>
      </c>
      <c r="I20" s="236">
        <v>155.922</v>
      </c>
      <c r="J20" s="237">
        <v>287.936</v>
      </c>
      <c r="K20" s="238">
        <v>131.911</v>
      </c>
      <c r="L20" s="237">
        <v>258.511</v>
      </c>
      <c r="M20" s="238">
        <v>124.726</v>
      </c>
      <c r="N20" s="237">
        <v>279.329</v>
      </c>
      <c r="O20" s="238">
        <v>129.365</v>
      </c>
      <c r="P20" s="210">
        <v>259.074</v>
      </c>
      <c r="Q20" s="209">
        <v>124.446</v>
      </c>
      <c r="R20" s="210">
        <v>294.114</v>
      </c>
      <c r="S20" s="210">
        <v>138.171</v>
      </c>
      <c r="T20" s="208">
        <v>271.091</v>
      </c>
      <c r="U20" s="209">
        <v>131.298</v>
      </c>
      <c r="V20" s="208">
        <v>364.067</v>
      </c>
      <c r="W20" s="209">
        <v>159.124</v>
      </c>
      <c r="X20" s="237">
        <v>285.988</v>
      </c>
      <c r="Y20" s="238">
        <v>133.901</v>
      </c>
      <c r="Z20" s="237">
        <v>269.189</v>
      </c>
      <c r="AA20" s="238">
        <v>132.567</v>
      </c>
      <c r="AB20" s="237">
        <v>281.067</v>
      </c>
      <c r="AC20" s="238">
        <v>133.448</v>
      </c>
    </row>
    <row r="21" spans="1:29" ht="18.75">
      <c r="A21" s="199" t="s">
        <v>42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1"/>
      <c r="P21" s="200"/>
      <c r="Q21" s="200"/>
      <c r="R21" s="188"/>
      <c r="S21" s="182"/>
      <c r="T21" s="182"/>
      <c r="U21" s="205"/>
      <c r="V21" s="200"/>
      <c r="W21" s="200"/>
      <c r="X21" s="200"/>
      <c r="Y21" s="201"/>
      <c r="Z21" s="200"/>
      <c r="AA21" s="200"/>
      <c r="AB21" s="200"/>
      <c r="AC21" s="201"/>
    </row>
    <row r="22" spans="1:29" ht="16.5" thickBot="1">
      <c r="A22" s="123" t="s">
        <v>43</v>
      </c>
      <c r="B22" s="8">
        <v>314.237</v>
      </c>
      <c r="C22" s="36">
        <v>141.337</v>
      </c>
      <c r="D22" s="8">
        <v>332</v>
      </c>
      <c r="E22" s="36">
        <v>143.3</v>
      </c>
      <c r="F22" s="8">
        <v>320.256</v>
      </c>
      <c r="G22" s="36">
        <v>142.038</v>
      </c>
      <c r="H22" s="72">
        <v>353.257</v>
      </c>
      <c r="I22" s="72">
        <v>144.989</v>
      </c>
      <c r="J22" s="55">
        <v>325.257</v>
      </c>
      <c r="K22" s="56">
        <v>142.55</v>
      </c>
      <c r="L22" s="55">
        <v>313.509</v>
      </c>
      <c r="M22" s="56">
        <v>140.308</v>
      </c>
      <c r="N22" s="55">
        <v>321.61</v>
      </c>
      <c r="O22" s="56">
        <v>141.832</v>
      </c>
      <c r="P22" s="72">
        <v>318.951</v>
      </c>
      <c r="Q22" s="56">
        <v>142.042</v>
      </c>
      <c r="R22" s="72">
        <v>323.118</v>
      </c>
      <c r="S22" s="56">
        <v>144.744</v>
      </c>
      <c r="T22" s="72">
        <v>320.327</v>
      </c>
      <c r="U22" s="56">
        <v>142.994</v>
      </c>
      <c r="V22" s="72">
        <v>346.536</v>
      </c>
      <c r="W22" s="72">
        <v>150.732</v>
      </c>
      <c r="X22" s="55">
        <v>323.643</v>
      </c>
      <c r="Y22" s="56">
        <v>144.341</v>
      </c>
      <c r="Z22" s="55">
        <v>269.189</v>
      </c>
      <c r="AA22" s="56">
        <v>132.567</v>
      </c>
      <c r="AB22" s="55">
        <v>324.78</v>
      </c>
      <c r="AC22" s="56">
        <v>143.959</v>
      </c>
    </row>
    <row r="23" spans="1:29" ht="16.5" thickBot="1">
      <c r="A23" s="122" t="s">
        <v>66</v>
      </c>
      <c r="B23" s="211">
        <v>314.237</v>
      </c>
      <c r="C23" s="212">
        <v>141.337</v>
      </c>
      <c r="D23" s="211">
        <v>332</v>
      </c>
      <c r="E23" s="212">
        <v>143.3</v>
      </c>
      <c r="F23" s="211">
        <v>320.256</v>
      </c>
      <c r="G23" s="212">
        <v>142.038</v>
      </c>
      <c r="H23" s="211">
        <v>353.257</v>
      </c>
      <c r="I23" s="211">
        <v>144.989</v>
      </c>
      <c r="J23" s="239">
        <v>325.257</v>
      </c>
      <c r="K23" s="212">
        <v>142.55</v>
      </c>
      <c r="L23" s="239">
        <v>313.509</v>
      </c>
      <c r="M23" s="212">
        <v>140.308</v>
      </c>
      <c r="N23" s="239">
        <v>321.61</v>
      </c>
      <c r="O23" s="212">
        <v>141.832</v>
      </c>
      <c r="P23" s="211">
        <v>318.951</v>
      </c>
      <c r="Q23" s="212">
        <v>142.042</v>
      </c>
      <c r="R23" s="211">
        <v>323.118</v>
      </c>
      <c r="S23" s="212">
        <v>144.744</v>
      </c>
      <c r="T23" s="211">
        <v>320.327</v>
      </c>
      <c r="U23" s="212">
        <v>142.994</v>
      </c>
      <c r="V23" s="211">
        <v>346.536</v>
      </c>
      <c r="W23" s="211">
        <v>150.732</v>
      </c>
      <c r="X23" s="239">
        <v>323.643</v>
      </c>
      <c r="Y23" s="212">
        <v>144.341</v>
      </c>
      <c r="Z23" s="239">
        <v>327.142</v>
      </c>
      <c r="AA23" s="212">
        <v>143.154</v>
      </c>
      <c r="AB23" s="239">
        <v>324.78</v>
      </c>
      <c r="AC23" s="212">
        <v>143.959</v>
      </c>
    </row>
    <row r="24" spans="1:29" ht="16.5" thickBot="1">
      <c r="A24" s="80" t="s">
        <v>67</v>
      </c>
      <c r="B24" s="108">
        <v>256.823</v>
      </c>
      <c r="C24" s="109">
        <v>138.677</v>
      </c>
      <c r="D24" s="108">
        <v>268.4</v>
      </c>
      <c r="E24" s="109">
        <v>140</v>
      </c>
      <c r="F24" s="108">
        <v>262.2</v>
      </c>
      <c r="G24" s="109">
        <v>138.588</v>
      </c>
      <c r="H24" s="112">
        <v>282.333</v>
      </c>
      <c r="I24" s="112">
        <v>150.989</v>
      </c>
      <c r="J24" s="110">
        <v>266.757</v>
      </c>
      <c r="K24" s="111">
        <v>140.162</v>
      </c>
      <c r="L24" s="110">
        <v>252.262</v>
      </c>
      <c r="M24" s="111">
        <v>137.472</v>
      </c>
      <c r="N24" s="110">
        <v>262.267</v>
      </c>
      <c r="O24" s="111">
        <v>139.213</v>
      </c>
      <c r="P24" s="112">
        <v>251.588</v>
      </c>
      <c r="Q24" s="111">
        <v>137.668</v>
      </c>
      <c r="R24" s="112">
        <v>277.283</v>
      </c>
      <c r="S24" s="111">
        <v>139.795</v>
      </c>
      <c r="T24" s="112">
        <v>260.753</v>
      </c>
      <c r="U24" s="111">
        <v>138.528</v>
      </c>
      <c r="V24" s="112">
        <v>278.916</v>
      </c>
      <c r="W24" s="112">
        <v>144.557</v>
      </c>
      <c r="X24" s="110">
        <v>264.466</v>
      </c>
      <c r="Y24" s="111">
        <v>139.276</v>
      </c>
      <c r="Z24" s="110">
        <v>251.358</v>
      </c>
      <c r="AA24" s="111">
        <v>137.78</v>
      </c>
      <c r="AB24" s="110">
        <v>260.538</v>
      </c>
      <c r="AC24" s="111">
        <v>138.767</v>
      </c>
    </row>
    <row r="25" spans="1:29" ht="15.75">
      <c r="A25" s="124" t="s">
        <v>49</v>
      </c>
      <c r="B25" s="78" t="s">
        <v>0</v>
      </c>
      <c r="C25" s="79">
        <v>174.38</v>
      </c>
      <c r="D25" s="78" t="s">
        <v>0</v>
      </c>
      <c r="E25" s="79">
        <v>173.08</v>
      </c>
      <c r="F25" s="78" t="s">
        <v>0</v>
      </c>
      <c r="G25" s="79">
        <v>173.9</v>
      </c>
      <c r="H25" s="78" t="s">
        <v>0</v>
      </c>
      <c r="I25" s="153">
        <v>173.16</v>
      </c>
      <c r="J25" s="154" t="s">
        <v>0</v>
      </c>
      <c r="K25" s="155">
        <v>173.81</v>
      </c>
      <c r="L25" s="154" t="s">
        <v>0</v>
      </c>
      <c r="M25" s="155">
        <v>174.71</v>
      </c>
      <c r="N25" s="154" t="s">
        <v>0</v>
      </c>
      <c r="O25" s="155">
        <v>174.1</v>
      </c>
      <c r="P25" s="78" t="s">
        <v>0</v>
      </c>
      <c r="Q25" s="79">
        <v>174.7</v>
      </c>
      <c r="R25" s="78" t="s">
        <v>0</v>
      </c>
      <c r="S25" s="79">
        <v>172.87</v>
      </c>
      <c r="T25" s="78" t="s">
        <v>0</v>
      </c>
      <c r="U25" s="79">
        <v>174.05</v>
      </c>
      <c r="V25" s="78" t="s">
        <v>0</v>
      </c>
      <c r="W25" s="79">
        <v>173.23</v>
      </c>
      <c r="X25" s="78" t="s">
        <v>0</v>
      </c>
      <c r="Y25" s="155">
        <v>173.95</v>
      </c>
      <c r="Z25" s="78" t="s">
        <v>0</v>
      </c>
      <c r="AA25" s="79">
        <v>174.72</v>
      </c>
      <c r="AB25" s="78" t="s">
        <v>0</v>
      </c>
      <c r="AC25" s="79">
        <v>174.2</v>
      </c>
    </row>
    <row r="29" ht="15">
      <c r="W29" s="316"/>
    </row>
  </sheetData>
  <sheetProtection/>
  <mergeCells count="17">
    <mergeCell ref="T3:U3"/>
    <mergeCell ref="N3:O3"/>
    <mergeCell ref="D3:E3"/>
    <mergeCell ref="H3:I3"/>
    <mergeCell ref="J3:K3"/>
    <mergeCell ref="P3:Q3"/>
    <mergeCell ref="R3:S3"/>
    <mergeCell ref="B2:O2"/>
    <mergeCell ref="V3:W3"/>
    <mergeCell ref="A1:AC1"/>
    <mergeCell ref="Z3:AA3"/>
    <mergeCell ref="AB3:AC3"/>
    <mergeCell ref="P2:AC2"/>
    <mergeCell ref="F3:G3"/>
    <mergeCell ref="B3:C3"/>
    <mergeCell ref="X3:Y3"/>
    <mergeCell ref="L3:M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7" sqref="Q27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3" width="8.7109375" style="0" customWidth="1"/>
    <col min="4" max="4" width="9.8515625" style="0" bestFit="1" customWidth="1"/>
    <col min="5" max="6" width="8.7109375" style="37" customWidth="1"/>
    <col min="7" max="7" width="9.8515625" style="37" bestFit="1" customWidth="1"/>
    <col min="8" max="9" width="8.7109375" style="37" customWidth="1"/>
    <col min="10" max="10" width="9.8515625" style="37" bestFit="1" customWidth="1"/>
    <col min="11" max="12" width="9.140625" style="37" customWidth="1"/>
    <col min="13" max="13" width="9.8515625" style="37" bestFit="1" customWidth="1"/>
    <col min="14" max="15" width="9.140625" style="37" customWidth="1"/>
    <col min="16" max="16" width="9.8515625" style="37" bestFit="1" customWidth="1"/>
    <col min="17" max="18" width="9.140625" style="37" customWidth="1"/>
    <col min="19" max="19" width="9.8515625" style="37" bestFit="1" customWidth="1"/>
    <col min="20" max="21" width="9.140625" style="37" customWidth="1"/>
    <col min="22" max="22" width="9.8515625" style="37" bestFit="1" customWidth="1"/>
    <col min="25" max="25" width="9.8515625" style="0" bestFit="1" customWidth="1"/>
    <col min="27" max="27" width="9.140625" style="0" customWidth="1"/>
    <col min="28" max="28" width="9.8515625" style="0" bestFit="1" customWidth="1"/>
    <col min="31" max="31" width="9.8515625" style="0" bestFit="1" customWidth="1"/>
    <col min="32" max="33" width="9.140625" style="37" customWidth="1"/>
    <col min="34" max="34" width="9.8515625" style="37" bestFit="1" customWidth="1"/>
    <col min="35" max="36" width="9.140625" style="37" customWidth="1"/>
    <col min="37" max="37" width="9.8515625" style="37" bestFit="1" customWidth="1"/>
    <col min="38" max="39" width="9.140625" style="37" customWidth="1"/>
    <col min="40" max="40" width="9.8515625" style="37" bestFit="1" customWidth="1"/>
    <col min="41" max="42" width="9.140625" style="37" customWidth="1"/>
    <col min="43" max="43" width="9.8515625" style="37" bestFit="1" customWidth="1"/>
    <col min="44" max="44" width="10.421875" style="37" customWidth="1"/>
    <col min="45" max="45" width="10.00390625" style="37" customWidth="1"/>
    <col min="46" max="46" width="10.140625" style="37" customWidth="1"/>
    <col min="47" max="47" width="10.421875" style="37" customWidth="1"/>
    <col min="48" max="48" width="10.00390625" style="37" customWidth="1"/>
    <col min="49" max="49" width="10.140625" style="37" customWidth="1"/>
  </cols>
  <sheetData>
    <row r="1" spans="1:43" ht="18.75" customHeight="1">
      <c r="A1" s="354" t="s">
        <v>70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</row>
    <row r="2" spans="1:43" s="37" customFormat="1" ht="15.75">
      <c r="A2" s="356"/>
      <c r="B2" s="351">
        <v>2014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3"/>
      <c r="W2" s="351">
        <v>2015</v>
      </c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3"/>
    </row>
    <row r="3" spans="1:43" ht="15.75">
      <c r="A3" s="357"/>
      <c r="B3" s="350" t="s">
        <v>6</v>
      </c>
      <c r="C3" s="350"/>
      <c r="D3" s="350"/>
      <c r="E3" s="350" t="s">
        <v>10</v>
      </c>
      <c r="F3" s="350"/>
      <c r="G3" s="350"/>
      <c r="H3" s="350" t="s">
        <v>59</v>
      </c>
      <c r="I3" s="350"/>
      <c r="J3" s="350"/>
      <c r="K3" s="350" t="s">
        <v>69</v>
      </c>
      <c r="L3" s="350"/>
      <c r="M3" s="350"/>
      <c r="N3" s="350" t="s">
        <v>16</v>
      </c>
      <c r="O3" s="350"/>
      <c r="P3" s="350"/>
      <c r="Q3" s="350" t="s">
        <v>20</v>
      </c>
      <c r="R3" s="350"/>
      <c r="S3" s="350"/>
      <c r="T3" s="350">
        <v>2014</v>
      </c>
      <c r="U3" s="350"/>
      <c r="V3" s="350"/>
      <c r="W3" s="350" t="s">
        <v>6</v>
      </c>
      <c r="X3" s="350"/>
      <c r="Y3" s="350"/>
      <c r="Z3" s="350" t="s">
        <v>10</v>
      </c>
      <c r="AA3" s="350"/>
      <c r="AB3" s="350"/>
      <c r="AC3" s="350" t="s">
        <v>59</v>
      </c>
      <c r="AD3" s="350"/>
      <c r="AE3" s="350"/>
      <c r="AF3" s="350" t="s">
        <v>69</v>
      </c>
      <c r="AG3" s="350"/>
      <c r="AH3" s="350"/>
      <c r="AI3" s="350" t="s">
        <v>16</v>
      </c>
      <c r="AJ3" s="350"/>
      <c r="AK3" s="350"/>
      <c r="AL3" s="350" t="s">
        <v>20</v>
      </c>
      <c r="AM3" s="350"/>
      <c r="AN3" s="350"/>
      <c r="AO3" s="350">
        <v>2015</v>
      </c>
      <c r="AP3" s="350"/>
      <c r="AQ3" s="350"/>
    </row>
    <row r="4" spans="1:43" ht="15.75" customHeight="1">
      <c r="A4" s="117"/>
      <c r="B4" s="217" t="s">
        <v>71</v>
      </c>
      <c r="C4" s="217" t="s">
        <v>72</v>
      </c>
      <c r="D4" s="218" t="s">
        <v>73</v>
      </c>
      <c r="E4" s="217" t="s">
        <v>71</v>
      </c>
      <c r="F4" s="217" t="s">
        <v>72</v>
      </c>
      <c r="G4" s="218" t="s">
        <v>73</v>
      </c>
      <c r="H4" s="217" t="s">
        <v>71</v>
      </c>
      <c r="I4" s="217" t="s">
        <v>72</v>
      </c>
      <c r="J4" s="218" t="s">
        <v>73</v>
      </c>
      <c r="K4" s="217" t="s">
        <v>71</v>
      </c>
      <c r="L4" s="217" t="s">
        <v>72</v>
      </c>
      <c r="M4" s="218" t="s">
        <v>73</v>
      </c>
      <c r="N4" s="217" t="s">
        <v>71</v>
      </c>
      <c r="O4" s="217" t="s">
        <v>72</v>
      </c>
      <c r="P4" s="218" t="s">
        <v>73</v>
      </c>
      <c r="Q4" s="217" t="s">
        <v>71</v>
      </c>
      <c r="R4" s="217" t="s">
        <v>72</v>
      </c>
      <c r="S4" s="218" t="s">
        <v>73</v>
      </c>
      <c r="T4" s="217" t="s">
        <v>71</v>
      </c>
      <c r="U4" s="217" t="s">
        <v>72</v>
      </c>
      <c r="V4" s="218" t="s">
        <v>73</v>
      </c>
      <c r="W4" s="217" t="s">
        <v>71</v>
      </c>
      <c r="X4" s="217" t="s">
        <v>72</v>
      </c>
      <c r="Y4" s="218" t="s">
        <v>73</v>
      </c>
      <c r="Z4" s="217" t="s">
        <v>71</v>
      </c>
      <c r="AA4" s="217" t="s">
        <v>72</v>
      </c>
      <c r="AB4" s="218" t="s">
        <v>73</v>
      </c>
      <c r="AC4" s="217" t="s">
        <v>71</v>
      </c>
      <c r="AD4" s="217" t="s">
        <v>72</v>
      </c>
      <c r="AE4" s="218" t="s">
        <v>73</v>
      </c>
      <c r="AF4" s="217" t="s">
        <v>71</v>
      </c>
      <c r="AG4" s="217" t="s">
        <v>72</v>
      </c>
      <c r="AH4" s="218" t="s">
        <v>73</v>
      </c>
      <c r="AI4" s="217" t="s">
        <v>71</v>
      </c>
      <c r="AJ4" s="217" t="s">
        <v>72</v>
      </c>
      <c r="AK4" s="218" t="s">
        <v>73</v>
      </c>
      <c r="AL4" s="217" t="s">
        <v>71</v>
      </c>
      <c r="AM4" s="217" t="s">
        <v>72</v>
      </c>
      <c r="AN4" s="218" t="s">
        <v>73</v>
      </c>
      <c r="AO4" s="217" t="s">
        <v>71</v>
      </c>
      <c r="AP4" s="217" t="s">
        <v>72</v>
      </c>
      <c r="AQ4" s="218" t="s">
        <v>73</v>
      </c>
    </row>
    <row r="5" spans="1:43" ht="15.75">
      <c r="A5" s="119" t="s">
        <v>21</v>
      </c>
      <c r="B5" s="19">
        <v>52.773557749318144</v>
      </c>
      <c r="C5" s="19">
        <v>62.289796943322585</v>
      </c>
      <c r="D5" s="20">
        <v>54.28879544053453</v>
      </c>
      <c r="E5" s="19">
        <v>33.9</v>
      </c>
      <c r="F5" s="19">
        <v>59.4</v>
      </c>
      <c r="G5" s="20">
        <v>38</v>
      </c>
      <c r="H5" s="19">
        <v>43.3</v>
      </c>
      <c r="I5" s="19">
        <v>60.8</v>
      </c>
      <c r="J5" s="20">
        <v>46.1</v>
      </c>
      <c r="K5" s="158">
        <v>25.7212194329729</v>
      </c>
      <c r="L5" s="158">
        <v>47.0367689433848</v>
      </c>
      <c r="M5" s="159">
        <v>29.115220294943</v>
      </c>
      <c r="N5" s="158">
        <v>37.378949684846155</v>
      </c>
      <c r="O5" s="158">
        <v>56.339065504215746</v>
      </c>
      <c r="P5" s="159">
        <v>40.3908264494447</v>
      </c>
      <c r="Q5" s="158">
        <v>50.1189948407266</v>
      </c>
      <c r="R5" s="158">
        <v>41.2722126384856</v>
      </c>
      <c r="S5" s="159">
        <v>48.7103524594734</v>
      </c>
      <c r="T5" s="158">
        <v>40.5901391487941</v>
      </c>
      <c r="U5" s="158">
        <v>52.4239642236349</v>
      </c>
      <c r="V5" s="159">
        <v>42.4743979845701</v>
      </c>
      <c r="W5" s="45">
        <v>52.306185197605394</v>
      </c>
      <c r="X5" s="45">
        <v>45.47692509888023</v>
      </c>
      <c r="Y5" s="46">
        <v>51.21376214347898</v>
      </c>
      <c r="Z5" s="45">
        <v>29.23181362902691</v>
      </c>
      <c r="AA5" s="45">
        <v>54.576512679112</v>
      </c>
      <c r="AB5" s="46">
        <v>33.286005904904215</v>
      </c>
      <c r="AC5" s="45">
        <v>40.7052580553919</v>
      </c>
      <c r="AD5" s="45">
        <v>50.05185587126195</v>
      </c>
      <c r="AE5" s="219">
        <v>42.20035983568725</v>
      </c>
      <c r="AF5" s="158">
        <v>21.357211178694566</v>
      </c>
      <c r="AG5" s="158">
        <v>46.13362102408926</v>
      </c>
      <c r="AH5" s="159">
        <v>25.346000743057072</v>
      </c>
      <c r="AI5" s="158">
        <v>34.21802304931785</v>
      </c>
      <c r="AJ5" s="158">
        <v>48.73142508027333</v>
      </c>
      <c r="AK5" s="159">
        <v>36.544630705652004</v>
      </c>
      <c r="AL5" s="158">
        <v>44.987060211403346</v>
      </c>
      <c r="AM5" s="158">
        <v>43.99254261508651</v>
      </c>
      <c r="AN5" s="159">
        <v>44.82466981319219</v>
      </c>
      <c r="AO5" s="158">
        <v>36.88807090670438</v>
      </c>
      <c r="AP5" s="158">
        <v>47.536967034253635</v>
      </c>
      <c r="AQ5" s="159">
        <v>38.60305305344196</v>
      </c>
    </row>
    <row r="6" spans="1:43" ht="15.75">
      <c r="A6" s="120" t="s">
        <v>35</v>
      </c>
      <c r="B6" s="19">
        <v>72.9600279431217</v>
      </c>
      <c r="C6" s="19">
        <v>52.850167885259424</v>
      </c>
      <c r="D6" s="20">
        <v>59.012760438834356</v>
      </c>
      <c r="E6" s="19">
        <v>39.5</v>
      </c>
      <c r="F6" s="19">
        <v>53.9</v>
      </c>
      <c r="G6" s="20">
        <v>49.5</v>
      </c>
      <c r="H6" s="19">
        <v>56.1</v>
      </c>
      <c r="I6" s="19">
        <v>53.4</v>
      </c>
      <c r="J6" s="20">
        <v>54.2</v>
      </c>
      <c r="K6" s="158">
        <v>22.3885620471014</v>
      </c>
      <c r="L6" s="158">
        <v>44.0232761410442</v>
      </c>
      <c r="M6" s="159">
        <v>37.3933976838876</v>
      </c>
      <c r="N6" s="158">
        <v>44.74807806776557</v>
      </c>
      <c r="O6" s="158">
        <v>50.240559254012</v>
      </c>
      <c r="P6" s="159">
        <v>48.5574086223506</v>
      </c>
      <c r="Q6" s="158">
        <v>55.2538256987578</v>
      </c>
      <c r="R6" s="158">
        <v>42.177253442801</v>
      </c>
      <c r="S6" s="159">
        <v>46.479311778374</v>
      </c>
      <c r="T6" s="158">
        <v>47.39610212818</v>
      </c>
      <c r="U6" s="158">
        <v>48.3621881588019</v>
      </c>
      <c r="V6" s="159">
        <v>48.0609314650376</v>
      </c>
      <c r="W6" s="45">
        <v>68.49713442460317</v>
      </c>
      <c r="X6" s="45">
        <v>44.55070744620365</v>
      </c>
      <c r="Y6" s="46">
        <v>52.59316822820181</v>
      </c>
      <c r="Z6" s="45">
        <v>36.435887787807424</v>
      </c>
      <c r="AA6" s="45">
        <v>70.96776331849478</v>
      </c>
      <c r="AB6" s="46">
        <v>59.37015608736551</v>
      </c>
      <c r="AC6" s="45">
        <v>52.37794412654564</v>
      </c>
      <c r="AD6" s="45">
        <v>57.8322106748141</v>
      </c>
      <c r="AE6" s="219">
        <v>56.000383118720585</v>
      </c>
      <c r="AF6" s="158">
        <v>20.1315220626294</v>
      </c>
      <c r="AG6" s="158">
        <v>60.37884591601165</v>
      </c>
      <c r="AH6" s="159">
        <v>46.861692648712825</v>
      </c>
      <c r="AI6" s="158">
        <v>41.511018009768</v>
      </c>
      <c r="AJ6" s="158">
        <v>58.69041742276346</v>
      </c>
      <c r="AK6" s="159">
        <v>52.920677905384636</v>
      </c>
      <c r="AL6" s="158">
        <v>51.50401332815735</v>
      </c>
      <c r="AM6" s="158">
        <v>53.765304650140166</v>
      </c>
      <c r="AN6" s="159">
        <v>53.00584492823158</v>
      </c>
      <c r="AO6" s="158">
        <v>44.02980039138943</v>
      </c>
      <c r="AP6" s="158">
        <v>57.449019134869374</v>
      </c>
      <c r="AQ6" s="159">
        <v>52.94214466182825</v>
      </c>
    </row>
    <row r="7" spans="1:43" ht="15.75">
      <c r="A7" s="120" t="s">
        <v>42</v>
      </c>
      <c r="B7" s="18">
        <v>31.059945349484824</v>
      </c>
      <c r="C7" s="18">
        <v>33.31830129232456</v>
      </c>
      <c r="D7" s="21">
        <v>32.995436259111955</v>
      </c>
      <c r="E7" s="18">
        <v>16.3</v>
      </c>
      <c r="F7" s="18">
        <v>39.6</v>
      </c>
      <c r="G7" s="21">
        <v>36.3</v>
      </c>
      <c r="H7" s="18">
        <v>23.6</v>
      </c>
      <c r="I7" s="18">
        <v>36.5</v>
      </c>
      <c r="J7" s="21">
        <v>34.6</v>
      </c>
      <c r="K7" s="160">
        <v>8.82099338018961</v>
      </c>
      <c r="L7" s="160">
        <v>44.8423070923697</v>
      </c>
      <c r="M7" s="161">
        <v>39.6925331229835</v>
      </c>
      <c r="N7" s="160">
        <v>18.640340147529997</v>
      </c>
      <c r="O7" s="160">
        <v>39.30049433665544</v>
      </c>
      <c r="P7" s="161">
        <v>36.346822932642</v>
      </c>
      <c r="Q7" s="160">
        <v>24.8518963849842</v>
      </c>
      <c r="R7" s="160">
        <v>41.6348434855772</v>
      </c>
      <c r="S7" s="161">
        <v>39.2354755780432</v>
      </c>
      <c r="T7" s="160">
        <v>20.2059926786143</v>
      </c>
      <c r="U7" s="160">
        <v>39.8888782317261</v>
      </c>
      <c r="V7" s="161">
        <v>37.0749216816199</v>
      </c>
      <c r="W7" s="47">
        <v>29.019104358117513</v>
      </c>
      <c r="X7" s="47">
        <v>42.729374689345065</v>
      </c>
      <c r="Y7" s="48">
        <v>40.769290894812904</v>
      </c>
      <c r="Z7" s="47">
        <v>14.707710209589909</v>
      </c>
      <c r="AA7" s="47">
        <v>49.391563485325236</v>
      </c>
      <c r="AB7" s="48">
        <v>44.432999059147875</v>
      </c>
      <c r="AC7" s="47">
        <v>21.823873045874354</v>
      </c>
      <c r="AD7" s="47">
        <v>46.078872923788126</v>
      </c>
      <c r="AE7" s="220">
        <v>42.611265717765846</v>
      </c>
      <c r="AF7" s="160">
        <v>7.148280007082924</v>
      </c>
      <c r="AG7" s="160">
        <v>52.79236535626581</v>
      </c>
      <c r="AH7" s="161">
        <v>46.266875351491734</v>
      </c>
      <c r="AI7" s="160">
        <v>16.8782519485527</v>
      </c>
      <c r="AJ7" s="160">
        <v>48.34129528198572</v>
      </c>
      <c r="AK7" s="161">
        <v>43.843192773819986</v>
      </c>
      <c r="AL7" s="160">
        <v>23.840383056826848</v>
      </c>
      <c r="AM7" s="160">
        <v>43.88136142679006</v>
      </c>
      <c r="AN7" s="161">
        <v>41.01621026780359</v>
      </c>
      <c r="AO7" s="160">
        <v>18.633090474473857</v>
      </c>
      <c r="AP7" s="160">
        <v>47.21714757053914</v>
      </c>
      <c r="AQ7" s="161">
        <v>43.13063827915284</v>
      </c>
    </row>
    <row r="8" spans="1:43" ht="15.75">
      <c r="A8" s="167" t="s">
        <v>68</v>
      </c>
      <c r="B8" s="113">
        <v>52.7447712462696</v>
      </c>
      <c r="C8" s="113">
        <v>44.53007470814471</v>
      </c>
      <c r="D8" s="114">
        <v>49.40748333561227</v>
      </c>
      <c r="E8" s="113">
        <v>33.2</v>
      </c>
      <c r="F8" s="113">
        <v>47.5</v>
      </c>
      <c r="G8" s="114">
        <v>39</v>
      </c>
      <c r="H8" s="113">
        <v>42.9</v>
      </c>
      <c r="I8" s="113">
        <v>46</v>
      </c>
      <c r="J8" s="114">
        <v>44.2</v>
      </c>
      <c r="K8" s="113">
        <v>24.4569892983469</v>
      </c>
      <c r="L8" s="113">
        <v>45.1958039467979</v>
      </c>
      <c r="M8" s="114">
        <v>32.882303013397</v>
      </c>
      <c r="N8" s="113">
        <v>36.69867157825355</v>
      </c>
      <c r="O8" s="113">
        <v>45.76922909181535</v>
      </c>
      <c r="P8" s="114">
        <v>40.3821866488758</v>
      </c>
      <c r="Q8" s="113">
        <v>48.8886046336985</v>
      </c>
      <c r="R8" s="113">
        <v>41.6530559287223</v>
      </c>
      <c r="S8" s="114">
        <v>45.9866200631376</v>
      </c>
      <c r="T8" s="113">
        <v>39.771202649763</v>
      </c>
      <c r="U8" s="113">
        <v>44.7251822029133</v>
      </c>
      <c r="V8" s="114">
        <v>41.777365122885</v>
      </c>
      <c r="W8" s="115">
        <v>51.917534742534734</v>
      </c>
      <c r="X8" s="115">
        <v>43.76456702976725</v>
      </c>
      <c r="Y8" s="116">
        <v>48.65010569156992</v>
      </c>
      <c r="Z8" s="115">
        <v>28.799785842642983</v>
      </c>
      <c r="AA8" s="115">
        <v>54.8591884058584</v>
      </c>
      <c r="AB8" s="116">
        <v>39.24349811841925</v>
      </c>
      <c r="AC8" s="115">
        <v>40.29479910778253</v>
      </c>
      <c r="AD8" s="115">
        <v>49.342525843161134</v>
      </c>
      <c r="AE8" s="221">
        <v>43.920816801201354</v>
      </c>
      <c r="AF8" s="113">
        <v>20.386035214260843</v>
      </c>
      <c r="AG8" s="113">
        <v>52.60841712455676</v>
      </c>
      <c r="AH8" s="114">
        <v>33.3512333143891</v>
      </c>
      <c r="AI8" s="113">
        <v>33.61521419439766</v>
      </c>
      <c r="AJ8" s="113">
        <v>50.443119242019726</v>
      </c>
      <c r="AK8" s="114">
        <v>40.36831279887106</v>
      </c>
      <c r="AL8" s="113">
        <v>44.07859705523928</v>
      </c>
      <c r="AM8" s="113">
        <v>45.82379023271769</v>
      </c>
      <c r="AN8" s="114">
        <v>44.786981501337905</v>
      </c>
      <c r="AO8" s="113">
        <v>36.21502191973681</v>
      </c>
      <c r="AP8" s="113">
        <v>49.278795217757306</v>
      </c>
      <c r="AQ8" s="114">
        <v>41.47258696566318</v>
      </c>
    </row>
    <row r="9" spans="1:43" ht="15.75">
      <c r="A9" s="168" t="s">
        <v>49</v>
      </c>
      <c r="B9" s="26">
        <v>28.02</v>
      </c>
      <c r="C9" s="25" t="s">
        <v>0</v>
      </c>
      <c r="D9" s="27" t="s">
        <v>0</v>
      </c>
      <c r="E9" s="26">
        <v>8.8</v>
      </c>
      <c r="F9" s="25" t="s">
        <v>0</v>
      </c>
      <c r="G9" s="27" t="s">
        <v>0</v>
      </c>
      <c r="H9" s="26">
        <v>18.4</v>
      </c>
      <c r="I9" s="25" t="s">
        <v>0</v>
      </c>
      <c r="J9" s="27" t="s">
        <v>0</v>
      </c>
      <c r="K9" s="156" t="s">
        <v>0</v>
      </c>
      <c r="L9" s="25" t="s">
        <v>0</v>
      </c>
      <c r="M9" s="27" t="s">
        <v>0</v>
      </c>
      <c r="N9" s="157">
        <v>12.18</v>
      </c>
      <c r="O9" s="25" t="s">
        <v>0</v>
      </c>
      <c r="P9" s="27" t="s">
        <v>0</v>
      </c>
      <c r="Q9" s="157">
        <v>26.63</v>
      </c>
      <c r="R9" s="25" t="s">
        <v>0</v>
      </c>
      <c r="S9" s="27"/>
      <c r="T9" s="157">
        <v>15.83</v>
      </c>
      <c r="U9" s="25" t="s">
        <v>0</v>
      </c>
      <c r="V9" s="27" t="s">
        <v>0</v>
      </c>
      <c r="W9" s="222">
        <v>28.346909722222218</v>
      </c>
      <c r="X9" s="223" t="s">
        <v>0</v>
      </c>
      <c r="Y9" s="224" t="s">
        <v>0</v>
      </c>
      <c r="Z9" s="225">
        <v>8.87</v>
      </c>
      <c r="AA9" s="223" t="s">
        <v>0</v>
      </c>
      <c r="AB9" s="224" t="s">
        <v>0</v>
      </c>
      <c r="AC9" s="225">
        <v>18.56</v>
      </c>
      <c r="AD9" s="223" t="s">
        <v>0</v>
      </c>
      <c r="AE9" s="226" t="s">
        <v>0</v>
      </c>
      <c r="AF9" s="156" t="s">
        <v>0</v>
      </c>
      <c r="AG9" s="25" t="s">
        <v>0</v>
      </c>
      <c r="AH9" s="27" t="s">
        <v>0</v>
      </c>
      <c r="AI9" s="157">
        <v>12.3</v>
      </c>
      <c r="AJ9" s="223" t="s">
        <v>0</v>
      </c>
      <c r="AK9" s="224" t="s">
        <v>0</v>
      </c>
      <c r="AL9" s="223">
        <v>27.8</v>
      </c>
      <c r="AM9" s="223" t="s">
        <v>0</v>
      </c>
      <c r="AN9" s="224" t="s">
        <v>0</v>
      </c>
      <c r="AO9" s="223">
        <v>16.2</v>
      </c>
      <c r="AP9" s="223" t="s">
        <v>0</v>
      </c>
      <c r="AQ9" s="224" t="s">
        <v>0</v>
      </c>
    </row>
    <row r="11" spans="1:36" ht="15">
      <c r="A11" s="37"/>
      <c r="B11" s="37"/>
      <c r="C11" s="37"/>
      <c r="D11" s="37"/>
      <c r="K11" s="32"/>
      <c r="L11" s="32"/>
      <c r="N11" s="32"/>
      <c r="O11" s="32"/>
      <c r="W11" s="32"/>
      <c r="X11" s="32"/>
      <c r="AF11" s="32"/>
      <c r="AG11" s="32"/>
      <c r="AI11" s="32"/>
      <c r="AJ11" s="32"/>
    </row>
    <row r="12" spans="1:28" ht="15">
      <c r="A12" s="37"/>
      <c r="B12" s="37"/>
      <c r="C12" s="37"/>
      <c r="D12" s="37"/>
      <c r="W12" s="37"/>
      <c r="X12" s="37"/>
      <c r="Y12" s="37"/>
      <c r="Z12" s="37"/>
      <c r="AA12" s="37"/>
      <c r="AB12" s="37"/>
    </row>
    <row r="13" spans="1:28" ht="15">
      <c r="A13" s="37"/>
      <c r="B13" s="37"/>
      <c r="C13" s="37"/>
      <c r="D13" s="37"/>
      <c r="W13" s="37"/>
      <c r="X13" s="37"/>
      <c r="Y13" s="37"/>
      <c r="Z13" s="37"/>
      <c r="AA13" s="37"/>
      <c r="AB13" s="37"/>
    </row>
    <row r="14" spans="1:28" ht="15">
      <c r="A14" s="37"/>
      <c r="B14" s="37"/>
      <c r="C14" s="37"/>
      <c r="D14" s="37"/>
      <c r="W14" s="37"/>
      <c r="X14" s="37"/>
      <c r="Y14" s="37"/>
      <c r="Z14" s="37"/>
      <c r="AA14" s="37"/>
      <c r="AB14" s="37"/>
    </row>
    <row r="15" spans="1:28" ht="15">
      <c r="A15" s="37"/>
      <c r="B15" s="37"/>
      <c r="C15" s="37"/>
      <c r="D15" s="37"/>
      <c r="W15" s="37"/>
      <c r="X15" s="37"/>
      <c r="Y15" s="37"/>
      <c r="Z15" s="37"/>
      <c r="AA15" s="37"/>
      <c r="AB15" s="37"/>
    </row>
    <row r="16" spans="1:28" ht="15">
      <c r="A16" s="37"/>
      <c r="B16" s="37"/>
      <c r="C16" s="37"/>
      <c r="D16" s="37"/>
      <c r="W16" s="37"/>
      <c r="X16" s="37"/>
      <c r="Y16" s="37"/>
      <c r="Z16" s="37"/>
      <c r="AA16" s="37"/>
      <c r="AB16" s="37"/>
    </row>
    <row r="17" spans="1:28" ht="15">
      <c r="A17" s="37"/>
      <c r="B17" s="37"/>
      <c r="C17" s="37"/>
      <c r="D17" s="37"/>
      <c r="W17" s="37"/>
      <c r="X17" s="37"/>
      <c r="Y17" s="37"/>
      <c r="Z17" s="37"/>
      <c r="AA17" s="37"/>
      <c r="AB17" s="37"/>
    </row>
    <row r="18" spans="1:28" ht="15">
      <c r="A18" s="37"/>
      <c r="B18" s="37"/>
      <c r="C18" s="37"/>
      <c r="D18" s="37"/>
      <c r="W18" s="37"/>
      <c r="X18" s="37"/>
      <c r="Y18" s="37"/>
      <c r="Z18" s="37"/>
      <c r="AA18" s="37"/>
      <c r="AB18" s="37"/>
    </row>
    <row r="19" spans="1:28" ht="15">
      <c r="A19" s="37"/>
      <c r="B19" s="37"/>
      <c r="C19" s="37"/>
      <c r="D19" s="37"/>
      <c r="W19" s="37"/>
      <c r="X19" s="37"/>
      <c r="Y19" s="37"/>
      <c r="Z19" s="37"/>
      <c r="AA19" s="37"/>
      <c r="AB19" s="37"/>
    </row>
    <row r="20" spans="1:28" ht="15">
      <c r="A20" s="37"/>
      <c r="B20" s="37"/>
      <c r="C20" s="37"/>
      <c r="D20" s="37"/>
      <c r="W20" s="37"/>
      <c r="X20" s="37"/>
      <c r="Y20" s="37"/>
      <c r="Z20" s="37"/>
      <c r="AA20" s="37"/>
      <c r="AB20" s="37"/>
    </row>
    <row r="21" spans="1:47" ht="15">
      <c r="A21" s="37"/>
      <c r="B21" s="37"/>
      <c r="C21" s="37"/>
      <c r="D21" s="37"/>
      <c r="W21" s="37"/>
      <c r="X21" s="37"/>
      <c r="Y21" s="37"/>
      <c r="Z21" s="37"/>
      <c r="AA21" s="37"/>
      <c r="AB21" s="37"/>
      <c r="AR21" s="191"/>
      <c r="AU21" s="191"/>
    </row>
    <row r="22" spans="1:28" ht="15">
      <c r="A22" s="37"/>
      <c r="B22" s="37"/>
      <c r="C22" s="37"/>
      <c r="D22" s="37"/>
      <c r="W22" s="37"/>
      <c r="X22" s="37"/>
      <c r="Y22" s="37"/>
      <c r="Z22" s="37"/>
      <c r="AA22" s="37"/>
      <c r="AB22" s="37"/>
    </row>
    <row r="23" spans="1:28" ht="15">
      <c r="A23" s="37"/>
      <c r="B23" s="37"/>
      <c r="C23" s="37"/>
      <c r="D23" s="37"/>
      <c r="W23" s="37"/>
      <c r="X23" s="37"/>
      <c r="Y23" s="37"/>
      <c r="Z23" s="37"/>
      <c r="AA23" s="37"/>
      <c r="AB23" s="37"/>
    </row>
    <row r="24" spans="1:28" ht="15">
      <c r="A24" s="37"/>
      <c r="B24" s="37"/>
      <c r="C24" s="37"/>
      <c r="D24" s="37"/>
      <c r="W24" s="37"/>
      <c r="X24" s="37"/>
      <c r="Y24" s="37"/>
      <c r="Z24" s="37"/>
      <c r="AA24" s="37"/>
      <c r="AB24" s="37"/>
    </row>
    <row r="25" spans="1:28" ht="15">
      <c r="A25" s="37"/>
      <c r="B25" s="37"/>
      <c r="C25" s="37"/>
      <c r="D25" s="37"/>
      <c r="W25" s="37"/>
      <c r="X25" s="37"/>
      <c r="Y25" s="37"/>
      <c r="Z25" s="37"/>
      <c r="AA25" s="37"/>
      <c r="AB25" s="37"/>
    </row>
    <row r="26" spans="1:28" ht="15">
      <c r="A26" s="37"/>
      <c r="B26" s="37"/>
      <c r="C26" s="37"/>
      <c r="D26" s="37"/>
      <c r="W26" s="37"/>
      <c r="X26" s="37"/>
      <c r="Y26" s="37"/>
      <c r="Z26" s="37"/>
      <c r="AA26" s="37"/>
      <c r="AB26" s="37"/>
    </row>
    <row r="27" spans="1:28" ht="15">
      <c r="A27" s="37"/>
      <c r="B27" s="37"/>
      <c r="C27" s="37"/>
      <c r="D27" s="37"/>
      <c r="W27" s="37"/>
      <c r="X27" s="37"/>
      <c r="Y27" s="37"/>
      <c r="Z27" s="37"/>
      <c r="AA27" s="37"/>
      <c r="AB27" s="37"/>
    </row>
    <row r="28" spans="1:28" ht="15">
      <c r="A28" s="37"/>
      <c r="B28" s="37"/>
      <c r="C28" s="37"/>
      <c r="D28" s="37"/>
      <c r="W28" s="37"/>
      <c r="X28" s="37"/>
      <c r="Y28" s="37"/>
      <c r="Z28" s="37"/>
      <c r="AA28" s="37"/>
      <c r="AB28" s="37"/>
    </row>
    <row r="29" spans="1:28" ht="15">
      <c r="A29" s="37"/>
      <c r="B29" s="37"/>
      <c r="C29" s="37"/>
      <c r="D29" s="37"/>
      <c r="W29" s="37"/>
      <c r="X29" s="37"/>
      <c r="Y29" s="37"/>
      <c r="Z29" s="37"/>
      <c r="AA29" s="37"/>
      <c r="AB29" s="37"/>
    </row>
    <row r="30" spans="1:28" ht="15">
      <c r="A30" s="37"/>
      <c r="B30" s="37"/>
      <c r="C30" s="37"/>
      <c r="D30" s="37"/>
      <c r="W30" s="37"/>
      <c r="X30" s="37"/>
      <c r="Y30" s="37"/>
      <c r="Z30" s="37"/>
      <c r="AA30" s="37"/>
      <c r="AB30" s="37"/>
    </row>
    <row r="31" spans="1:28" ht="15">
      <c r="A31" s="37"/>
      <c r="B31" s="37"/>
      <c r="C31" s="37"/>
      <c r="D31" s="37"/>
      <c r="W31" s="37"/>
      <c r="X31" s="37"/>
      <c r="Y31" s="37"/>
      <c r="Z31" s="37"/>
      <c r="AA31" s="37"/>
      <c r="AB31" s="37"/>
    </row>
    <row r="32" spans="1:28" ht="15">
      <c r="A32" s="37"/>
      <c r="B32" s="37"/>
      <c r="C32" s="37"/>
      <c r="D32" s="37"/>
      <c r="W32" s="37"/>
      <c r="X32" s="37"/>
      <c r="Y32" s="37"/>
      <c r="Z32" s="37"/>
      <c r="AA32" s="37"/>
      <c r="AB32" s="37"/>
    </row>
    <row r="33" spans="1:28" ht="15">
      <c r="A33" s="37"/>
      <c r="B33" s="37"/>
      <c r="C33" s="37"/>
      <c r="D33" s="37"/>
      <c r="W33" s="37"/>
      <c r="X33" s="37"/>
      <c r="Y33" s="37"/>
      <c r="Z33" s="37"/>
      <c r="AA33" s="37"/>
      <c r="AB33" s="37"/>
    </row>
    <row r="34" spans="1:28" ht="15">
      <c r="A34" s="37"/>
      <c r="B34" s="37"/>
      <c r="C34" s="37"/>
      <c r="D34" s="37"/>
      <c r="W34" s="37"/>
      <c r="X34" s="37"/>
      <c r="Y34" s="37"/>
      <c r="Z34" s="37"/>
      <c r="AA34" s="37"/>
      <c r="AB34" s="37"/>
    </row>
    <row r="35" spans="1:28" ht="15">
      <c r="A35" s="37"/>
      <c r="B35" s="37"/>
      <c r="C35" s="37"/>
      <c r="D35" s="37"/>
      <c r="W35" s="37"/>
      <c r="X35" s="37"/>
      <c r="Y35" s="37"/>
      <c r="Z35" s="37"/>
      <c r="AA35" s="37"/>
      <c r="AB35" s="37"/>
    </row>
  </sheetData>
  <sheetProtection/>
  <mergeCells count="18">
    <mergeCell ref="AF3:AH3"/>
    <mergeCell ref="AI3:AK3"/>
    <mergeCell ref="A2:A3"/>
    <mergeCell ref="K3:M3"/>
    <mergeCell ref="N3:P3"/>
    <mergeCell ref="H3:J3"/>
    <mergeCell ref="B3:D3"/>
    <mergeCell ref="AC3:AE3"/>
    <mergeCell ref="AL3:AN3"/>
    <mergeCell ref="AO3:AQ3"/>
    <mergeCell ref="W2:AQ2"/>
    <mergeCell ref="A1:AQ1"/>
    <mergeCell ref="E3:G3"/>
    <mergeCell ref="W3:Y3"/>
    <mergeCell ref="Z3:AB3"/>
    <mergeCell ref="Q3:S3"/>
    <mergeCell ref="T3:V3"/>
    <mergeCell ref="B2:V2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1" sqref="E31"/>
    </sheetView>
  </sheetViews>
  <sheetFormatPr defaultColWidth="9.140625" defaultRowHeight="15"/>
  <cols>
    <col min="1" max="1" width="31.00390625" style="0" bestFit="1" customWidth="1"/>
    <col min="2" max="2" width="11.7109375" style="0" customWidth="1"/>
    <col min="3" max="8" width="11.7109375" style="37" customWidth="1"/>
    <col min="9" max="11" width="11.7109375" style="0" customWidth="1"/>
    <col min="12" max="14" width="11.7109375" style="37" customWidth="1"/>
    <col min="15" max="15" width="11.8515625" style="37" customWidth="1"/>
    <col min="16" max="17" width="12.7109375" style="37" customWidth="1"/>
    <col min="18" max="18" width="11.421875" style="37" customWidth="1"/>
    <col min="19" max="19" width="11.8515625" style="37" customWidth="1"/>
  </cols>
  <sheetData>
    <row r="1" spans="1:15" ht="18.75" customHeight="1">
      <c r="A1" s="367" t="s">
        <v>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</row>
    <row r="2" spans="1:15" s="37" customFormat="1" ht="18.75" customHeight="1">
      <c r="A2" s="360"/>
      <c r="B2" s="364">
        <v>2014</v>
      </c>
      <c r="C2" s="365"/>
      <c r="D2" s="365"/>
      <c r="E2" s="365"/>
      <c r="F2" s="365"/>
      <c r="G2" s="365"/>
      <c r="H2" s="370"/>
      <c r="I2" s="364">
        <v>2015</v>
      </c>
      <c r="J2" s="365"/>
      <c r="K2" s="365"/>
      <c r="L2" s="365"/>
      <c r="M2" s="365"/>
      <c r="N2" s="365"/>
      <c r="O2" s="366"/>
    </row>
    <row r="3" spans="1:15" ht="18.75" customHeight="1">
      <c r="A3" s="361"/>
      <c r="B3" s="310" t="s">
        <v>6</v>
      </c>
      <c r="C3" s="310" t="s">
        <v>10</v>
      </c>
      <c r="D3" s="310" t="s">
        <v>59</v>
      </c>
      <c r="E3" s="310" t="s">
        <v>15</v>
      </c>
      <c r="F3" s="310" t="s">
        <v>16</v>
      </c>
      <c r="G3" s="310" t="s">
        <v>20</v>
      </c>
      <c r="H3" s="310">
        <v>2014</v>
      </c>
      <c r="I3" s="310" t="s">
        <v>6</v>
      </c>
      <c r="J3" s="310" t="s">
        <v>10</v>
      </c>
      <c r="K3" s="310" t="s">
        <v>59</v>
      </c>
      <c r="L3" s="310" t="s">
        <v>15</v>
      </c>
      <c r="M3" s="310" t="s">
        <v>16</v>
      </c>
      <c r="N3" s="310" t="s">
        <v>20</v>
      </c>
      <c r="O3" s="327">
        <v>2015</v>
      </c>
    </row>
    <row r="4" spans="1:15" ht="15.75">
      <c r="A4" s="302"/>
      <c r="B4" s="362" t="s">
        <v>84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16" ht="15.75">
      <c r="A5" s="138" t="s">
        <v>75</v>
      </c>
      <c r="B5" s="52">
        <v>1623769.446</v>
      </c>
      <c r="C5" s="52">
        <v>1409224.333</v>
      </c>
      <c r="D5" s="52">
        <f>SUM(B5:C5)</f>
        <v>3032993.779</v>
      </c>
      <c r="E5" s="74">
        <v>1128420.4270000001</v>
      </c>
      <c r="F5" s="49">
        <f>D5+E5</f>
        <v>4161414.2060000002</v>
      </c>
      <c r="G5" s="49">
        <v>1705459.4149999998</v>
      </c>
      <c r="H5" s="49">
        <v>5866873.621</v>
      </c>
      <c r="I5" s="49">
        <v>656377.956</v>
      </c>
      <c r="J5" s="49">
        <v>584779.178</v>
      </c>
      <c r="K5" s="49">
        <f>I5+J5</f>
        <v>1241157.134</v>
      </c>
      <c r="L5" s="74">
        <v>517127.49199999997</v>
      </c>
      <c r="M5" s="49">
        <f>K5+L5</f>
        <v>1758284.6260000002</v>
      </c>
      <c r="N5" s="49">
        <v>736483.8570000001</v>
      </c>
      <c r="O5" s="49">
        <f>N5+M5</f>
        <v>2494768.483</v>
      </c>
      <c r="P5" s="2"/>
    </row>
    <row r="6" spans="1:15" ht="15.75">
      <c r="A6" s="139" t="s">
        <v>76</v>
      </c>
      <c r="B6" s="16">
        <v>6419099.249999999</v>
      </c>
      <c r="C6" s="16">
        <v>5109683.217</v>
      </c>
      <c r="D6" s="16">
        <f>SUM(B6:C6)</f>
        <v>11528782.467</v>
      </c>
      <c r="E6" s="75">
        <v>4558839.776</v>
      </c>
      <c r="F6" s="50">
        <f>D6+E6</f>
        <v>16087622.243</v>
      </c>
      <c r="G6" s="50">
        <v>5984654.4399999995</v>
      </c>
      <c r="H6" s="50">
        <v>22072276.683</v>
      </c>
      <c r="I6" s="50">
        <v>7192201.17</v>
      </c>
      <c r="J6" s="50">
        <v>5893530.135</v>
      </c>
      <c r="K6" s="50">
        <f>I6+J6</f>
        <v>13085731.305</v>
      </c>
      <c r="L6" s="75">
        <v>5053172.288000001</v>
      </c>
      <c r="M6" s="50">
        <f>K6+L6</f>
        <v>18138903.593000002</v>
      </c>
      <c r="N6" s="50">
        <v>6541599.220000001</v>
      </c>
      <c r="O6" s="50">
        <f>N6+M6</f>
        <v>24680502.813</v>
      </c>
    </row>
    <row r="7" spans="1:15" ht="15.75">
      <c r="A7" s="139" t="s">
        <v>77</v>
      </c>
      <c r="B7" s="16">
        <v>215183.923</v>
      </c>
      <c r="C7" s="16">
        <v>272370.855</v>
      </c>
      <c r="D7" s="16">
        <f>SUM(B7:C7)</f>
        <v>487554.778</v>
      </c>
      <c r="E7" s="75">
        <v>273860.2</v>
      </c>
      <c r="F7" s="50">
        <f>D7+E7</f>
        <v>761414.978</v>
      </c>
      <c r="G7" s="50">
        <v>262038.776</v>
      </c>
      <c r="H7" s="50">
        <v>1023453.754</v>
      </c>
      <c r="I7" s="50">
        <v>300974.642</v>
      </c>
      <c r="J7" s="50">
        <v>281374.29099999997</v>
      </c>
      <c r="K7" s="50">
        <f>I7+J7</f>
        <v>582348.933</v>
      </c>
      <c r="L7" s="75">
        <v>257049.27699999997</v>
      </c>
      <c r="M7" s="50">
        <f>K7+L7</f>
        <v>839398.21</v>
      </c>
      <c r="N7" s="50">
        <v>257261.23500000002</v>
      </c>
      <c r="O7" s="50">
        <f>N7+M7</f>
        <v>1096659.445</v>
      </c>
    </row>
    <row r="8" spans="1:15" ht="15.75">
      <c r="A8" s="139" t="s">
        <v>78</v>
      </c>
      <c r="B8" s="16">
        <v>165087.79700000002</v>
      </c>
      <c r="C8" s="16">
        <v>90557.136</v>
      </c>
      <c r="D8" s="16">
        <f>SUM(B8:C8)</f>
        <v>255644.93300000002</v>
      </c>
      <c r="E8" s="75">
        <v>63363.882</v>
      </c>
      <c r="F8" s="50">
        <f>D8+E8</f>
        <v>319008.815</v>
      </c>
      <c r="G8" s="50">
        <v>166619.474</v>
      </c>
      <c r="H8" s="50">
        <v>485628.289</v>
      </c>
      <c r="I8" s="50">
        <v>346305.268</v>
      </c>
      <c r="J8" s="50">
        <v>105771.985</v>
      </c>
      <c r="K8" s="50">
        <f>I8+J8</f>
        <v>452077.25299999997</v>
      </c>
      <c r="L8" s="75">
        <v>67394.801</v>
      </c>
      <c r="M8" s="50">
        <f>K8+L8</f>
        <v>519472.054</v>
      </c>
      <c r="N8" s="50">
        <v>114267.08400000002</v>
      </c>
      <c r="O8" s="50">
        <f>N8+M8</f>
        <v>633739.138</v>
      </c>
    </row>
    <row r="9" spans="1:15" ht="15.75">
      <c r="A9" s="139" t="s">
        <v>79</v>
      </c>
      <c r="B9" s="53">
        <v>17864.253</v>
      </c>
      <c r="C9" s="53">
        <v>19110.382</v>
      </c>
      <c r="D9" s="53">
        <f>SUM(B9:C9)</f>
        <v>36974.635</v>
      </c>
      <c r="E9" s="76">
        <v>9938.439</v>
      </c>
      <c r="F9" s="51">
        <f>D9+E9</f>
        <v>46913.074</v>
      </c>
      <c r="G9" s="51">
        <v>13824.087</v>
      </c>
      <c r="H9" s="51">
        <v>60737.161</v>
      </c>
      <c r="I9" s="51">
        <v>15131.976</v>
      </c>
      <c r="J9" s="51">
        <v>19825.989999999998</v>
      </c>
      <c r="K9" s="51">
        <f>I9+J9</f>
        <v>34957.966</v>
      </c>
      <c r="L9" s="76">
        <v>13381.473999999998</v>
      </c>
      <c r="M9" s="51">
        <f>K9+L9</f>
        <v>48339.44</v>
      </c>
      <c r="N9" s="51">
        <v>14951.922999999999</v>
      </c>
      <c r="O9" s="51">
        <f>N9+M9</f>
        <v>63291.363</v>
      </c>
    </row>
    <row r="10" spans="1:16" ht="15.75">
      <c r="A10" s="137" t="s">
        <v>80</v>
      </c>
      <c r="B10" s="136">
        <f>SUM(B5:B9)</f>
        <v>8441004.669</v>
      </c>
      <c r="C10" s="136">
        <f aca="true" t="shared" si="0" ref="C10:N10">SUM(C5:C9)</f>
        <v>6900945.923000001</v>
      </c>
      <c r="D10" s="136">
        <f t="shared" si="0"/>
        <v>15341950.592</v>
      </c>
      <c r="E10" s="136">
        <f t="shared" si="0"/>
        <v>6034422.724</v>
      </c>
      <c r="F10" s="136">
        <f t="shared" si="0"/>
        <v>21376373.316000003</v>
      </c>
      <c r="G10" s="136">
        <f t="shared" si="0"/>
        <v>8132596.192</v>
      </c>
      <c r="H10" s="136">
        <f t="shared" si="0"/>
        <v>29508969.507999998</v>
      </c>
      <c r="I10" s="136">
        <f t="shared" si="0"/>
        <v>8510991.012</v>
      </c>
      <c r="J10" s="136">
        <f t="shared" si="0"/>
        <v>6885281.579000001</v>
      </c>
      <c r="K10" s="136">
        <f t="shared" si="0"/>
        <v>15396272.591</v>
      </c>
      <c r="L10" s="136">
        <f t="shared" si="0"/>
        <v>5908125.332</v>
      </c>
      <c r="M10" s="136">
        <f t="shared" si="0"/>
        <v>21304397.923000008</v>
      </c>
      <c r="N10" s="136">
        <f t="shared" si="0"/>
        <v>7664563.319000001</v>
      </c>
      <c r="O10" s="136">
        <f>SUM(O5:O9)</f>
        <v>28968961.242000002</v>
      </c>
      <c r="P10" s="2"/>
    </row>
    <row r="11" spans="1:15" ht="15.75" customHeight="1">
      <c r="A11" s="303"/>
      <c r="B11" s="358" t="s">
        <v>85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</row>
    <row r="12" spans="1:15" ht="15.75">
      <c r="A12" s="138" t="s">
        <v>75</v>
      </c>
      <c r="B12" s="30">
        <v>1512.97</v>
      </c>
      <c r="C12" s="30">
        <v>1227.9816666666666</v>
      </c>
      <c r="D12" s="30">
        <f>AVERAGE(B12:C12)</f>
        <v>1370.4758333333334</v>
      </c>
      <c r="E12" s="162">
        <v>1125.7796666666666</v>
      </c>
      <c r="F12" s="166">
        <f>AVERAGE(B12,C12,E12)</f>
        <v>1288.9104444444445</v>
      </c>
      <c r="G12" s="30">
        <v>1454.2116666666666</v>
      </c>
      <c r="H12" s="30">
        <v>1330.2357499999998</v>
      </c>
      <c r="I12" s="30">
        <v>287.1446666666667</v>
      </c>
      <c r="J12" s="227">
        <v>302.5126666666667</v>
      </c>
      <c r="K12" s="228">
        <f>AVERAGE(I12:J12)</f>
        <v>294.82866666666666</v>
      </c>
      <c r="L12" s="162">
        <v>224.652</v>
      </c>
      <c r="M12" s="166">
        <f>AVERAGE(I12,J12,L12)</f>
        <v>271.4364444444445</v>
      </c>
      <c r="N12" s="30">
        <v>265.82933333333335</v>
      </c>
      <c r="O12" s="30">
        <f>AVERAGE(I12,J12,L12,N12)</f>
        <v>270.0346666666667</v>
      </c>
    </row>
    <row r="13" spans="1:15" ht="15.75">
      <c r="A13" s="139" t="s">
        <v>81</v>
      </c>
      <c r="B13" s="31">
        <v>1222.51</v>
      </c>
      <c r="C13" s="31">
        <v>1203.463666666665</v>
      </c>
      <c r="D13" s="31">
        <f>AVERAGE(B13:C13)</f>
        <v>1212.9868333333325</v>
      </c>
      <c r="E13" s="163">
        <v>1176.3133333333315</v>
      </c>
      <c r="F13" s="31">
        <f>AVERAGE(B13,C13,E13)</f>
        <v>1200.7623333333322</v>
      </c>
      <c r="G13" s="31">
        <v>1213.7343333333317</v>
      </c>
      <c r="H13" s="31">
        <v>1204.0053333333321</v>
      </c>
      <c r="I13" s="31">
        <v>1189.830333333331</v>
      </c>
      <c r="J13" s="142">
        <v>1222.4426666666654</v>
      </c>
      <c r="K13" s="229">
        <f>AVERAGE(I13:J13)</f>
        <v>1206.1364999999983</v>
      </c>
      <c r="L13" s="163">
        <v>1143.6186666666654</v>
      </c>
      <c r="M13" s="31">
        <f>AVERAGE(I13,J13,L13)</f>
        <v>1185.2972222222206</v>
      </c>
      <c r="N13" s="31">
        <v>1208.4443333333322</v>
      </c>
      <c r="O13" s="31">
        <f>AVERAGE(I13,J13,L13,N13)</f>
        <v>1191.0839999999985</v>
      </c>
    </row>
    <row r="14" spans="1:15" ht="15.75">
      <c r="A14" s="139" t="s">
        <v>82</v>
      </c>
      <c r="B14" s="31">
        <v>36.81</v>
      </c>
      <c r="C14" s="31">
        <v>113.07366666666668</v>
      </c>
      <c r="D14" s="31">
        <f>AVERAGE(B14:C14)</f>
        <v>74.94183333333334</v>
      </c>
      <c r="E14" s="163">
        <v>126.38633333333333</v>
      </c>
      <c r="F14" s="31">
        <f>AVERAGE(B14,C14,E14)</f>
        <v>92.08999999999999</v>
      </c>
      <c r="G14" s="31">
        <v>174.19100000000003</v>
      </c>
      <c r="H14" s="31">
        <v>112.61525</v>
      </c>
      <c r="I14" s="31">
        <v>985.0586666666666</v>
      </c>
      <c r="J14" s="142">
        <v>1689.2350000000001</v>
      </c>
      <c r="K14" s="229">
        <f>AVERAGE(I14:J14)</f>
        <v>1337.1468333333332</v>
      </c>
      <c r="L14" s="163">
        <v>1263.9033333333332</v>
      </c>
      <c r="M14" s="31">
        <f>AVERAGE(I14,J14,L14)</f>
        <v>1312.7323333333331</v>
      </c>
      <c r="N14" s="31">
        <v>1948.5036666666665</v>
      </c>
      <c r="O14" s="31">
        <f>AVERAGE(I14,J14,L14,N14)</f>
        <v>1471.6751666666664</v>
      </c>
    </row>
    <row r="15" spans="1:15" ht="15.75">
      <c r="A15" s="139" t="s">
        <v>83</v>
      </c>
      <c r="B15" s="28">
        <v>2501.5</v>
      </c>
      <c r="C15" s="28">
        <v>2506.2343333333333</v>
      </c>
      <c r="D15" s="28">
        <f>AVERAGE(B15:C15)</f>
        <v>2503.867166666667</v>
      </c>
      <c r="E15" s="164">
        <v>2144.438</v>
      </c>
      <c r="F15" s="54">
        <f>AVERAGE(B15,C15,E15)</f>
        <v>2384.0574444444446</v>
      </c>
      <c r="G15" s="28">
        <v>2511.135</v>
      </c>
      <c r="H15" s="28">
        <v>2415.8268333333335</v>
      </c>
      <c r="I15" s="54">
        <v>497.94333333333327</v>
      </c>
      <c r="J15" s="230">
        <v>516.044</v>
      </c>
      <c r="K15" s="231">
        <f>AVERAGE(I15:J15)</f>
        <v>506.9936666666666</v>
      </c>
      <c r="L15" s="164">
        <v>636.1593333333334</v>
      </c>
      <c r="M15" s="54">
        <f>AVERAGE(I15,J15,L15)</f>
        <v>550.0488888888889</v>
      </c>
      <c r="N15" s="28">
        <v>578.7076666666667</v>
      </c>
      <c r="O15" s="28">
        <f>AVERAGE(I15,J15,L15,N15)</f>
        <v>557.2135833333333</v>
      </c>
    </row>
    <row r="16" spans="1:16" ht="15.75">
      <c r="A16" s="137" t="s">
        <v>80</v>
      </c>
      <c r="B16" s="147">
        <f>SUM(B12:B15)</f>
        <v>5273.79</v>
      </c>
      <c r="C16" s="147">
        <f>SUM(C12:C15)</f>
        <v>5050.753333333331</v>
      </c>
      <c r="D16" s="147">
        <f>AVERAGE(B16:C16)</f>
        <v>5162.271666666666</v>
      </c>
      <c r="E16" s="165">
        <f aca="true" t="shared" si="1" ref="E16:M16">SUM(E12:E15)</f>
        <v>4572.917333333331</v>
      </c>
      <c r="F16" s="165">
        <f t="shared" si="1"/>
        <v>4965.820222222222</v>
      </c>
      <c r="G16" s="165">
        <f t="shared" si="1"/>
        <v>5353.271999999998</v>
      </c>
      <c r="H16" s="165">
        <f t="shared" si="1"/>
        <v>5062.683166666666</v>
      </c>
      <c r="I16" s="165">
        <f t="shared" si="1"/>
        <v>2959.9769999999976</v>
      </c>
      <c r="J16" s="165">
        <f>SUM(J12:J15)</f>
        <v>3730.234333333332</v>
      </c>
      <c r="K16" s="165">
        <f t="shared" si="1"/>
        <v>3345.105666666665</v>
      </c>
      <c r="L16" s="165">
        <f t="shared" si="1"/>
        <v>3268.333333333332</v>
      </c>
      <c r="M16" s="165">
        <f t="shared" si="1"/>
        <v>3319.5148888888875</v>
      </c>
      <c r="N16" s="165">
        <f>SUM(N12:N15)</f>
        <v>4001.4849999999988</v>
      </c>
      <c r="O16" s="165">
        <f>SUM(O12:O15)</f>
        <v>3490.0074166666645</v>
      </c>
      <c r="P16" s="29"/>
    </row>
    <row r="18" spans="1:24" ht="15">
      <c r="A18" s="17"/>
      <c r="B18" s="38"/>
      <c r="C18" s="38"/>
      <c r="D18" s="38"/>
      <c r="E18" s="38"/>
      <c r="F18" s="38"/>
      <c r="G18" s="38"/>
      <c r="H18" s="38"/>
      <c r="I18" s="38"/>
      <c r="X18" s="301"/>
    </row>
    <row r="19" ht="15">
      <c r="K19" s="2"/>
    </row>
    <row r="30" ht="15">
      <c r="I30" s="2"/>
    </row>
  </sheetData>
  <sheetProtection/>
  <mergeCells count="6">
    <mergeCell ref="B11:O11"/>
    <mergeCell ref="A2:A3"/>
    <mergeCell ref="B4:O4"/>
    <mergeCell ref="I2:O2"/>
    <mergeCell ref="A1:O1"/>
    <mergeCell ref="B2:H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zoomScale="85" zoomScaleNormal="85" zoomScalePageLayoutView="0" workbookViewId="0" topLeftCell="A1">
      <selection activeCell="I26" sqref="I26"/>
    </sheetView>
  </sheetViews>
  <sheetFormatPr defaultColWidth="9.140625" defaultRowHeight="15"/>
  <cols>
    <col min="1" max="1" width="31.00390625" style="0" bestFit="1" customWidth="1"/>
    <col min="2" max="2" width="10.7109375" style="0" customWidth="1"/>
    <col min="3" max="8" width="10.7109375" style="37" customWidth="1"/>
    <col min="9" max="11" width="10.7109375" style="0" customWidth="1"/>
    <col min="12" max="15" width="10.7109375" style="37" customWidth="1"/>
    <col min="16" max="16" width="12.8515625" style="37" customWidth="1"/>
    <col min="17" max="17" width="12.140625" style="37" customWidth="1"/>
    <col min="18" max="18" width="12.8515625" style="37" customWidth="1"/>
    <col min="19" max="19" width="12.140625" style="37" customWidth="1"/>
  </cols>
  <sheetData>
    <row r="1" spans="1:15" ht="18.75" customHeight="1">
      <c r="A1" s="367" t="s">
        <v>86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</row>
    <row r="2" spans="1:15" s="37" customFormat="1" ht="18.75" customHeight="1">
      <c r="A2" s="360"/>
      <c r="B2" s="364">
        <v>2014</v>
      </c>
      <c r="C2" s="365"/>
      <c r="D2" s="365"/>
      <c r="E2" s="365"/>
      <c r="F2" s="365"/>
      <c r="G2" s="365"/>
      <c r="H2" s="370"/>
      <c r="I2" s="364">
        <v>2015</v>
      </c>
      <c r="J2" s="365"/>
      <c r="K2" s="365"/>
      <c r="L2" s="365"/>
      <c r="M2" s="365"/>
      <c r="N2" s="365"/>
      <c r="O2" s="366"/>
    </row>
    <row r="3" spans="1:20" ht="18.75" customHeight="1">
      <c r="A3" s="361"/>
      <c r="B3" s="77" t="s">
        <v>6</v>
      </c>
      <c r="C3" s="77" t="s">
        <v>10</v>
      </c>
      <c r="D3" s="77" t="s">
        <v>59</v>
      </c>
      <c r="E3" s="77" t="s">
        <v>15</v>
      </c>
      <c r="F3" s="77" t="s">
        <v>16</v>
      </c>
      <c r="G3" s="77" t="s">
        <v>20</v>
      </c>
      <c r="H3" s="77">
        <v>2014</v>
      </c>
      <c r="I3" s="77" t="s">
        <v>6</v>
      </c>
      <c r="J3" s="77" t="s">
        <v>10</v>
      </c>
      <c r="K3" s="77" t="s">
        <v>59</v>
      </c>
      <c r="L3" s="77" t="s">
        <v>15</v>
      </c>
      <c r="M3" s="77" t="s">
        <v>16</v>
      </c>
      <c r="N3" s="77" t="s">
        <v>20</v>
      </c>
      <c r="O3" s="328">
        <v>2015</v>
      </c>
      <c r="T3" s="37"/>
    </row>
    <row r="4" spans="1:20" ht="15.75">
      <c r="A4" s="302"/>
      <c r="B4" s="371" t="s">
        <v>87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  <c r="T4" s="37"/>
    </row>
    <row r="5" spans="1:20" ht="15.75">
      <c r="A5" s="144" t="s">
        <v>76</v>
      </c>
      <c r="B5" s="315">
        <v>1004625.69</v>
      </c>
      <c r="C5" s="52">
        <v>841674.797</v>
      </c>
      <c r="D5" s="52">
        <f>SUM(B5:C5)</f>
        <v>1846300.487</v>
      </c>
      <c r="E5" s="52">
        <v>743945.851</v>
      </c>
      <c r="F5" s="52">
        <f>SUM(D5:E5)</f>
        <v>2590246.338</v>
      </c>
      <c r="G5" s="52">
        <v>1016817.9230000001</v>
      </c>
      <c r="H5" s="52">
        <v>3607064.261</v>
      </c>
      <c r="I5" s="49">
        <v>1126717.247</v>
      </c>
      <c r="J5" s="49">
        <v>833558.815</v>
      </c>
      <c r="K5" s="49">
        <v>1960276.062</v>
      </c>
      <c r="L5" s="52">
        <v>566391.684</v>
      </c>
      <c r="M5" s="52">
        <f>SUM(K5:L5)</f>
        <v>2526667.746</v>
      </c>
      <c r="N5" s="52">
        <v>828005.997</v>
      </c>
      <c r="O5" s="52">
        <f>N5+M5</f>
        <v>3354673.743</v>
      </c>
      <c r="T5" s="37"/>
    </row>
    <row r="6" spans="1:20" ht="15.75">
      <c r="A6" s="145" t="s">
        <v>77</v>
      </c>
      <c r="B6" s="16">
        <v>339399.94</v>
      </c>
      <c r="C6" s="16">
        <v>319626.08099999995</v>
      </c>
      <c r="D6" s="16">
        <f>SUM(B6:C6)</f>
        <v>659026.021</v>
      </c>
      <c r="E6" s="16">
        <v>355326.13</v>
      </c>
      <c r="F6" s="16">
        <f>SUM(D6:E6)</f>
        <v>1014352.151</v>
      </c>
      <c r="G6" s="16">
        <v>441293.756</v>
      </c>
      <c r="H6" s="16">
        <v>1455645.907</v>
      </c>
      <c r="I6" s="50">
        <v>504776.7280000001</v>
      </c>
      <c r="J6" s="50">
        <v>363753.332</v>
      </c>
      <c r="K6" s="50">
        <v>868530.0599999999</v>
      </c>
      <c r="L6" s="16">
        <v>398317.803</v>
      </c>
      <c r="M6" s="16">
        <f>SUM(K6:L6)</f>
        <v>1266847.863</v>
      </c>
      <c r="N6" s="16">
        <v>422035.922</v>
      </c>
      <c r="O6" s="16">
        <f>N6+M6</f>
        <v>1688883.785</v>
      </c>
      <c r="T6" s="37"/>
    </row>
    <row r="7" spans="1:20" ht="15.75">
      <c r="A7" s="146" t="s">
        <v>80</v>
      </c>
      <c r="B7" s="136">
        <f>SUM(B5:B6)</f>
        <v>1344025.63</v>
      </c>
      <c r="C7" s="136">
        <f>SUM(C5:C6)</f>
        <v>1161300.878</v>
      </c>
      <c r="D7" s="136">
        <f>SUM(B7:C7)</f>
        <v>2505326.508</v>
      </c>
      <c r="E7" s="136">
        <f aca="true" t="shared" si="0" ref="E7:M7">SUM(E5:E6)</f>
        <v>1099271.9810000001</v>
      </c>
      <c r="F7" s="136">
        <f t="shared" si="0"/>
        <v>3604598.489</v>
      </c>
      <c r="G7" s="136">
        <f t="shared" si="0"/>
        <v>1458111.679</v>
      </c>
      <c r="H7" s="136">
        <f t="shared" si="0"/>
        <v>5062710.168</v>
      </c>
      <c r="I7" s="136">
        <f t="shared" si="0"/>
        <v>1631493.975</v>
      </c>
      <c r="J7" s="136">
        <f t="shared" si="0"/>
        <v>1197312.1469999999</v>
      </c>
      <c r="K7" s="136">
        <f t="shared" si="0"/>
        <v>2828806.122</v>
      </c>
      <c r="L7" s="136">
        <f t="shared" si="0"/>
        <v>964709.487</v>
      </c>
      <c r="M7" s="136">
        <f t="shared" si="0"/>
        <v>3793515.6089999997</v>
      </c>
      <c r="N7" s="136">
        <f>SUM(N5:N6)</f>
        <v>1250041.919</v>
      </c>
      <c r="O7" s="136">
        <f>N7+M7</f>
        <v>5043557.528</v>
      </c>
      <c r="P7" s="2"/>
      <c r="T7" s="37"/>
    </row>
    <row r="8" spans="1:20" ht="15.75">
      <c r="A8" s="302"/>
      <c r="B8" s="371" t="s">
        <v>88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3"/>
      <c r="T8" s="37"/>
    </row>
    <row r="9" spans="1:20" ht="15.75">
      <c r="A9" s="138" t="s">
        <v>81</v>
      </c>
      <c r="B9" s="313">
        <v>14.25</v>
      </c>
      <c r="C9" s="314">
        <v>11.329333333333333</v>
      </c>
      <c r="D9" s="314">
        <v>12.791333333333334</v>
      </c>
      <c r="E9" s="314">
        <v>8.51466666666667</v>
      </c>
      <c r="F9" s="314">
        <f>AVERAGE(B9,C9,E9)</f>
        <v>11.364666666666666</v>
      </c>
      <c r="G9" s="314">
        <v>16.891</v>
      </c>
      <c r="H9" s="314">
        <v>12.74625</v>
      </c>
      <c r="I9" s="314">
        <v>33.285000000000004</v>
      </c>
      <c r="J9" s="314">
        <v>18.465000000000003</v>
      </c>
      <c r="K9" s="314">
        <v>25.875</v>
      </c>
      <c r="L9" s="314">
        <v>18.414</v>
      </c>
      <c r="M9" s="314">
        <f>AVERAGE(I9,J9,L9)</f>
        <v>23.388000000000005</v>
      </c>
      <c r="N9" s="314">
        <v>14.7686666666667</v>
      </c>
      <c r="O9" s="314">
        <f>AVERAGE(I9:J9,L9,N9)</f>
        <v>21.23316666666668</v>
      </c>
      <c r="T9" s="37"/>
    </row>
    <row r="10" spans="1:20" ht="15.75">
      <c r="A10" s="139" t="s">
        <v>82</v>
      </c>
      <c r="B10" s="31">
        <v>0.33</v>
      </c>
      <c r="C10" s="31">
        <v>0.4056666666666667</v>
      </c>
      <c r="D10" s="31">
        <v>0.36783333333333335</v>
      </c>
      <c r="E10" s="31">
        <v>0.514</v>
      </c>
      <c r="F10" s="31">
        <f>AVERAGE(B10,C10,E10)</f>
        <v>0.41655555555555557</v>
      </c>
      <c r="G10" s="31">
        <v>0.15366666666666667</v>
      </c>
      <c r="H10" s="31">
        <v>0.35083333333333333</v>
      </c>
      <c r="I10" s="31">
        <v>2.2479999999999998</v>
      </c>
      <c r="J10" s="31">
        <v>1.92</v>
      </c>
      <c r="K10" s="31">
        <v>2.084</v>
      </c>
      <c r="L10" s="31">
        <v>1.4143333333333332</v>
      </c>
      <c r="M10" s="31">
        <f>AVERAGE(I10,J10,L10)</f>
        <v>1.8607777777777776</v>
      </c>
      <c r="N10" s="31">
        <v>0.8103333333333333</v>
      </c>
      <c r="O10" s="31">
        <f>AVERAGE(I10:J10,L10,N10)</f>
        <v>1.5981666666666665</v>
      </c>
      <c r="T10" s="37"/>
    </row>
    <row r="11" spans="1:20" ht="15.75">
      <c r="A11" s="139" t="s">
        <v>83</v>
      </c>
      <c r="B11" s="28">
        <v>113.31</v>
      </c>
      <c r="C11" s="28">
        <v>78.17633333333333</v>
      </c>
      <c r="D11" s="28">
        <v>95.74166666666666</v>
      </c>
      <c r="E11" s="28">
        <v>61.548</v>
      </c>
      <c r="F11" s="28">
        <f>AVERAGE(B11,C11,E11)</f>
        <v>84.34477777777778</v>
      </c>
      <c r="G11" s="28">
        <v>125.24300000000001</v>
      </c>
      <c r="H11" s="28">
        <v>94.56933333333333</v>
      </c>
      <c r="I11" s="28">
        <v>153.5336666666667</v>
      </c>
      <c r="J11" s="28">
        <v>86.15966666666667</v>
      </c>
      <c r="K11" s="28">
        <v>119.84666666666669</v>
      </c>
      <c r="L11" s="28">
        <v>95.45599999999999</v>
      </c>
      <c r="M11" s="28">
        <f>AVERAGE(I11,J11,L11)</f>
        <v>111.71644444444446</v>
      </c>
      <c r="N11" s="28">
        <v>71.57466666666667</v>
      </c>
      <c r="O11" s="28">
        <f>AVERAGE(I11:J11,L11,N11)</f>
        <v>101.68100000000001</v>
      </c>
      <c r="T11" s="37"/>
    </row>
    <row r="12" spans="1:20" ht="15.75">
      <c r="A12" s="139" t="s">
        <v>89</v>
      </c>
      <c r="B12" s="28">
        <v>2.66</v>
      </c>
      <c r="C12" s="28">
        <v>1.9649999999999999</v>
      </c>
      <c r="D12" s="28">
        <v>2.3131666666666666</v>
      </c>
      <c r="E12" s="28">
        <v>1.4833333333333334</v>
      </c>
      <c r="F12" s="28">
        <f>AVERAGE(B12,C12,E12)</f>
        <v>2.036111111111111</v>
      </c>
      <c r="G12" s="28">
        <v>2.6983333333333333</v>
      </c>
      <c r="H12" s="28">
        <v>2.2016666666666667</v>
      </c>
      <c r="I12" s="28">
        <v>4.653666666666666</v>
      </c>
      <c r="J12" s="28">
        <v>2.3166666666666664</v>
      </c>
      <c r="K12" s="28">
        <v>3.485166666666667</v>
      </c>
      <c r="L12" s="28">
        <v>2.5966666666666667</v>
      </c>
      <c r="M12" s="28">
        <f>AVERAGE(I12,J12,L12)</f>
        <v>3.189</v>
      </c>
      <c r="N12" s="28">
        <v>2.931</v>
      </c>
      <c r="O12" s="28">
        <f>AVERAGE(I12:J12,L12,N12)</f>
        <v>3.1245000000000003</v>
      </c>
      <c r="T12" s="37"/>
    </row>
    <row r="13" spans="1:20" ht="15.75">
      <c r="A13" s="137" t="s">
        <v>80</v>
      </c>
      <c r="B13" s="147">
        <f>SUM(B9:B12)</f>
        <v>130.55</v>
      </c>
      <c r="C13" s="147">
        <f aca="true" t="shared" si="1" ref="C13:J13">SUM(C9:C12)</f>
        <v>91.87633333333333</v>
      </c>
      <c r="D13" s="147">
        <f t="shared" si="1"/>
        <v>111.21399999999998</v>
      </c>
      <c r="E13" s="147">
        <f t="shared" si="1"/>
        <v>72.06</v>
      </c>
      <c r="F13" s="147">
        <f>SUM(F9:F12)</f>
        <v>98.16211111111112</v>
      </c>
      <c r="G13" s="147">
        <f>SUM(G9:G12)</f>
        <v>144.986</v>
      </c>
      <c r="H13" s="147">
        <f>SUM(H9:H12)</f>
        <v>109.86808333333333</v>
      </c>
      <c r="I13" s="147">
        <f t="shared" si="1"/>
        <v>193.72033333333337</v>
      </c>
      <c r="J13" s="147">
        <f t="shared" si="1"/>
        <v>108.86133333333333</v>
      </c>
      <c r="K13" s="147">
        <f>SUM(K9:K12)</f>
        <v>151.29083333333335</v>
      </c>
      <c r="L13" s="147">
        <f>SUM(L9:L12)</f>
        <v>117.88099999999999</v>
      </c>
      <c r="M13" s="147">
        <f>SUM(M9:M12)</f>
        <v>140.15422222222224</v>
      </c>
      <c r="N13" s="147">
        <f>SUM(N9:N12)</f>
        <v>90.0846666666667</v>
      </c>
      <c r="O13" s="147">
        <f>SUM(O9:O12)</f>
        <v>127.63683333333336</v>
      </c>
      <c r="T13" s="37"/>
    </row>
    <row r="14" spans="1:20" ht="15">
      <c r="A14" s="143"/>
      <c r="T14" s="37"/>
    </row>
    <row r="15" ht="15">
      <c r="T15" s="37"/>
    </row>
    <row r="16" ht="15">
      <c r="T16" s="37"/>
    </row>
    <row r="17" ht="15">
      <c r="T17" s="37"/>
    </row>
    <row r="18" ht="15">
      <c r="T18" s="37"/>
    </row>
    <row r="19" ht="15">
      <c r="T19" s="37"/>
    </row>
    <row r="20" ht="15">
      <c r="T20" s="37"/>
    </row>
    <row r="21" ht="15">
      <c r="T21" s="37"/>
    </row>
    <row r="22" spans="3:20" ht="15">
      <c r="C22" s="140"/>
      <c r="T22" s="37"/>
    </row>
  </sheetData>
  <sheetProtection/>
  <mergeCells count="6">
    <mergeCell ref="B8:O8"/>
    <mergeCell ref="A2:A3"/>
    <mergeCell ref="B2:H2"/>
    <mergeCell ref="I2:O2"/>
    <mergeCell ref="A1:O1"/>
    <mergeCell ref="B4:O4"/>
  </mergeCells>
  <printOptions/>
  <pageMargins left="0.25" right="0.25" top="0.75" bottom="0.75" header="0.3" footer="0.3"/>
  <pageSetup fitToHeight="1" fitToWidth="1" horizontalDpi="600" verticalDpi="600" orientation="landscape" paperSize="9" scale="93" r:id="rId1"/>
  <ignoredErrors>
    <ignoredError sqref="M6" formulaRange="1"/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Исаев Николай Викторович</cp:lastModifiedBy>
  <cp:lastPrinted>2015-10-21T08:42:57Z</cp:lastPrinted>
  <dcterms:created xsi:type="dcterms:W3CDTF">2010-04-06T12:01:25Z</dcterms:created>
  <dcterms:modified xsi:type="dcterms:W3CDTF">2016-01-29T13:04:51Z</dcterms:modified>
  <cp:category/>
  <cp:version/>
  <cp:contentType/>
  <cp:contentStatus/>
</cp:coreProperties>
</file>