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ef\DE\Общая\диск R\ТГК\Тарифы 2025\Тарифы на электроэнергию\РД\публикация на сайте\"/>
    </mc:Choice>
  </mc:AlternateContent>
  <bookViews>
    <workbookView xWindow="480" yWindow="75" windowWidth="18195" windowHeight="11820"/>
  </bookViews>
  <sheets>
    <sheet name="Раздел 1" sheetId="68" r:id="rId1"/>
    <sheet name=" ЦТЭЦ (ГТУ-1) ДПМ" sheetId="36" r:id="rId2"/>
    <sheet name="ЦТЭЦ (ГТУ-2) ДПМ" sheetId="37" r:id="rId3"/>
    <sheet name="ТЭЦ-5 Бл-1" sheetId="59" r:id="rId4"/>
    <sheet name="ТЭЦ-5 ПГУ-450" sheetId="6" r:id="rId5"/>
    <sheet name="ТЭЦ-7 ТГ-3" sheetId="8" r:id="rId6"/>
    <sheet name="ТЭЦ-7 ТГ-4,5" sheetId="65" r:id="rId7"/>
    <sheet name="ТЭЦ-14 БЛ-1" sheetId="11" r:id="rId8"/>
    <sheet name="ТЭЦ-14 БЛ-2" sheetId="12" r:id="rId9"/>
    <sheet name="ТЭЦ-15 без ДПМ" sheetId="13" r:id="rId10"/>
    <sheet name="ТЭЦ-15 Г-6 (МОД) " sheetId="71" r:id="rId11"/>
    <sheet name="ТЭЦ-15 Г-7 (МОД)" sheetId="69" r:id="rId12"/>
    <sheet name="ТЭЦ-17" sheetId="14" r:id="rId13"/>
    <sheet name="ТЭЦ-21 Г-4" sheetId="72" r:id="rId14"/>
    <sheet name="ТЭЦ-21 без ДПМ" sheetId="66" r:id="rId15"/>
    <sheet name="ТЭЦ-22 без ДПМ" sheetId="16" r:id="rId16"/>
    <sheet name="ТЭЦ-22 БЛ-4 " sheetId="17" r:id="rId17"/>
    <sheet name="ГЭС-6" sheetId="19" r:id="rId18"/>
    <sheet name="ГЭС-13" sheetId="20" r:id="rId19"/>
    <sheet name=" ГЭС-10 ГГ-1" sheetId="21" r:id="rId20"/>
    <sheet name="ГЭС-10  ГГ-2" sheetId="48" r:id="rId21"/>
    <sheet name="ГЭС-10  ГГ-3" sheetId="49" r:id="rId22"/>
    <sheet name="ГЭС-10  ГГ-4" sheetId="50" r:id="rId23"/>
    <sheet name="ГЭС-11 ГГ-1" sheetId="25" r:id="rId24"/>
    <sheet name="ГЭС-11 ГГ-2" sheetId="51" r:id="rId25"/>
    <sheet name="ГЭС-11 ГГ-3" sheetId="52" r:id="rId26"/>
    <sheet name="ГЭС-11 ГГ-4" sheetId="53" r:id="rId27"/>
    <sheet name="Каскад-2" sheetId="29" r:id="rId28"/>
    <sheet name="Каскады Кольских ГЭС" sheetId="60" r:id="rId29"/>
    <sheet name="Апатитская ТЭЦ" sheetId="61" r:id="rId30"/>
    <sheet name="Петрозаводская ТЭЦ" sheetId="70" r:id="rId31"/>
    <sheet name="Каскад Выгских ГЭС" sheetId="62" r:id="rId32"/>
    <sheet name="Каскад Кемских ГЭС" sheetId="63" r:id="rId33"/>
  </sheets>
  <externalReferences>
    <externalReference r:id="rId34"/>
    <externalReference r:id="rId35"/>
  </externalReferences>
  <definedNames>
    <definedName name="price_zone">[1]Титульный!$E$18</definedName>
    <definedName name="_xlnm.Print_Titles" localSheetId="19">' ГЭС-10 ГГ-1'!$8:$8</definedName>
    <definedName name="_xlnm.Print_Titles" localSheetId="1">' ЦТЭЦ (ГТУ-1) ДПМ'!$8:$8</definedName>
    <definedName name="_xlnm.Print_Titles" localSheetId="29">'Апатитская ТЭЦ'!$7:$7</definedName>
    <definedName name="_xlnm.Print_Titles" localSheetId="20">'ГЭС-10  ГГ-2'!$8:$8</definedName>
    <definedName name="_xlnm.Print_Titles" localSheetId="21">'ГЭС-10  ГГ-3'!$8:$8</definedName>
    <definedName name="_xlnm.Print_Titles" localSheetId="22">'ГЭС-10  ГГ-4'!$8:$8</definedName>
    <definedName name="_xlnm.Print_Titles" localSheetId="23">'ГЭС-11 ГГ-1'!$8:$8</definedName>
    <definedName name="_xlnm.Print_Titles" localSheetId="24">'ГЭС-11 ГГ-2'!$8:$8</definedName>
    <definedName name="_xlnm.Print_Titles" localSheetId="25">'ГЭС-11 ГГ-3'!$8:$8</definedName>
    <definedName name="_xlnm.Print_Titles" localSheetId="26">'ГЭС-11 ГГ-4'!$8:$8</definedName>
    <definedName name="_xlnm.Print_Titles" localSheetId="18">'ГЭС-13'!$8:$8</definedName>
    <definedName name="_xlnm.Print_Titles" localSheetId="17">'ГЭС-6'!$8:$8</definedName>
    <definedName name="_xlnm.Print_Titles" localSheetId="31">'Каскад Выгских ГЭС'!$8:$8</definedName>
    <definedName name="_xlnm.Print_Titles" localSheetId="32">'Каскад Кемских ГЭС'!$8:$8</definedName>
    <definedName name="_xlnm.Print_Titles" localSheetId="27">'Каскад-2'!$8:$8</definedName>
    <definedName name="_xlnm.Print_Titles" localSheetId="28">'Каскады Кольских ГЭС'!$7:$7</definedName>
    <definedName name="_xlnm.Print_Titles" localSheetId="30">'Петрозаводская ТЭЦ'!$10:$10</definedName>
    <definedName name="_xlnm.Print_Titles" localSheetId="7">'ТЭЦ-14 БЛ-1'!$8:$8</definedName>
    <definedName name="_xlnm.Print_Titles" localSheetId="8">'ТЭЦ-14 БЛ-2'!$8:$8</definedName>
    <definedName name="_xlnm.Print_Titles" localSheetId="9">'ТЭЦ-15 без ДПМ'!$8:$8</definedName>
    <definedName name="_xlnm.Print_Titles" localSheetId="10">'ТЭЦ-15 Г-6 (МОД) '!$8:$8</definedName>
    <definedName name="_xlnm.Print_Titles" localSheetId="11">'ТЭЦ-15 Г-7 (МОД)'!$8:$8</definedName>
    <definedName name="_xlnm.Print_Titles" localSheetId="12">'ТЭЦ-17'!$8:$8</definedName>
    <definedName name="_xlnm.Print_Titles" localSheetId="14">'ТЭЦ-21 без ДПМ'!$8:$8</definedName>
    <definedName name="_xlnm.Print_Titles" localSheetId="13">'ТЭЦ-21 Г-4'!$8:$8</definedName>
    <definedName name="_xlnm.Print_Titles" localSheetId="15">'ТЭЦ-22 без ДПМ'!$8:$8</definedName>
    <definedName name="_xlnm.Print_Titles" localSheetId="16">'ТЭЦ-22 БЛ-4 '!$8:$8</definedName>
    <definedName name="_xlnm.Print_Titles" localSheetId="3">'ТЭЦ-5 Бл-1'!$8:$8</definedName>
    <definedName name="_xlnm.Print_Titles" localSheetId="4">'ТЭЦ-5 ПГУ-450'!$8:$8</definedName>
    <definedName name="_xlnm.Print_Titles" localSheetId="5">'ТЭЦ-7 ТГ-3'!$8:$8</definedName>
    <definedName name="_xlnm.Print_Titles" localSheetId="6">'ТЭЦ-7 ТГ-4,5'!$8:$8</definedName>
    <definedName name="_xlnm.Print_Titles" localSheetId="2">'ЦТЭЦ (ГТУ-2) ДПМ'!$8:$8</definedName>
    <definedName name="_xlnm.Print_Area" localSheetId="29">'Апатитская ТЭЦ'!$A$1:$I$65</definedName>
    <definedName name="_xlnm.Print_Area" localSheetId="28">'Каскады Кольских ГЭС'!$A$1:$I$67</definedName>
    <definedName name="_xlnm.Print_Area" localSheetId="3">'ТЭЦ-5 Бл-1'!$A$1:$I$66</definedName>
    <definedName name="_xlnm.Print_Area" localSheetId="5">'ТЭЦ-7 ТГ-3'!$A$1:$F$51</definedName>
    <definedName name="_xlnm.Print_Area" localSheetId="6">'ТЭЦ-7 ТГ-4,5'!$A$1:$F$51</definedName>
  </definedNames>
  <calcPr calcId="162913"/>
</workbook>
</file>

<file path=xl/calcChain.xml><?xml version="1.0" encoding="utf-8"?>
<calcChain xmlns="http://schemas.openxmlformats.org/spreadsheetml/2006/main">
  <c r="F29" i="63" l="1"/>
  <c r="E29" i="63"/>
  <c r="F30" i="63"/>
  <c r="F31" i="63"/>
  <c r="E31" i="63"/>
  <c r="E30" i="63"/>
  <c r="F15" i="63"/>
  <c r="E15" i="63"/>
  <c r="F70" i="70" l="1"/>
  <c r="F69" i="70"/>
  <c r="F68" i="70"/>
  <c r="H64" i="61" l="1"/>
  <c r="H63" i="61"/>
  <c r="H62" i="61"/>
  <c r="F29" i="61"/>
  <c r="F30" i="61"/>
  <c r="E30" i="61"/>
  <c r="E29" i="61"/>
  <c r="E14" i="61"/>
  <c r="F14" i="61" l="1"/>
  <c r="F28" i="60" l="1"/>
  <c r="E28" i="60"/>
  <c r="F29" i="60"/>
  <c r="F30" i="60"/>
  <c r="E30" i="60"/>
  <c r="E29" i="60"/>
  <c r="F14" i="60"/>
  <c r="E14" i="60"/>
  <c r="F29" i="29" l="1"/>
  <c r="E29" i="29"/>
  <c r="F30" i="29"/>
  <c r="F31" i="29"/>
  <c r="E31" i="29"/>
  <c r="E30" i="29"/>
  <c r="E15" i="29"/>
  <c r="F15" i="29" l="1"/>
  <c r="F29" i="53" l="1"/>
  <c r="E29" i="53"/>
  <c r="F30" i="53"/>
  <c r="F31" i="53"/>
  <c r="E31" i="53"/>
  <c r="E30" i="53"/>
  <c r="F15" i="53"/>
  <c r="E15" i="53"/>
  <c r="F29" i="52" l="1"/>
  <c r="E29" i="52"/>
  <c r="F30" i="52"/>
  <c r="F31" i="52"/>
  <c r="E31" i="52"/>
  <c r="E30" i="52"/>
  <c r="E15" i="52"/>
  <c r="F15" i="52"/>
  <c r="F29" i="51" l="1"/>
  <c r="E29" i="51"/>
  <c r="F30" i="51"/>
  <c r="F31" i="51"/>
  <c r="E31" i="51"/>
  <c r="E30" i="51"/>
  <c r="F15" i="51" l="1"/>
  <c r="E15" i="51"/>
  <c r="F30" i="17" l="1"/>
  <c r="F31" i="17"/>
  <c r="E31" i="17"/>
  <c r="E30" i="17"/>
  <c r="F15" i="17"/>
  <c r="E15" i="17" l="1"/>
  <c r="F30" i="16" l="1"/>
  <c r="F31" i="16"/>
  <c r="E31" i="16"/>
  <c r="E30" i="16"/>
  <c r="E15" i="16"/>
  <c r="F15" i="16" l="1"/>
  <c r="F30" i="66" l="1"/>
  <c r="F31" i="66"/>
  <c r="E31" i="66"/>
  <c r="E30" i="66"/>
  <c r="F17" i="66" l="1"/>
  <c r="F16" i="66"/>
  <c r="F15" i="66" s="1"/>
  <c r="E17" i="66"/>
  <c r="E16" i="66"/>
  <c r="E15" i="66"/>
  <c r="F30" i="14" l="1"/>
  <c r="F31" i="14"/>
  <c r="E31" i="14"/>
  <c r="E30" i="14"/>
  <c r="F15" i="14"/>
  <c r="E15" i="14"/>
  <c r="F30" i="69" l="1"/>
  <c r="F31" i="69"/>
  <c r="E31" i="69"/>
  <c r="E30" i="69"/>
  <c r="F30" i="71" l="1"/>
  <c r="F31" i="71"/>
  <c r="E31" i="71"/>
  <c r="E30" i="71"/>
  <c r="F30" i="13" l="1"/>
  <c r="F31" i="13"/>
  <c r="E31" i="13"/>
  <c r="E30" i="13"/>
  <c r="F15" i="13"/>
  <c r="E15" i="13"/>
  <c r="E15" i="12" l="1"/>
  <c r="F15" i="12"/>
  <c r="F30" i="12"/>
  <c r="F31" i="12"/>
  <c r="E31" i="12"/>
  <c r="E30" i="12"/>
  <c r="D21" i="11" l="1"/>
  <c r="F21" i="11"/>
  <c r="F19" i="11"/>
  <c r="E21" i="11"/>
  <c r="E19" i="11"/>
  <c r="F30" i="11"/>
  <c r="F31" i="11"/>
  <c r="E31" i="11"/>
  <c r="E30" i="11"/>
  <c r="F15" i="11" l="1"/>
  <c r="E15" i="11" l="1"/>
  <c r="F30" i="65" l="1"/>
  <c r="F31" i="65"/>
  <c r="E31" i="65"/>
  <c r="E30" i="65"/>
  <c r="F15" i="65" l="1"/>
  <c r="E15" i="65"/>
  <c r="F30" i="8" l="1"/>
  <c r="F31" i="8"/>
  <c r="E31" i="8"/>
  <c r="E30" i="8"/>
  <c r="D19" i="8"/>
  <c r="D21" i="8"/>
  <c r="F15" i="8"/>
  <c r="E15" i="8"/>
  <c r="F30" i="6" l="1"/>
  <c r="F31" i="6"/>
  <c r="E31" i="6"/>
  <c r="E30" i="6"/>
  <c r="E15" i="6"/>
  <c r="F15" i="6"/>
  <c r="F30" i="59" l="1"/>
  <c r="F31" i="59"/>
  <c r="E31" i="59"/>
  <c r="E30" i="59"/>
  <c r="F15" i="59"/>
  <c r="E15" i="59" l="1"/>
  <c r="F15" i="37" l="1"/>
  <c r="E15" i="37"/>
  <c r="F30" i="37"/>
  <c r="E30" i="37"/>
  <c r="E29" i="37" s="1"/>
  <c r="F29" i="37"/>
  <c r="F30" i="36" l="1"/>
  <c r="E30" i="36"/>
  <c r="E29" i="36"/>
  <c r="F15" i="36"/>
  <c r="E15" i="36"/>
  <c r="F30" i="25" l="1"/>
  <c r="F29" i="25" s="1"/>
  <c r="F31" i="25"/>
  <c r="E29" i="25"/>
  <c r="E31" i="25"/>
  <c r="E30" i="25"/>
  <c r="F17" i="25"/>
  <c r="F16" i="25"/>
  <c r="F15" i="25"/>
  <c r="E15" i="25"/>
  <c r="E17" i="25"/>
  <c r="E16" i="25"/>
  <c r="F29" i="50" l="1"/>
  <c r="F30" i="50"/>
  <c r="F31" i="50"/>
  <c r="E29" i="50"/>
  <c r="E31" i="50"/>
  <c r="E30" i="50"/>
  <c r="F17" i="50"/>
  <c r="F15" i="50" s="1"/>
  <c r="F16" i="50"/>
  <c r="E15" i="50"/>
  <c r="E17" i="50"/>
  <c r="E16" i="50"/>
  <c r="F29" i="71" l="1"/>
  <c r="E29" i="71"/>
  <c r="F15" i="71"/>
  <c r="E15" i="71"/>
  <c r="F30" i="49" l="1"/>
  <c r="F29" i="49" s="1"/>
  <c r="F31" i="49"/>
  <c r="E29" i="49"/>
  <c r="E31" i="49"/>
  <c r="E30" i="49"/>
  <c r="F17" i="49"/>
  <c r="F15" i="49"/>
  <c r="E15" i="49"/>
  <c r="F16" i="49"/>
  <c r="E17" i="49"/>
  <c r="E16" i="49"/>
  <c r="F30" i="48" l="1"/>
  <c r="F31" i="48"/>
  <c r="F29" i="48"/>
  <c r="E29" i="48"/>
  <c r="E31" i="48"/>
  <c r="E30" i="48"/>
  <c r="F15" i="48"/>
  <c r="F17" i="48"/>
  <c r="E15" i="48"/>
  <c r="E17" i="48"/>
  <c r="F16" i="48"/>
  <c r="E16" i="48"/>
  <c r="F29" i="21" l="1"/>
  <c r="F30" i="21"/>
  <c r="F31" i="21"/>
  <c r="E29" i="21"/>
  <c r="E31" i="21"/>
  <c r="E30" i="21"/>
  <c r="F16" i="21"/>
  <c r="F17" i="21"/>
  <c r="F15" i="21" s="1"/>
  <c r="E15" i="21"/>
  <c r="E17" i="21"/>
  <c r="E16" i="21"/>
  <c r="F30" i="20" l="1"/>
  <c r="F29" i="20" s="1"/>
  <c r="F31" i="20"/>
  <c r="E31" i="20"/>
  <c r="E29" i="20" s="1"/>
  <c r="E30" i="20"/>
  <c r="F17" i="20"/>
  <c r="F15" i="20" s="1"/>
  <c r="F16" i="20"/>
  <c r="E15" i="20"/>
  <c r="E17" i="20"/>
  <c r="E16" i="20"/>
  <c r="H65" i="19" l="1"/>
  <c r="H63" i="19"/>
  <c r="F30" i="19"/>
  <c r="F29" i="19" s="1"/>
  <c r="F31" i="19"/>
  <c r="E31" i="19"/>
  <c r="E29" i="19" s="1"/>
  <c r="E30" i="19"/>
  <c r="F17" i="19"/>
  <c r="F15" i="19" s="1"/>
  <c r="E17" i="19"/>
  <c r="E15" i="19"/>
  <c r="F16" i="19"/>
  <c r="E16" i="19"/>
  <c r="F30" i="62" l="1"/>
  <c r="F31" i="62"/>
  <c r="F29" i="62" s="1"/>
  <c r="E31" i="62"/>
  <c r="E30" i="62"/>
  <c r="F15" i="62"/>
  <c r="E15" i="62"/>
  <c r="F33" i="70"/>
  <c r="G70" i="70"/>
  <c r="H70" i="70" s="1"/>
  <c r="H69" i="70"/>
  <c r="H68" i="70"/>
  <c r="B62" i="70"/>
  <c r="B60" i="70"/>
  <c r="E33" i="70"/>
  <c r="F32" i="70"/>
  <c r="E32" i="70"/>
  <c r="F17" i="70"/>
  <c r="E17" i="70"/>
  <c r="E31" i="70" l="1"/>
  <c r="E29" i="62"/>
  <c r="F31" i="70"/>
  <c r="E29" i="69" l="1"/>
  <c r="E15" i="69"/>
  <c r="F15" i="69" l="1"/>
  <c r="F29" i="69" l="1"/>
  <c r="E29" i="65" l="1"/>
  <c r="E29" i="66"/>
  <c r="F29" i="66"/>
  <c r="F29" i="65"/>
  <c r="E28" i="61" l="1"/>
  <c r="F28" i="61"/>
  <c r="F29" i="36" l="1"/>
  <c r="F31" i="37"/>
  <c r="E31" i="37"/>
  <c r="F29" i="11"/>
  <c r="F29" i="12"/>
  <c r="E29" i="12"/>
  <c r="F29" i="13"/>
  <c r="F29" i="17"/>
  <c r="E29" i="17"/>
  <c r="F29" i="6"/>
  <c r="F29" i="14" l="1"/>
  <c r="E29" i="8"/>
  <c r="F29" i="16"/>
  <c r="E29" i="16"/>
  <c r="E29" i="14"/>
  <c r="F29" i="8"/>
  <c r="E29" i="13"/>
  <c r="E29" i="59"/>
  <c r="E29" i="11" l="1"/>
  <c r="E29" i="6" l="1"/>
  <c r="F29" i="59" l="1"/>
</calcChain>
</file>

<file path=xl/sharedStrings.xml><?xml version="1.0" encoding="utf-8"?>
<sst xmlns="http://schemas.openxmlformats.org/spreadsheetml/2006/main" count="7470" uniqueCount="219">
  <si>
    <t>№ п/п</t>
  </si>
  <si>
    <t>-</t>
  </si>
  <si>
    <t>Нарвская ГЭС-13</t>
  </si>
  <si>
    <t>Каскад Свирских ГЭС (Каскад-2)</t>
  </si>
  <si>
    <t>Приложение №4</t>
  </si>
  <si>
    <t>(г.Санкт-Петербург)</t>
  </si>
  <si>
    <t>Наименование показателей</t>
  </si>
  <si>
    <t>Ед.изм.</t>
  </si>
  <si>
    <t>1.</t>
  </si>
  <si>
    <t>Установленная мощность</t>
  </si>
  <si>
    <t>МВт</t>
  </si>
  <si>
    <t>2.</t>
  </si>
  <si>
    <t>Среднегодовое значение положительных разниц объемов располагаемой мощности и объемов потребления  мощности на собственные и (или) хозяйственные нужды</t>
  </si>
  <si>
    <t>3.</t>
  </si>
  <si>
    <t>Производство электрической энергии</t>
  </si>
  <si>
    <t>млн.кВтч</t>
  </si>
  <si>
    <t>4.</t>
  </si>
  <si>
    <t>Полезный отпуск электрической энергии</t>
  </si>
  <si>
    <t>5.</t>
  </si>
  <si>
    <t>Отпуск тепловой энергии с коллекторов</t>
  </si>
  <si>
    <t>тыс.Гкал</t>
  </si>
  <si>
    <t>6.</t>
  </si>
  <si>
    <t>Отпуск тепловой энергии в сеть</t>
  </si>
  <si>
    <t>7.</t>
  </si>
  <si>
    <t>Необходимая валовая выручка  всего:</t>
  </si>
  <si>
    <t>млн.руб.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</si>
  <si>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</si>
  <si>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</si>
  <si>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</si>
  <si>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</si>
  <si>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</si>
  <si>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энергию отпускаемую с коллекторов источников</t>
  </si>
  <si>
    <t>8.1.</t>
  </si>
  <si>
    <t>топливо на э/э</t>
  </si>
  <si>
    <t>УРУТ (удельный расход условного топлива) на э/э</t>
  </si>
  <si>
    <t>г/кВтч</t>
  </si>
  <si>
    <t>8.2.</t>
  </si>
  <si>
    <t>топливо на т/э</t>
  </si>
  <si>
    <t>УРУТ (удельный расход условного топлива) на т/э</t>
  </si>
  <si>
    <t>кг/Гкал</t>
  </si>
  <si>
    <t>Реквизиты решения по УРУТ на отпуск электрической и тепловой энергии</t>
  </si>
  <si>
    <t>9.</t>
  </si>
  <si>
    <t>Амортизация</t>
  </si>
  <si>
    <t>10.</t>
  </si>
  <si>
    <t>Показатели численности персонала и фонда оплаты труда по регулируемым видам деятельности</t>
  </si>
  <si>
    <t>10.1.</t>
  </si>
  <si>
    <t>Среднесписочная численность персонала</t>
  </si>
  <si>
    <t>чел.</t>
  </si>
  <si>
    <t>10.2.</t>
  </si>
  <si>
    <t xml:space="preserve">Среднемесячная заработная плата на одного работника </t>
  </si>
  <si>
    <t>тыс. руб./чел.</t>
  </si>
  <si>
    <t>10.3.</t>
  </si>
  <si>
    <t>Реквизиты отраслевого тарифного соглашения (дата утверждения, срок действия)</t>
  </si>
  <si>
    <t>11.</t>
  </si>
  <si>
    <t>Расходы на производство в т.ч.: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</si>
  <si>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</si>
  <si>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</si>
  <si>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</si>
  <si>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</si>
  <si>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</si>
  <si>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относимые на тепловую энергию отпускаемую с коллекторов источников</t>
  </si>
  <si>
    <t>12.</t>
  </si>
  <si>
    <t>Объем перекрестного субсидирования всего, в том числе:</t>
  </si>
  <si>
    <t>12.1.</t>
  </si>
  <si>
    <t>- от производства тепловой энергии</t>
  </si>
  <si>
    <t>12.2.</t>
  </si>
  <si>
    <t>- от производства электрической энергии</t>
  </si>
  <si>
    <t>13.</t>
  </si>
  <si>
    <t>Необходимые расходы из прибыли, в т.ч.</t>
  </si>
  <si>
    <t>13.1.</t>
  </si>
  <si>
    <t>13.2.</t>
  </si>
  <si>
    <t>13.3.</t>
  </si>
  <si>
    <t>14.</t>
  </si>
  <si>
    <t>Капитальные вложения из прибыли (с учетом налога на прибыль), в т.ч.</t>
  </si>
  <si>
    <t>14.1.</t>
  </si>
  <si>
    <t>14.2.</t>
  </si>
  <si>
    <t>14.3.</t>
  </si>
  <si>
    <t>15.</t>
  </si>
  <si>
    <t>Чистая прибыль (убыток)</t>
  </si>
  <si>
    <t>16.</t>
  </si>
  <si>
    <t>Рентабельность продаж (величина прибыли от продажи в каждом рубле выручки).</t>
  </si>
  <si>
    <t>%</t>
  </si>
  <si>
    <t>17.</t>
  </si>
  <si>
    <t>Реквизиты инвестиционной программы (кем утверждена, дата утверждения, номер приказа/решения, Интернет-адрес размещения)</t>
  </si>
  <si>
    <t>Примечания:</t>
  </si>
  <si>
    <t>*</t>
  </si>
  <si>
    <t>При подготовке предложений о размере цен (тарифов) с целью поставки электрической энергии по регулируемым договорам разделы 9, 10, 12, 13, 14 не заполняются.</t>
  </si>
  <si>
    <t xml:space="preserve"> Правобережная ТЭЦ-5 ПГУ-450 ДПМ </t>
  </si>
  <si>
    <t>(Ленинградская область)</t>
  </si>
  <si>
    <t>Примечание:</t>
  </si>
  <si>
    <t>Южная ТЭЦ-22 без ДПМ</t>
  </si>
  <si>
    <t>Волховская ГЭС-6</t>
  </si>
  <si>
    <t>Раздел 2.  Основные показатели деятельности генерирующих объектов ПАО "ТГК-1"*</t>
  </si>
  <si>
    <t xml:space="preserve">Выборгская ТЭЦ-17 </t>
  </si>
  <si>
    <t>Центральная ТЭЦ (ГТУ-1) ДПМ</t>
  </si>
  <si>
    <t>Центральная ТЭЦ (ГТУ-2) ДПМ</t>
  </si>
  <si>
    <t xml:space="preserve"> Лесогорская ГЭС-10  ГГ-1 отказ от ДПМ</t>
  </si>
  <si>
    <t>Лесогорская ГЭС-10  ГГ-2  отказ от ДПМ</t>
  </si>
  <si>
    <t>Лесогорская ГЭС-10 ГГ-3  отказ от ДПМ</t>
  </si>
  <si>
    <t>Лесогорская ГЭС-10 ГГ-4 отказ от ДПМ</t>
  </si>
  <si>
    <t>Светогорская ГЭС-11 ГГ-1 отказ от ДПМ</t>
  </si>
  <si>
    <t>Светогорская ГЭС-11 ГГ-2 отказ от ДПМ</t>
  </si>
  <si>
    <t>Светогорская ГЭС-11 ГГ-3 отказ от ДПМ</t>
  </si>
  <si>
    <t>Светогорская ГЭС-11 ГГ-4 отказ от ДПМ</t>
  </si>
  <si>
    <t xml:space="preserve"> Правобережная ТЭЦ-5 Бл-1</t>
  </si>
  <si>
    <t>Раздел 3. Цены (тарифы) по регулируемым видам деятельности организации</t>
  </si>
  <si>
    <t>№ 
п/п</t>
  </si>
  <si>
    <t>1-е полугодие</t>
  </si>
  <si>
    <t>2-е полугодие</t>
  </si>
  <si>
    <t>руб./МВт в мес.</t>
  </si>
  <si>
    <t>Для генерирующих объектов</t>
  </si>
  <si>
    <t>4.1.</t>
  </si>
  <si>
    <t>цена на электрическую энергию</t>
  </si>
  <si>
    <t>руб./тыс. кВт·ч</t>
  </si>
  <si>
    <t>в том числе топливная составляющая</t>
  </si>
  <si>
    <t>4.2.</t>
  </si>
  <si>
    <t>цена на генерирующую мощность</t>
  </si>
  <si>
    <t xml:space="preserve">Приложение № 5
</t>
  </si>
  <si>
    <r>
      <t>_____</t>
    </r>
    <r>
      <rPr>
        <sz val="10"/>
        <rFont val="Arial"/>
        <family val="2"/>
        <charset val="204"/>
      </rPr>
      <t>*</t>
    </r>
    <r>
      <rPr>
        <sz val="10"/>
        <color indexed="9"/>
        <rFont val="Arial"/>
        <family val="2"/>
        <charset val="204"/>
      </rPr>
      <t>_</t>
    </r>
    <r>
      <rPr>
        <sz val="10"/>
        <rFont val="Arial"/>
        <family val="2"/>
        <charset val="204"/>
      </rPr>
      <t>Базовый период - год, предшествующий расчетному периоду регулирования.</t>
    </r>
  </si>
  <si>
    <t>Основные показатели деятельности генерирующих объектов ПАО "ТГК-1"</t>
  </si>
  <si>
    <t>Раздел 2. Основные показатели деятельности генерирующих объектов ПАО "ТГК-1"</t>
  </si>
  <si>
    <t>(Республика Карелия)</t>
  </si>
  <si>
    <t>Апатитская ТЭЦ филиала "Кольский" ПАО "ТГК-1" (Мурманская область)</t>
  </si>
  <si>
    <t>Каскады Кольских ГЭС филиала "Кольский"  ПАО "ТГК-1" (Мурманская область)</t>
  </si>
  <si>
    <t>Каскад Выгских ГЭС  филиала "Карельский" ПАО "ТГК-1"</t>
  </si>
  <si>
    <t>Каскад Кемских ГЭС  филиала "Карельский" ПАО "ТГК-1"</t>
  </si>
  <si>
    <t xml:space="preserve">Василеостровская ТЭЦ-7 ТГ-3 </t>
  </si>
  <si>
    <t>Каскад Свирских ГЭС (Каскад-2) (Ленинградская область)</t>
  </si>
  <si>
    <t>Светогорская ГЭС-11 ГГ-4 отказ от ДПМ (Ленинградская область)</t>
  </si>
  <si>
    <t>Светогорская ГЭС-11 ГГ-3 отказ от ДПМ (Ленинградская область)</t>
  </si>
  <si>
    <t>Светогорская ГЭС-11 ГГ-2 отказ от ДПМ (Ленинградская область)</t>
  </si>
  <si>
    <t>Светогорская ГЭС-11 ГГ-1 отказ от ДПМ (Ленинградская область)</t>
  </si>
  <si>
    <t>Лесогорская ГЭС-10 ГГ-4 отказ от ДПМ (Ленинградская область)</t>
  </si>
  <si>
    <t>Лесогорская ГЭС-10 ГГ-3 отказ от ДПМ (Ленинградская область)</t>
  </si>
  <si>
    <t>Лесогорская ГЭС-10 ГГ-2 отказ от ДПМ (Ленинградская область)</t>
  </si>
  <si>
    <t>Лесогорская ГЭС-10 ГГ-1 отказ от ДПМ (Ленинградская область)</t>
  </si>
  <si>
    <t>Нарвская ГЭС-13 (Ленинградская область)</t>
  </si>
  <si>
    <t>Волховская ГЭС-6 (Ленинградская область)</t>
  </si>
  <si>
    <t>Южная ТЭЦ-22 без ДПМ (г.Санкт-Петербург)</t>
  </si>
  <si>
    <t>Выборгская ТЭЦ-17 (г.Санкт-Петербург)</t>
  </si>
  <si>
    <t>Автовская ТЭЦ-15 (г.Санкт-Петербург)</t>
  </si>
  <si>
    <t>Василеостровская ТЭЦ-7 ТГ-3 (г.Санкт-Петербург)</t>
  </si>
  <si>
    <t xml:space="preserve"> Правобережная ТЭЦ-5 ПГУ-450 ДПМ (г.Санкт-Петербург)</t>
  </si>
  <si>
    <t xml:space="preserve"> Правобережная ТЭЦ-5 Бл-1 (г.Санкт-Петербург)</t>
  </si>
  <si>
    <t>Центральная ТЭЦ (ГТУ-2) ДПМ (г.Санкт-Петербург)</t>
  </si>
  <si>
    <t>Центральная ТЭЦ (ГТУ-1) ДПМ (г.Санкт-Петербург)</t>
  </si>
  <si>
    <t>в том числе топливная составляющая**</t>
  </si>
  <si>
    <t>Василеостровская ТЭЦ-7 ТГ-4,5</t>
  </si>
  <si>
    <t>Первомайская ТЭЦ-14 БЛ-1  (г.Санкт-Петербург)</t>
  </si>
  <si>
    <t xml:space="preserve">Первомайская ТЭЦ-14 БЛ-1 </t>
  </si>
  <si>
    <t>Первомайская ТЭЦ-14 БЛ-2</t>
  </si>
  <si>
    <t>Первомайская ТЭЦ-14 БЛ-2 (г.Санкт-Петербург)</t>
  </si>
  <si>
    <t>Василеостровская ТЭЦ-7 ТГ-4,5 (г.Санкт-Петербург)</t>
  </si>
  <si>
    <t xml:space="preserve">Южная ТЭЦ-22 БЛ-4 </t>
  </si>
  <si>
    <t>Южная ТЭЦ-22 БЛ-4 (г.Санкт-Петербург)</t>
  </si>
  <si>
    <t>Приложение №1</t>
  </si>
  <si>
    <t>Предложение о размере цен (тарифов)</t>
  </si>
  <si>
    <t xml:space="preserve">на электрическую энергию (мощность), поставляемую в ценовых зонах </t>
  </si>
  <si>
    <t>оптового рынка субъектами оптового рынка - производителями электрической</t>
  </si>
  <si>
    <t xml:space="preserve">энергии (мощности) по договорам, заключенным в соответствии </t>
  </si>
  <si>
    <t xml:space="preserve"> с законодательством Россиийской Федерации с гарантирующими поставщиками</t>
  </si>
  <si>
    <t xml:space="preserve">(энергоснабжающими организациями, энергосбытовыми организациями, </t>
  </si>
  <si>
    <t xml:space="preserve">к числу покупателей электрической энергии (мощности) которых относятся </t>
  </si>
  <si>
    <t>население и (или) приравненные к нему категории потребителей), в целях</t>
  </si>
  <si>
    <t xml:space="preserve">обеспечения потребления электрической энергии населением </t>
  </si>
  <si>
    <t>и (или) приравненными к нему категориями потребителей</t>
  </si>
  <si>
    <t>Публичное акционерное общество "Территориальная генерирующая компания №1"</t>
  </si>
  <si>
    <t>Раздел 1. Информация об организации</t>
  </si>
  <si>
    <t>Полное наименование</t>
  </si>
  <si>
    <t>Сокращенное наименование</t>
  </si>
  <si>
    <t>ПАО "ТГК-1"</t>
  </si>
  <si>
    <t>Юридический адрес</t>
  </si>
  <si>
    <t>197198, Санкт-Петербург, пр. Добролюбова, 16, корп.2А, помещение 54Н</t>
  </si>
  <si>
    <t>Фактический адрес</t>
  </si>
  <si>
    <t>197198, Санкт-Петербург, пр. Добролюбова, 16, корп.2, литера А</t>
  </si>
  <si>
    <t>ИНН</t>
  </si>
  <si>
    <t>КПП</t>
  </si>
  <si>
    <t>ФИО руководителя</t>
  </si>
  <si>
    <t>Адрес электронной почты</t>
  </si>
  <si>
    <t xml:space="preserve">office@tgc1.ru </t>
  </si>
  <si>
    <t>Контактный телефон</t>
  </si>
  <si>
    <t>+7 (812) 688-36-06</t>
  </si>
  <si>
    <t>Факс</t>
  </si>
  <si>
    <t>+7 (812) 688-34-77</t>
  </si>
  <si>
    <t>Автовская ТЭЦ-15 без ДПМ</t>
  </si>
  <si>
    <t>Автовская ТЭЦ-15 Г-7 (МОД)</t>
  </si>
  <si>
    <t>Ед. изм.</t>
  </si>
  <si>
    <t>предложение ПАО "ТГК-1"</t>
  </si>
  <si>
    <t>к предложению ПАО "ТГК-1"                             о размере цен (тарифов) на электрическую энергию (мощность) на 2025 год</t>
  </si>
  <si>
    <t>на 2025 год</t>
  </si>
  <si>
    <t>к предложению ПАО "ТГК-1" о размере цен (тарифов) на электрическую энергию (мощность) на 2025 год</t>
  </si>
  <si>
    <t xml:space="preserve">Фактические показатели за год, предшествующий базовому периоду (2023г.) </t>
  </si>
  <si>
    <t>Показатели, утвержденные на базовый период (2024г.)</t>
  </si>
  <si>
    <t>Предложения на расчетный период регулирования (2025г.)</t>
  </si>
  <si>
    <t>Петрозаводская ТЭЦ</t>
  </si>
  <si>
    <t>(наименование генерирующего объекта)</t>
  </si>
  <si>
    <t>Республика Карелия</t>
  </si>
  <si>
    <t>(наименование субъекта РФ)</t>
  </si>
  <si>
    <t>ИП, утвержденная Приказом Министерства строительства, ЖКХ и энергетики Республики Карелия от 20.11.2023 № 405</t>
  </si>
  <si>
    <t>Фактические показатели за год, предшествующий базовому периоду (2023г.)</t>
  </si>
  <si>
    <t>Показатели, утвержденные на базовый период *(2024г.)</t>
  </si>
  <si>
    <t>Показатели, утвержденные на базовый период (2024г.)*</t>
  </si>
  <si>
    <t>Автовская ТЭЦ-15 Г-7 (МОД) (г.Санкт-Петербург)</t>
  </si>
  <si>
    <t>Автовская ТЭЦ-15 Г-6 (МОД) (г.Санкт-Петербург)</t>
  </si>
  <si>
    <t>Автовская ТЭЦ-15 Г-6 (МОД)</t>
  </si>
  <si>
    <t xml:space="preserve">Распоряжение Комитета по тарифам Санкт-Петербурга от 30.12.2023 №108-р     http://tgc1.ru/clients/spb/disclosure/   </t>
  </si>
  <si>
    <t>Приказ Минэнерго России от 20.12.2023 №1191</t>
  </si>
  <si>
    <t>Приказ Минэнерго России от 12.12.2023 №1145</t>
  </si>
  <si>
    <t>Приказ Минэнерго России от 20.10.2023 №924</t>
  </si>
  <si>
    <t>цена на генерирующую мощность**</t>
  </si>
  <si>
    <t>**</t>
  </si>
  <si>
    <t>Северная ТЭЦ-21 Г-4 (МОД)</t>
  </si>
  <si>
    <t>Северная ТЭЦ-21 Г-4 (МОД) (Ленинградская область)</t>
  </si>
  <si>
    <t>Северная ТЭЦ-21 без ДПМ</t>
  </si>
  <si>
    <t>Северная ТЭЦ-21 без ДПМ (Ленинградская область)</t>
  </si>
  <si>
    <t>Приказ Минэнерго России от 09.11.2023 №1025</t>
  </si>
  <si>
    <t>Приказ Минэнерго России от 12.12.2023 № 1144</t>
  </si>
  <si>
    <t>Приказ Минэнерго и ЖКХ Мурманской области от 14.07.2022 № 143                                https://www.tgc1.ru/clients/apatity/disclosure/</t>
  </si>
  <si>
    <t xml:space="preserve">Цена на генерирующую мощность на 2024 год, поставляемую по регулируемым договорам, утверждена в разбивке по каждому месяцу регулируемого периода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</si>
</sst>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₽_-;\-* #,##0.00\ _₽_-;_-* &quot;-&quot;??\ _₽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_$_-;\-* #,##0_$_-;_-* &quot;-&quot;_$_-;_-@_-"/>
    <numFmt numFmtId="169" formatCode="_-* #,##0.00_$_-;\-* #,##0.00_$_-;_-* &quot;-&quot;??_$_-;_-@_-"/>
    <numFmt numFmtId="170" formatCode="&quot;$&quot;#,##0_);[Red]\(&quot;$&quot;#,##0\)"/>
    <numFmt numFmtId="171" formatCode="_-* #,##0.00&quot;$&quot;_-;\-* #,##0.00&quot;$&quot;_-;_-* &quot;-&quot;??&quot;$&quot;_-;_-@_-"/>
    <numFmt numFmtId="172" formatCode="General_)"/>
    <numFmt numFmtId="173" formatCode="#,##0.000_ ;[Red]\-#,##0.000\ "/>
    <numFmt numFmtId="174" formatCode="#,##0.000"/>
    <numFmt numFmtId="175" formatCode="#,##0.0"/>
    <numFmt numFmtId="176" formatCode="_-* #,##0.000\ _₽_-;\-* #,##0.000\ _₽_-;_-* &quot;-&quot;??\ _₽_-;_-@_-"/>
    <numFmt numFmtId="177" formatCode="0.000"/>
  </numFmts>
  <fonts count="3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Helv"/>
    </font>
    <font>
      <sz val="10"/>
      <name val="NTHarmonica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 CY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3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1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>
      <alignment horizontal="left"/>
    </xf>
    <xf numFmtId="172" fontId="6" fillId="0" borderId="3">
      <protection locked="0"/>
    </xf>
    <xf numFmtId="166" fontId="7" fillId="0" borderId="0" applyFont="0" applyFill="0" applyBorder="0" applyAlignment="0" applyProtection="0"/>
    <xf numFmtId="0" fontId="8" fillId="0" borderId="0" applyBorder="0">
      <alignment horizontal="center" vertical="center" wrapText="1"/>
    </xf>
    <xf numFmtId="0" fontId="9" fillId="0" borderId="4" applyBorder="0">
      <alignment horizontal="center" vertical="center" wrapText="1"/>
    </xf>
    <xf numFmtId="172" fontId="10" fillId="2" borderId="3"/>
    <xf numFmtId="4" fontId="11" fillId="3" borderId="2" applyBorder="0">
      <alignment horizontal="right"/>
    </xf>
    <xf numFmtId="0" fontId="12" fillId="0" borderId="0">
      <alignment horizontal="center" vertical="top" wrapText="1"/>
    </xf>
    <xf numFmtId="0" fontId="13" fillId="0" borderId="0">
      <alignment horizontal="center" vertical="center" wrapText="1"/>
    </xf>
    <xf numFmtId="0" fontId="14" fillId="4" borderId="0" applyFill="0">
      <alignment wrapText="1"/>
    </xf>
    <xf numFmtId="0" fontId="7" fillId="0" borderId="0"/>
    <xf numFmtId="0" fontId="15" fillId="0" borderId="0"/>
    <xf numFmtId="49" fontId="14" fillId="0" borderId="0">
      <alignment horizontal="center"/>
    </xf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" fontId="11" fillId="4" borderId="0" applyBorder="0">
      <alignment horizontal="right"/>
    </xf>
    <xf numFmtId="4" fontId="11" fillId="5" borderId="5" applyBorder="0">
      <alignment horizontal="right"/>
    </xf>
    <xf numFmtId="4" fontId="11" fillId="4" borderId="6" applyBorder="0">
      <alignment horizontal="right"/>
    </xf>
    <xf numFmtId="0" fontId="20" fillId="0" borderId="0" applyNumberFormat="0" applyFill="0" applyBorder="0" applyAlignment="0" applyProtection="0"/>
    <xf numFmtId="164" fontId="26" fillId="0" borderId="0" applyFont="0" applyFill="0" applyBorder="0" applyAlignment="0" applyProtection="0"/>
    <xf numFmtId="0" fontId="27" fillId="0" borderId="0"/>
  </cellStyleXfs>
  <cellXfs count="182">
    <xf numFmtId="0" fontId="0" fillId="0" borderId="0" xfId="0"/>
    <xf numFmtId="0" fontId="17" fillId="0" borderId="0" xfId="0" applyFont="1" applyAlignment="1">
      <alignment horizontal="left" vertical="center" wrapText="1"/>
    </xf>
    <xf numFmtId="0" fontId="19" fillId="0" borderId="0" xfId="0" applyFont="1" applyAlignment="1"/>
    <xf numFmtId="0" fontId="17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22" fillId="0" borderId="2" xfId="0" applyFont="1" applyBorder="1" applyAlignment="1">
      <alignment horizontal="center" vertical="center" wrapText="1"/>
    </xf>
    <xf numFmtId="173" fontId="22" fillId="0" borderId="2" xfId="0" applyNumberFormat="1" applyFont="1" applyBorder="1" applyAlignment="1">
      <alignment horizontal="right" vertical="center" wrapText="1"/>
    </xf>
    <xf numFmtId="174" fontId="22" fillId="0" borderId="2" xfId="0" applyNumberFormat="1" applyFont="1" applyBorder="1" applyAlignment="1">
      <alignment horizontal="right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right" vertical="center" wrapText="1"/>
    </xf>
    <xf numFmtId="175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0" fontId="23" fillId="0" borderId="0" xfId="0" applyFont="1"/>
    <xf numFmtId="0" fontId="18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0" fillId="0" borderId="0" xfId="26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18" fillId="0" borderId="2" xfId="0" applyNumberFormat="1" applyFont="1" applyFill="1" applyBorder="1" applyAlignment="1">
      <alignment horizontal="right" vertical="center" wrapText="1"/>
    </xf>
    <xf numFmtId="174" fontId="22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174" fontId="17" fillId="0" borderId="2" xfId="0" applyNumberFormat="1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14" fillId="0" borderId="0" xfId="0" applyFont="1"/>
    <xf numFmtId="0" fontId="28" fillId="0" borderId="2" xfId="28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top" wrapText="1"/>
    </xf>
    <xf numFmtId="0" fontId="28" fillId="0" borderId="2" xfId="28" applyFont="1" applyBorder="1" applyAlignment="1">
      <alignment horizontal="left" vertical="top" wrapText="1"/>
    </xf>
    <xf numFmtId="0" fontId="28" fillId="0" borderId="2" xfId="28" applyFont="1" applyBorder="1" applyAlignment="1">
      <alignment horizontal="center" vertical="top"/>
    </xf>
    <xf numFmtId="4" fontId="28" fillId="0" borderId="2" xfId="28" applyNumberFormat="1" applyFont="1" applyBorder="1" applyAlignment="1">
      <alignment horizontal="center" vertical="top"/>
    </xf>
    <xf numFmtId="0" fontId="1" fillId="0" borderId="0" xfId="0" applyFont="1"/>
    <xf numFmtId="0" fontId="29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28" fillId="0" borderId="2" xfId="28" applyFont="1" applyBorder="1" applyAlignment="1">
      <alignment horizontal="center" vertical="center" wrapText="1"/>
    </xf>
    <xf numFmtId="175" fontId="0" fillId="0" borderId="0" xfId="0" applyNumberFormat="1"/>
    <xf numFmtId="0" fontId="17" fillId="0" borderId="0" xfId="0" applyFont="1" applyAlignment="1">
      <alignment vertical="center"/>
    </xf>
    <xf numFmtId="4" fontId="0" fillId="0" borderId="0" xfId="0" applyNumberFormat="1"/>
    <xf numFmtId="3" fontId="0" fillId="0" borderId="0" xfId="0" applyNumberFormat="1"/>
    <xf numFmtId="4" fontId="22" fillId="0" borderId="2" xfId="0" applyNumberFormat="1" applyFont="1" applyBorder="1" applyAlignment="1">
      <alignment horizontal="right" vertical="center" wrapText="1"/>
    </xf>
    <xf numFmtId="174" fontId="17" fillId="0" borderId="2" xfId="0" applyNumberFormat="1" applyFont="1" applyFill="1" applyBorder="1" applyAlignment="1">
      <alignment horizontal="right" vertical="center" wrapText="1"/>
    </xf>
    <xf numFmtId="164" fontId="0" fillId="0" borderId="0" xfId="27" applyFont="1"/>
    <xf numFmtId="164" fontId="0" fillId="0" borderId="0" xfId="0" applyNumberFormat="1"/>
    <xf numFmtId="176" fontId="0" fillId="0" borderId="0" xfId="0" applyNumberFormat="1"/>
    <xf numFmtId="0" fontId="18" fillId="0" borderId="2" xfId="0" applyFont="1" applyFill="1" applyBorder="1" applyAlignment="1">
      <alignment horizontal="center" vertical="center"/>
    </xf>
    <xf numFmtId="0" fontId="30" fillId="0" borderId="0" xfId="0" applyFont="1"/>
    <xf numFmtId="0" fontId="19" fillId="0" borderId="0" xfId="0" applyFont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0" fontId="32" fillId="0" borderId="0" xfId="28" applyFont="1" applyFill="1" applyBorder="1" applyAlignment="1">
      <alignment horizontal="right" vertical="top" wrapText="1"/>
    </xf>
    <xf numFmtId="4" fontId="17" fillId="0" borderId="8" xfId="0" applyNumberFormat="1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28" fillId="0" borderId="2" xfId="28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33" fillId="0" borderId="0" xfId="0" applyFont="1"/>
    <xf numFmtId="0" fontId="18" fillId="0" borderId="0" xfId="0" applyFont="1" applyAlignment="1"/>
    <xf numFmtId="0" fontId="0" fillId="0" borderId="0" xfId="0" applyAlignment="1">
      <alignment horizontal="left"/>
    </xf>
    <xf numFmtId="0" fontId="17" fillId="0" borderId="0" xfId="0" applyFont="1" applyAlignment="1">
      <alignment vertical="center" wrapText="1"/>
    </xf>
    <xf numFmtId="0" fontId="34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33" fillId="0" borderId="2" xfId="0" applyFont="1" applyBorder="1" applyAlignment="1">
      <alignment vertical="center" wrapText="1"/>
    </xf>
    <xf numFmtId="0" fontId="28" fillId="0" borderId="2" xfId="28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0" fontId="28" fillId="0" borderId="2" xfId="28" applyFont="1" applyBorder="1" applyAlignment="1">
      <alignment horizontal="left" vertical="center" wrapText="1"/>
    </xf>
    <xf numFmtId="4" fontId="28" fillId="0" borderId="2" xfId="28" applyNumberFormat="1" applyFont="1" applyBorder="1" applyAlignment="1">
      <alignment horizontal="center" vertical="center"/>
    </xf>
    <xf numFmtId="0" fontId="28" fillId="0" borderId="2" xfId="28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28" fillId="0" borderId="2" xfId="28" applyFont="1" applyBorder="1" applyAlignment="1">
      <alignment horizontal="center" vertical="center" wrapText="1"/>
    </xf>
    <xf numFmtId="0" fontId="0" fillId="0" borderId="0" xfId="0" applyFill="1"/>
    <xf numFmtId="0" fontId="19" fillId="0" borderId="0" xfId="0" applyFont="1" applyFill="1" applyAlignment="1"/>
    <xf numFmtId="0" fontId="17" fillId="0" borderId="0" xfId="0" applyFont="1" applyFill="1" applyAlignment="1">
      <alignment horizontal="left" vertical="top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vertical="center"/>
    </xf>
    <xf numFmtId="0" fontId="18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18" fillId="0" borderId="0" xfId="0" applyFont="1" applyFill="1"/>
    <xf numFmtId="0" fontId="17" fillId="0" borderId="0" xfId="0" applyFont="1" applyFill="1" applyAlignment="1">
      <alignment horizontal="right" vertical="top"/>
    </xf>
    <xf numFmtId="0" fontId="14" fillId="0" borderId="0" xfId="0" applyFont="1" applyFill="1"/>
    <xf numFmtId="0" fontId="19" fillId="0" borderId="0" xfId="0" applyFont="1" applyFill="1" applyAlignment="1">
      <alignment vertical="center" wrapText="1"/>
    </xf>
    <xf numFmtId="0" fontId="28" fillId="0" borderId="2" xfId="28" applyFont="1" applyFill="1" applyBorder="1" applyAlignment="1">
      <alignment horizontal="center" vertical="center" wrapText="1"/>
    </xf>
    <xf numFmtId="0" fontId="28" fillId="0" borderId="2" xfId="28" applyFont="1" applyFill="1" applyBorder="1" applyAlignment="1">
      <alignment horizontal="center" vertical="top" wrapText="1"/>
    </xf>
    <xf numFmtId="0" fontId="28" fillId="0" borderId="2" xfId="28" applyFont="1" applyFill="1" applyBorder="1" applyAlignment="1">
      <alignment horizontal="left" vertical="top" wrapText="1"/>
    </xf>
    <xf numFmtId="0" fontId="28" fillId="0" borderId="2" xfId="28" applyFont="1" applyFill="1" applyBorder="1" applyAlignment="1">
      <alignment horizontal="center" vertical="top"/>
    </xf>
    <xf numFmtId="0" fontId="28" fillId="0" borderId="2" xfId="28" applyFont="1" applyFill="1" applyBorder="1" applyAlignment="1">
      <alignment horizontal="left" vertical="center" wrapText="1"/>
    </xf>
    <xf numFmtId="4" fontId="28" fillId="0" borderId="2" xfId="28" applyNumberFormat="1" applyFont="1" applyFill="1" applyBorder="1" applyAlignment="1">
      <alignment horizontal="center" vertical="center"/>
    </xf>
    <xf numFmtId="177" fontId="0" fillId="0" borderId="0" xfId="0" applyNumberFormat="1" applyFill="1"/>
    <xf numFmtId="0" fontId="29" fillId="0" borderId="0" xfId="0" applyFont="1" applyFill="1" applyAlignment="1">
      <alignment horizontal="left" vertical="top"/>
    </xf>
    <xf numFmtId="0" fontId="1" fillId="0" borderId="0" xfId="0" applyFont="1" applyFill="1"/>
    <xf numFmtId="0" fontId="28" fillId="0" borderId="0" xfId="28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3" fillId="0" borderId="9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20" fillId="0" borderId="9" xfId="26" applyBorder="1" applyAlignment="1">
      <alignment horizontal="left" vertical="center" wrapText="1"/>
    </xf>
    <xf numFmtId="49" fontId="33" fillId="0" borderId="9" xfId="0" applyNumberFormat="1" applyFont="1" applyBorder="1" applyAlignment="1">
      <alignment horizontal="left" vertical="center" wrapText="1"/>
    </xf>
    <xf numFmtId="49" fontId="33" fillId="0" borderId="10" xfId="0" applyNumberFormat="1" applyFont="1" applyBorder="1" applyAlignment="1">
      <alignment horizontal="left" vertical="center" wrapText="1"/>
    </xf>
    <xf numFmtId="0" fontId="31" fillId="0" borderId="0" xfId="0" applyFont="1" applyAlignment="1">
      <alignment horizontal="center" wrapText="1"/>
    </xf>
    <xf numFmtId="0" fontId="28" fillId="0" borderId="2" xfId="28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0" fontId="1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Fill="1" applyAlignment="1">
      <alignment horizontal="left" vertical="center" wrapText="1"/>
    </xf>
    <xf numFmtId="0" fontId="19" fillId="0" borderId="0" xfId="0" applyFont="1" applyAlignment="1">
      <alignment horizontal="center" vertical="top" wrapText="1"/>
    </xf>
    <xf numFmtId="0" fontId="32" fillId="0" borderId="0" xfId="28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0" fontId="28" fillId="0" borderId="2" xfId="28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top" wrapText="1"/>
    </xf>
    <xf numFmtId="0" fontId="35" fillId="0" borderId="0" xfId="0" applyFont="1" applyFill="1" applyAlignment="1">
      <alignment horizontal="center" vertical="top" wrapText="1"/>
    </xf>
    <xf numFmtId="0" fontId="25" fillId="0" borderId="0" xfId="0" applyFont="1" applyFill="1" applyAlignment="1">
      <alignment horizontal="center"/>
    </xf>
    <xf numFmtId="0" fontId="1" fillId="0" borderId="0" xfId="0" applyFont="1" applyFill="1" applyAlignment="1">
      <alignment horizontal="left" vertical="top" wrapText="1"/>
    </xf>
    <xf numFmtId="0" fontId="31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/>
    </xf>
  </cellXfs>
  <cellStyles count="29">
    <cellStyle name="Comma [0]_laroux" xfId="2"/>
    <cellStyle name="Comma_laroux" xfId="3"/>
    <cellStyle name="Currency [0]" xfId="4"/>
    <cellStyle name="Currency_laroux" xfId="5"/>
    <cellStyle name="Normal_ASUS" xfId="6"/>
    <cellStyle name="Normal1" xfId="7"/>
    <cellStyle name="Price_Body" xfId="8"/>
    <cellStyle name="Беззащитный" xfId="9"/>
    <cellStyle name="Гиперссылка" xfId="26" builtinId="8"/>
    <cellStyle name="Денежный 2" xfId="10"/>
    <cellStyle name="Заголовок" xfId="11"/>
    <cellStyle name="ЗаголовокСтолбца" xfId="12"/>
    <cellStyle name="Защитный" xfId="13"/>
    <cellStyle name="Значение" xfId="14"/>
    <cellStyle name="Мои наименования показателей" xfId="17"/>
    <cellStyle name="Мой заголовок" xfId="15"/>
    <cellStyle name="Мой заголовок листа" xfId="16"/>
    <cellStyle name="Обычный" xfId="0" builtinId="0"/>
    <cellStyle name="Обычный 2" xfId="1"/>
    <cellStyle name="Обычный 3" xfId="18"/>
    <cellStyle name="Обычный_стр.1_5" xfId="28"/>
    <cellStyle name="Стиль 1" xfId="19"/>
    <cellStyle name="Текстовый" xfId="20"/>
    <cellStyle name="Тысячи [0]_3Com" xfId="21"/>
    <cellStyle name="Тысячи_3Com" xfId="22"/>
    <cellStyle name="Финансовый 2" xfId="27"/>
    <cellStyle name="Формула" xfId="23"/>
    <cellStyle name="ФормулаВБ" xfId="24"/>
    <cellStyle name="ФормулаНаКонтроль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25/&#1058;&#1072;&#1088;&#1080;&#1092;&#1099;%20&#1085;&#1072;%20&#1101;&#1083;&#1077;&#1082;&#1090;&#1088;&#1086;&#1101;&#1085;&#1077;&#1088;&#1075;&#1080;&#1102;/&#1056;&#1044;/&#1064;&#1072;&#1073;&#1083;&#1086;&#1085;&#1099;/20.&#1043;&#1069;&#1057;-10%20&#1043;&#1043;-2_2025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U/PEO/WORK/25.%20&#1056;&#1072;&#1089;&#1095;&#1077;&#1090;%20&#1090;&#1072;&#1088;&#1080;&#1092;&#1086;&#1074;%20&#1085;&#1072;%202025%20&#1075;&#1086;&#1076;/&#1086;&#1087;&#1090;/&#1056;&#1044;/02%20&#1079;&#1072;&#1087;&#1086;&#1083;&#1085;&#1077;&#1085;&#1085;&#1099;&#1077;%20&#1096;&#1072;&#1073;&#1083;&#1086;&#1085;&#1099;%20&#1080;%20&#1090;&#1072;&#1073;&#1083;&#1080;&#1094;&#1099;/&#1096;&#1072;&#1073;&#1083;&#1086;&#1085;&#1099;/&#1060;&#1080;&#1083;&#1080;&#1072;&#1083;%20&#1050;&#1072;&#1088;&#1077;&#1083;&#1100;&#1089;&#1082;&#1080;&#1081;%20&#1055;&#1040;&#1054;%20&#1058;&#1043;&#1050;-1_&#1055;&#1077;&#1090;&#1088;&#1086;&#1079;&#1072;&#1074;&#1086;&#1076;&#1089;&#1082;&#1072;&#1103;%20&#1058;&#1069;&#1062;_&#1062;_2025_2%20&#1074;&#1072;&#1088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modfrmReestr"/>
      <sheetName val="modList00"/>
      <sheetName val="modProv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 refreshError="1"/>
      <sheetData sheetId="1" refreshError="1"/>
      <sheetData sheetId="2">
        <row r="18">
          <cell r="E18" t="str">
            <v>Первая ценовая зона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modfrmReestr"/>
      <sheetName val="modList00"/>
      <sheetName val="modProv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I21">
            <v>291017.32825268043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gc1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topLeftCell="A13" workbookViewId="0">
      <selection activeCell="J23" sqref="J23"/>
    </sheetView>
  </sheetViews>
  <sheetFormatPr defaultRowHeight="15"/>
  <cols>
    <col min="1" max="1" width="36.85546875" customWidth="1"/>
    <col min="2" max="2" width="29" customWidth="1"/>
    <col min="3" max="3" width="27.5703125" customWidth="1"/>
  </cols>
  <sheetData>
    <row r="1" spans="1:5">
      <c r="A1" s="102"/>
      <c r="C1" s="103" t="s">
        <v>155</v>
      </c>
      <c r="D1" s="104"/>
      <c r="E1" s="104"/>
    </row>
    <row r="2" spans="1:5" ht="58.5" customHeight="1">
      <c r="A2" s="102"/>
      <c r="C2" s="105" t="s">
        <v>188</v>
      </c>
      <c r="D2" s="105"/>
      <c r="E2" s="105"/>
    </row>
    <row r="3" spans="1:5" ht="16.5" customHeight="1">
      <c r="A3" s="102"/>
      <c r="C3" s="105"/>
      <c r="D3" s="105"/>
      <c r="E3" s="105"/>
    </row>
    <row r="4" spans="1:5">
      <c r="A4" s="102"/>
      <c r="B4" s="102"/>
      <c r="C4" s="106"/>
    </row>
    <row r="5" spans="1:5">
      <c r="A5" s="155" t="s">
        <v>156</v>
      </c>
      <c r="B5" s="155"/>
      <c r="C5" s="155"/>
    </row>
    <row r="6" spans="1:5">
      <c r="A6" s="155" t="s">
        <v>157</v>
      </c>
      <c r="B6" s="155"/>
      <c r="C6" s="155"/>
    </row>
    <row r="7" spans="1:5">
      <c r="A7" s="155" t="s">
        <v>158</v>
      </c>
      <c r="B7" s="155"/>
      <c r="C7" s="155"/>
    </row>
    <row r="8" spans="1:5">
      <c r="A8" s="155" t="s">
        <v>159</v>
      </c>
      <c r="B8" s="155"/>
      <c r="C8" s="155"/>
    </row>
    <row r="9" spans="1:5">
      <c r="A9" s="155" t="s">
        <v>160</v>
      </c>
      <c r="B9" s="155"/>
      <c r="C9" s="155"/>
    </row>
    <row r="10" spans="1:5">
      <c r="A10" s="155" t="s">
        <v>161</v>
      </c>
      <c r="B10" s="155"/>
      <c r="C10" s="155"/>
    </row>
    <row r="11" spans="1:5">
      <c r="A11" s="155" t="s">
        <v>162</v>
      </c>
      <c r="B11" s="155"/>
      <c r="C11" s="155"/>
    </row>
    <row r="12" spans="1:5">
      <c r="A12" s="155" t="s">
        <v>163</v>
      </c>
      <c r="B12" s="155"/>
      <c r="C12" s="155"/>
    </row>
    <row r="13" spans="1:5">
      <c r="A13" s="155" t="s">
        <v>164</v>
      </c>
      <c r="B13" s="155"/>
      <c r="C13" s="155"/>
    </row>
    <row r="14" spans="1:5">
      <c r="A14" s="155" t="s">
        <v>165</v>
      </c>
      <c r="B14" s="155"/>
      <c r="C14" s="155"/>
    </row>
    <row r="15" spans="1:5">
      <c r="A15" s="107"/>
      <c r="B15" s="107"/>
      <c r="C15" s="107"/>
    </row>
    <row r="16" spans="1:5">
      <c r="A16" s="155" t="s">
        <v>189</v>
      </c>
      <c r="B16" s="155"/>
      <c r="C16" s="155"/>
    </row>
    <row r="17" spans="1:3">
      <c r="A17" s="107"/>
      <c r="B17" s="107"/>
      <c r="C17" s="107"/>
    </row>
    <row r="18" spans="1:3" ht="27" customHeight="1">
      <c r="A18" s="154" t="s">
        <v>166</v>
      </c>
      <c r="B18" s="154"/>
      <c r="C18" s="154"/>
    </row>
    <row r="19" spans="1:3">
      <c r="A19" s="97"/>
      <c r="B19" s="107"/>
      <c r="C19" s="107"/>
    </row>
    <row r="20" spans="1:3">
      <c r="A20" s="97"/>
      <c r="B20" s="107"/>
      <c r="C20" s="107"/>
    </row>
    <row r="21" spans="1:3">
      <c r="A21" s="108" t="s">
        <v>167</v>
      </c>
      <c r="B21" s="102"/>
    </row>
    <row r="22" spans="1:3">
      <c r="A22" s="102"/>
      <c r="B22" s="102"/>
    </row>
    <row r="23" spans="1:3" ht="31.5" customHeight="1">
      <c r="A23" s="109" t="s">
        <v>168</v>
      </c>
      <c r="B23" s="156" t="s">
        <v>166</v>
      </c>
      <c r="C23" s="157"/>
    </row>
    <row r="24" spans="1:3" ht="20.25" customHeight="1">
      <c r="A24" s="109" t="s">
        <v>169</v>
      </c>
      <c r="B24" s="156" t="s">
        <v>170</v>
      </c>
      <c r="C24" s="157"/>
    </row>
    <row r="25" spans="1:3" ht="33" customHeight="1">
      <c r="A25" s="109" t="s">
        <v>171</v>
      </c>
      <c r="B25" s="156" t="s">
        <v>172</v>
      </c>
      <c r="C25" s="157"/>
    </row>
    <row r="26" spans="1:3" ht="33.75" customHeight="1">
      <c r="A26" s="109" t="s">
        <v>173</v>
      </c>
      <c r="B26" s="156" t="s">
        <v>174</v>
      </c>
      <c r="C26" s="157"/>
    </row>
    <row r="27" spans="1:3">
      <c r="A27" s="109" t="s">
        <v>175</v>
      </c>
      <c r="B27" s="156">
        <v>7841312071</v>
      </c>
      <c r="C27" s="157"/>
    </row>
    <row r="28" spans="1:3">
      <c r="A28" s="109" t="s">
        <v>176</v>
      </c>
      <c r="B28" s="156">
        <v>781301001</v>
      </c>
      <c r="C28" s="157"/>
    </row>
    <row r="29" spans="1:3" ht="30.75" customHeight="1">
      <c r="A29" s="109" t="s">
        <v>177</v>
      </c>
      <c r="B29" s="156" t="s">
        <v>1</v>
      </c>
      <c r="C29" s="157"/>
    </row>
    <row r="30" spans="1:3">
      <c r="A30" s="109" t="s">
        <v>178</v>
      </c>
      <c r="B30" s="158" t="s">
        <v>179</v>
      </c>
      <c r="C30" s="157"/>
    </row>
    <row r="31" spans="1:3">
      <c r="A31" s="109" t="s">
        <v>180</v>
      </c>
      <c r="B31" s="159" t="s">
        <v>181</v>
      </c>
      <c r="C31" s="160"/>
    </row>
    <row r="32" spans="1:3">
      <c r="A32" s="109" t="s">
        <v>182</v>
      </c>
      <c r="B32" s="159" t="s">
        <v>183</v>
      </c>
      <c r="C32" s="160"/>
    </row>
  </sheetData>
  <mergeCells count="22"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28:C28"/>
    <mergeCell ref="A18:C18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6:C16"/>
  </mergeCells>
  <hyperlinks>
    <hyperlink ref="B30" r:id="rId1"/>
  </hyperlinks>
  <pageMargins left="0.7" right="0.7" top="0.75" bottom="0.75" header="0.3" footer="0.3"/>
  <pageSetup paperSize="9" scale="93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L66"/>
  <sheetViews>
    <sheetView topLeftCell="A37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6.5703125" customWidth="1"/>
    <col min="9" max="9" width="17.5703125" customWidth="1"/>
  </cols>
  <sheetData>
    <row r="1" spans="1:12">
      <c r="D1" s="167" t="s">
        <v>4</v>
      </c>
      <c r="E1" s="167"/>
      <c r="F1" s="167"/>
    </row>
    <row r="2" spans="1:12" ht="42" customHeight="1">
      <c r="D2" s="168" t="s">
        <v>190</v>
      </c>
      <c r="E2" s="168"/>
      <c r="F2" s="168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54" t="s">
        <v>92</v>
      </c>
      <c r="B4" s="154"/>
      <c r="C4" s="154"/>
      <c r="D4" s="154"/>
      <c r="E4" s="154"/>
      <c r="F4" s="154"/>
    </row>
    <row r="5" spans="1:12" ht="17.25" customHeight="1">
      <c r="A5" s="154" t="s">
        <v>184</v>
      </c>
      <c r="B5" s="154"/>
      <c r="C5" s="154"/>
      <c r="D5" s="154"/>
      <c r="E5" s="154"/>
      <c r="F5" s="154"/>
    </row>
    <row r="6" spans="1:12" ht="17.25" customHeight="1">
      <c r="A6" s="169" t="s">
        <v>5</v>
      </c>
      <c r="B6" s="169"/>
      <c r="C6" s="169"/>
      <c r="D6" s="169"/>
      <c r="E6" s="169"/>
      <c r="F6" s="169"/>
    </row>
    <row r="8" spans="1:12" ht="77.2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12">
      <c r="A9" s="4" t="s">
        <v>8</v>
      </c>
      <c r="B9" s="5" t="s">
        <v>9</v>
      </c>
      <c r="C9" s="4" t="s">
        <v>10</v>
      </c>
      <c r="D9" s="6">
        <v>189.66666666666666</v>
      </c>
      <c r="E9" s="6">
        <v>191</v>
      </c>
      <c r="F9" s="6">
        <v>82</v>
      </c>
      <c r="H9" s="166"/>
      <c r="I9" s="166"/>
      <c r="J9" s="166"/>
      <c r="K9" s="166"/>
      <c r="L9" s="166"/>
    </row>
    <row r="10" spans="1:12" ht="63.75">
      <c r="A10" s="7" t="s">
        <v>11</v>
      </c>
      <c r="B10" s="8" t="s">
        <v>12</v>
      </c>
      <c r="C10" s="7" t="s">
        <v>10</v>
      </c>
      <c r="D10" s="9">
        <v>117.81591666666667</v>
      </c>
      <c r="E10" s="9">
        <v>263.6706666666667</v>
      </c>
      <c r="F10" s="9">
        <v>37.001666666666672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657.01896499999998</v>
      </c>
      <c r="E11" s="9">
        <v>1441.8016</v>
      </c>
      <c r="F11" s="9">
        <v>429.98399999999998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515.40604599999995</v>
      </c>
      <c r="E12" s="9">
        <v>1190.94</v>
      </c>
      <c r="F12" s="9">
        <v>298.35488599999996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2326.5070000000001</v>
      </c>
      <c r="E13" s="9">
        <v>3071.2891</v>
      </c>
      <c r="F13" s="9">
        <v>2204.04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2314.6922399999999</v>
      </c>
      <c r="E14" s="9">
        <v>3054.2851000000001</v>
      </c>
      <c r="F14" s="9">
        <v>2195.0639999999999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E16+E17</f>
        <v>1693.4133894166671</v>
      </c>
      <c r="F15" s="12">
        <f>F16+F17</f>
        <v>424.09996770701457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1069.50680270987</v>
      </c>
      <c r="F16" s="9">
        <v>331.88392021603897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623.90658670679704</v>
      </c>
      <c r="F17" s="9">
        <v>92.216047490975598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560.51358931933908</v>
      </c>
      <c r="E19" s="9">
        <v>1067.3767064809101</v>
      </c>
      <c r="F19" s="9">
        <v>331.27279154910798</v>
      </c>
    </row>
    <row r="20" spans="1:6" ht="25.5">
      <c r="A20" s="7"/>
      <c r="B20" s="8" t="s">
        <v>34</v>
      </c>
      <c r="C20" s="14" t="s">
        <v>35</v>
      </c>
      <c r="D20" s="16">
        <v>192.5673758798921</v>
      </c>
      <c r="E20" s="16">
        <v>180</v>
      </c>
      <c r="F20" s="16">
        <v>167.06150819394179</v>
      </c>
    </row>
    <row r="21" spans="1:6">
      <c r="A21" s="7" t="s">
        <v>36</v>
      </c>
      <c r="B21" s="8" t="s">
        <v>37</v>
      </c>
      <c r="C21" s="7" t="s">
        <v>25</v>
      </c>
      <c r="D21" s="9">
        <v>2262.3845283497399</v>
      </c>
      <c r="E21" s="9">
        <v>2610.7407152900796</v>
      </c>
      <c r="F21" s="9">
        <v>2442.6016097408901</v>
      </c>
    </row>
    <row r="22" spans="1:6" ht="25.5">
      <c r="A22" s="7"/>
      <c r="B22" s="8" t="s">
        <v>38</v>
      </c>
      <c r="C22" s="14" t="s">
        <v>39</v>
      </c>
      <c r="D22" s="16">
        <v>174.43398193085173</v>
      </c>
      <c r="E22" s="16">
        <v>171.6</v>
      </c>
      <c r="F22" s="16">
        <v>170.56496252336618</v>
      </c>
    </row>
    <row r="23" spans="1:6" ht="63.75">
      <c r="A23" s="7"/>
      <c r="B23" s="8" t="s">
        <v>40</v>
      </c>
      <c r="C23" s="14"/>
      <c r="D23" s="18" t="s">
        <v>1</v>
      </c>
      <c r="E23" s="17" t="s">
        <v>208</v>
      </c>
      <c r="F23" s="17" t="s">
        <v>187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>SUM(E30:E32)</f>
        <v>1693.4133894166671</v>
      </c>
      <c r="F29" s="12">
        <f>SUM(F30:F32)</f>
        <v>424.09996770701457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1069.50680270987</v>
      </c>
      <c r="F30" s="9">
        <f>F16</f>
        <v>331.88392021603897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623.90658670679704</v>
      </c>
      <c r="F31" s="9">
        <f>F17</f>
        <v>92.216047490975598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6.5" customHeight="1">
      <c r="A46" s="25" t="s">
        <v>82</v>
      </c>
      <c r="B46" s="75" t="s">
        <v>83</v>
      </c>
      <c r="C46" s="76"/>
      <c r="D46" s="164" t="s">
        <v>205</v>
      </c>
      <c r="E46" s="164"/>
      <c r="F46" s="164"/>
    </row>
    <row r="47" spans="1:6" ht="1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 ht="27.75" customHeight="1">
      <c r="A50" s="29"/>
      <c r="B50" s="171"/>
      <c r="C50" s="171"/>
      <c r="D50" s="171"/>
      <c r="E50" s="171"/>
      <c r="F50" s="171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5" t="s">
        <v>117</v>
      </c>
      <c r="F53" s="165"/>
      <c r="G53" s="165"/>
      <c r="H53" s="165"/>
      <c r="I53" s="165"/>
    </row>
    <row r="54" spans="1:9" ht="26.25" customHeight="1">
      <c r="A54" s="64"/>
      <c r="B54" s="64"/>
      <c r="C54" s="64"/>
      <c r="D54" s="64"/>
      <c r="E54" s="165" t="s">
        <v>190</v>
      </c>
      <c r="F54" s="165"/>
      <c r="G54" s="165"/>
      <c r="H54" s="165"/>
      <c r="I54" s="165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1" t="s">
        <v>105</v>
      </c>
      <c r="B57" s="161"/>
      <c r="C57" s="161"/>
      <c r="D57" s="161"/>
      <c r="E57" s="161"/>
      <c r="F57" s="161"/>
      <c r="G57" s="161"/>
      <c r="H57" s="161"/>
      <c r="I57" s="161"/>
    </row>
    <row r="58" spans="1:9" ht="15.75" customHeight="1">
      <c r="A58" s="154" t="s">
        <v>140</v>
      </c>
      <c r="B58" s="154"/>
      <c r="C58" s="154"/>
      <c r="D58" s="154"/>
      <c r="E58" s="154"/>
      <c r="F58" s="154"/>
      <c r="G58" s="154"/>
      <c r="H58" s="154"/>
      <c r="I58" s="154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5" customHeight="1">
      <c r="A60" s="162" t="s">
        <v>106</v>
      </c>
      <c r="B60" s="162" t="s">
        <v>6</v>
      </c>
      <c r="C60" s="162" t="s">
        <v>186</v>
      </c>
      <c r="D60" s="162" t="s">
        <v>199</v>
      </c>
      <c r="E60" s="162"/>
      <c r="F60" s="162" t="s">
        <v>201</v>
      </c>
      <c r="G60" s="162"/>
      <c r="H60" s="162" t="s">
        <v>193</v>
      </c>
      <c r="I60" s="162"/>
    </row>
    <row r="61" spans="1:9" ht="28.5">
      <c r="A61" s="162"/>
      <c r="B61" s="162"/>
      <c r="C61" s="162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4" t="s">
        <v>111</v>
      </c>
      <c r="B63" s="112" t="s">
        <v>112</v>
      </c>
      <c r="C63" s="114" t="s">
        <v>113</v>
      </c>
      <c r="D63" s="113">
        <v>903.7</v>
      </c>
      <c r="E63" s="113">
        <v>903.7</v>
      </c>
      <c r="F63" s="113">
        <v>898.03583951321241</v>
      </c>
      <c r="G63" s="113">
        <v>898.03583951321241</v>
      </c>
      <c r="H63" s="113">
        <v>898.03583951321241</v>
      </c>
      <c r="I63" s="113">
        <v>1112.3797054761117</v>
      </c>
    </row>
    <row r="64" spans="1:9" ht="28.5">
      <c r="A64" s="114"/>
      <c r="B64" s="112" t="s">
        <v>114</v>
      </c>
      <c r="C64" s="114" t="s">
        <v>113</v>
      </c>
      <c r="D64" s="113">
        <v>902.11</v>
      </c>
      <c r="E64" s="113">
        <v>902.11</v>
      </c>
      <c r="F64" s="113">
        <v>896.24725551321251</v>
      </c>
      <c r="G64" s="113">
        <v>896.24725551321251</v>
      </c>
      <c r="H64" s="113">
        <v>896.24725551321251</v>
      </c>
      <c r="I64" s="113">
        <v>1110.3313774761116</v>
      </c>
    </row>
    <row r="65" spans="1:9" ht="28.5">
      <c r="A65" s="114" t="s">
        <v>115</v>
      </c>
      <c r="B65" s="112" t="s">
        <v>116</v>
      </c>
      <c r="C65" s="114" t="s">
        <v>109</v>
      </c>
      <c r="D65" s="113">
        <v>183991.16</v>
      </c>
      <c r="E65" s="113">
        <v>183991.16</v>
      </c>
      <c r="F65" s="113">
        <v>183991.16</v>
      </c>
      <c r="G65" s="113">
        <v>197186.19524950229</v>
      </c>
      <c r="H65" s="113">
        <v>197186.19524950229</v>
      </c>
      <c r="I65" s="113">
        <v>207684.4455001477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H9:L9"/>
    <mergeCell ref="B50:F50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opLeftCell="A4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6.5703125" customWidth="1"/>
    <col min="9" max="9" width="17.5703125" customWidth="1"/>
  </cols>
  <sheetData>
    <row r="1" spans="1:12">
      <c r="D1" s="167" t="s">
        <v>4</v>
      </c>
      <c r="E1" s="167"/>
      <c r="F1" s="167"/>
    </row>
    <row r="2" spans="1:12" ht="42" customHeight="1">
      <c r="D2" s="168" t="s">
        <v>190</v>
      </c>
      <c r="E2" s="168"/>
      <c r="F2" s="168"/>
    </row>
    <row r="3" spans="1:12" ht="13.5" customHeight="1">
      <c r="A3" s="2"/>
      <c r="B3" s="2"/>
      <c r="C3" s="2"/>
      <c r="D3" s="2"/>
      <c r="E3" s="116"/>
      <c r="F3" s="116"/>
    </row>
    <row r="4" spans="1:12" ht="16.5" customHeight="1">
      <c r="A4" s="154" t="s">
        <v>92</v>
      </c>
      <c r="B4" s="154"/>
      <c r="C4" s="154"/>
      <c r="D4" s="154"/>
      <c r="E4" s="154"/>
      <c r="F4" s="154"/>
    </row>
    <row r="5" spans="1:12" ht="17.25" customHeight="1">
      <c r="A5" s="154" t="s">
        <v>204</v>
      </c>
      <c r="B5" s="154"/>
      <c r="C5" s="154"/>
      <c r="D5" s="154"/>
      <c r="E5" s="154"/>
      <c r="F5" s="154"/>
    </row>
    <row r="6" spans="1:12" ht="17.25" customHeight="1">
      <c r="A6" s="169" t="s">
        <v>5</v>
      </c>
      <c r="B6" s="169"/>
      <c r="C6" s="169"/>
      <c r="D6" s="169"/>
      <c r="E6" s="169"/>
      <c r="F6" s="169"/>
    </row>
    <row r="8" spans="1:12" ht="77.2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12">
      <c r="A9" s="54" t="s">
        <v>8</v>
      </c>
      <c r="B9" s="5" t="s">
        <v>9</v>
      </c>
      <c r="C9" s="54" t="s">
        <v>10</v>
      </c>
      <c r="D9" s="6" t="s">
        <v>1</v>
      </c>
      <c r="E9" s="6">
        <v>123</v>
      </c>
      <c r="F9" s="6">
        <v>123</v>
      </c>
      <c r="H9" s="166"/>
      <c r="I9" s="166"/>
      <c r="J9" s="166"/>
      <c r="K9" s="166"/>
      <c r="L9" s="166"/>
    </row>
    <row r="10" spans="1:12" ht="63.75">
      <c r="A10" s="117" t="s">
        <v>11</v>
      </c>
      <c r="B10" s="8" t="s">
        <v>12</v>
      </c>
      <c r="C10" s="117" t="s">
        <v>10</v>
      </c>
      <c r="D10" s="9" t="s">
        <v>1</v>
      </c>
      <c r="E10" s="9">
        <v>113.6825</v>
      </c>
      <c r="F10" s="9">
        <v>115.09916666666666</v>
      </c>
      <c r="H10" s="47"/>
    </row>
    <row r="11" spans="1:12" ht="15.75">
      <c r="A11" s="117" t="s">
        <v>13</v>
      </c>
      <c r="B11" s="8" t="s">
        <v>14</v>
      </c>
      <c r="C11" s="117" t="s">
        <v>15</v>
      </c>
      <c r="D11" s="9" t="s">
        <v>1</v>
      </c>
      <c r="E11" s="9">
        <v>498.64000000000004</v>
      </c>
      <c r="F11" s="9">
        <v>460.06200000000001</v>
      </c>
      <c r="H11" s="47"/>
    </row>
    <row r="12" spans="1:12" ht="15.75">
      <c r="A12" s="117" t="s">
        <v>16</v>
      </c>
      <c r="B12" s="8" t="s">
        <v>17</v>
      </c>
      <c r="C12" s="117" t="s">
        <v>15</v>
      </c>
      <c r="D12" s="9" t="s">
        <v>1</v>
      </c>
      <c r="E12" s="9">
        <v>434.94544900000005</v>
      </c>
      <c r="F12" s="9">
        <v>408.12707</v>
      </c>
      <c r="H12" s="47"/>
    </row>
    <row r="13" spans="1:12" ht="15.75">
      <c r="A13" s="117" t="s">
        <v>18</v>
      </c>
      <c r="B13" s="8" t="s">
        <v>19</v>
      </c>
      <c r="C13" s="117" t="s">
        <v>20</v>
      </c>
      <c r="D13" s="9" t="s">
        <v>1</v>
      </c>
      <c r="E13" s="9">
        <v>724.17738099999997</v>
      </c>
      <c r="F13" s="9">
        <v>697.02300000000002</v>
      </c>
      <c r="H13" s="47"/>
    </row>
    <row r="14" spans="1:12">
      <c r="A14" s="117" t="s">
        <v>21</v>
      </c>
      <c r="B14" s="8" t="s">
        <v>22</v>
      </c>
      <c r="C14" s="117" t="s">
        <v>20</v>
      </c>
      <c r="D14" s="9" t="s">
        <v>1</v>
      </c>
      <c r="E14" s="9">
        <v>721.06038100000001</v>
      </c>
      <c r="F14" s="9">
        <v>697.02300000000002</v>
      </c>
    </row>
    <row r="15" spans="1:12" ht="21" customHeight="1">
      <c r="A15" s="10" t="s">
        <v>23</v>
      </c>
      <c r="B15" s="75" t="s">
        <v>24</v>
      </c>
      <c r="C15" s="10" t="s">
        <v>25</v>
      </c>
      <c r="D15" s="9" t="s">
        <v>1</v>
      </c>
      <c r="E15" s="12">
        <f>SUM(E16:E18)</f>
        <v>753.98105397962399</v>
      </c>
      <c r="F15" s="12">
        <f>SUM(F16:F18)</f>
        <v>901.18716625309503</v>
      </c>
    </row>
    <row r="16" spans="1:12">
      <c r="A16" s="117" t="s">
        <v>26</v>
      </c>
      <c r="B16" s="8" t="s">
        <v>27</v>
      </c>
      <c r="C16" s="117" t="s">
        <v>25</v>
      </c>
      <c r="D16" s="9" t="s">
        <v>1</v>
      </c>
      <c r="E16" s="9">
        <v>412.355696737524</v>
      </c>
      <c r="F16" s="9">
        <v>538.64934245203096</v>
      </c>
    </row>
    <row r="17" spans="1:6" ht="16.5" customHeight="1">
      <c r="A17" s="117" t="s">
        <v>28</v>
      </c>
      <c r="B17" s="8" t="s">
        <v>29</v>
      </c>
      <c r="C17" s="117" t="s">
        <v>25</v>
      </c>
      <c r="D17" s="9" t="s">
        <v>1</v>
      </c>
      <c r="E17" s="9">
        <v>341.62535724209999</v>
      </c>
      <c r="F17" s="9">
        <v>362.53782380106401</v>
      </c>
    </row>
    <row r="18" spans="1:6" ht="25.5">
      <c r="A18" s="117" t="s">
        <v>30</v>
      </c>
      <c r="B18" s="8" t="s">
        <v>31</v>
      </c>
      <c r="C18" s="117" t="s">
        <v>25</v>
      </c>
      <c r="D18" s="9" t="s">
        <v>1</v>
      </c>
      <c r="E18" s="9" t="s">
        <v>1</v>
      </c>
      <c r="F18" s="9" t="s">
        <v>1</v>
      </c>
    </row>
    <row r="19" spans="1:6">
      <c r="A19" s="117" t="s">
        <v>32</v>
      </c>
      <c r="B19" s="8" t="s">
        <v>33</v>
      </c>
      <c r="C19" s="117" t="s">
        <v>25</v>
      </c>
      <c r="D19" s="9" t="s">
        <v>1</v>
      </c>
      <c r="E19" s="9">
        <v>411.57776026657001</v>
      </c>
      <c r="F19" s="9">
        <v>537.81336434699199</v>
      </c>
    </row>
    <row r="20" spans="1:6" ht="25.5">
      <c r="A20" s="117"/>
      <c r="B20" s="8" t="s">
        <v>34</v>
      </c>
      <c r="C20" s="14" t="s">
        <v>35</v>
      </c>
      <c r="D20" s="9" t="s">
        <v>1</v>
      </c>
      <c r="E20" s="82">
        <v>190.2288206384157</v>
      </c>
      <c r="F20" s="16">
        <v>201.51517364610569</v>
      </c>
    </row>
    <row r="21" spans="1:6">
      <c r="A21" s="117" t="s">
        <v>36</v>
      </c>
      <c r="B21" s="8" t="s">
        <v>37</v>
      </c>
      <c r="C21" s="117" t="s">
        <v>25</v>
      </c>
      <c r="D21" s="9" t="s">
        <v>1</v>
      </c>
      <c r="E21" s="9">
        <v>583.48717125236601</v>
      </c>
      <c r="F21" s="9">
        <v>795.33070602300904</v>
      </c>
    </row>
    <row r="22" spans="1:6" ht="25.5">
      <c r="A22" s="117"/>
      <c r="B22" s="8" t="s">
        <v>38</v>
      </c>
      <c r="C22" s="14" t="s">
        <v>39</v>
      </c>
      <c r="D22" s="9" t="s">
        <v>1</v>
      </c>
      <c r="E22" s="82">
        <v>162.77641789532777</v>
      </c>
      <c r="F22" s="16">
        <v>175.62404683920045</v>
      </c>
    </row>
    <row r="23" spans="1:6" ht="63.75">
      <c r="A23" s="117"/>
      <c r="B23" s="8" t="s">
        <v>40</v>
      </c>
      <c r="C23" s="14"/>
      <c r="D23" s="9" t="s">
        <v>1</v>
      </c>
      <c r="E23" s="17" t="s">
        <v>208</v>
      </c>
      <c r="F23" s="17" t="s">
        <v>187</v>
      </c>
    </row>
    <row r="24" spans="1:6">
      <c r="A24" s="10" t="s">
        <v>41</v>
      </c>
      <c r="B24" s="75" t="s">
        <v>42</v>
      </c>
      <c r="C24" s="10" t="s">
        <v>25</v>
      </c>
      <c r="D24" s="9" t="s">
        <v>1</v>
      </c>
      <c r="E24" s="9" t="s">
        <v>1</v>
      </c>
      <c r="F24" s="18" t="s">
        <v>1</v>
      </c>
    </row>
    <row r="25" spans="1:6" ht="38.25">
      <c r="A25" s="10" t="s">
        <v>43</v>
      </c>
      <c r="B25" s="75" t="s">
        <v>44</v>
      </c>
      <c r="C25" s="117"/>
      <c r="D25" s="9" t="s">
        <v>1</v>
      </c>
      <c r="E25" s="9" t="s">
        <v>1</v>
      </c>
      <c r="F25" s="18" t="s">
        <v>1</v>
      </c>
    </row>
    <row r="26" spans="1:6">
      <c r="A26" s="117" t="s">
        <v>45</v>
      </c>
      <c r="B26" s="8" t="s">
        <v>46</v>
      </c>
      <c r="C26" s="117" t="s">
        <v>47</v>
      </c>
      <c r="D26" s="9" t="s">
        <v>1</v>
      </c>
      <c r="E26" s="9" t="s">
        <v>1</v>
      </c>
      <c r="F26" s="18" t="s">
        <v>1</v>
      </c>
    </row>
    <row r="27" spans="1:6" ht="25.5">
      <c r="A27" s="117" t="s">
        <v>48</v>
      </c>
      <c r="B27" s="8" t="s">
        <v>49</v>
      </c>
      <c r="C27" s="117" t="s">
        <v>50</v>
      </c>
      <c r="D27" s="9" t="s">
        <v>1</v>
      </c>
      <c r="E27" s="9" t="s">
        <v>1</v>
      </c>
      <c r="F27" s="18" t="s">
        <v>1</v>
      </c>
    </row>
    <row r="28" spans="1:6" ht="38.25">
      <c r="A28" s="117" t="s">
        <v>51</v>
      </c>
      <c r="B28" s="8" t="s">
        <v>52</v>
      </c>
      <c r="C28" s="117"/>
      <c r="D28" s="9" t="s">
        <v>1</v>
      </c>
      <c r="E28" s="9" t="s">
        <v>1</v>
      </c>
      <c r="F28" s="18" t="s">
        <v>1</v>
      </c>
    </row>
    <row r="29" spans="1:6">
      <c r="A29" s="10" t="s">
        <v>53</v>
      </c>
      <c r="B29" s="75" t="s">
        <v>54</v>
      </c>
      <c r="C29" s="10" t="s">
        <v>25</v>
      </c>
      <c r="D29" s="9" t="s">
        <v>1</v>
      </c>
      <c r="E29" s="12">
        <f>SUM(E30:E32)</f>
        <v>753.98105397962399</v>
      </c>
      <c r="F29" s="12">
        <f>SUM(F30:F32)</f>
        <v>901.18716625309503</v>
      </c>
    </row>
    <row r="30" spans="1:6">
      <c r="A30" s="20" t="s">
        <v>55</v>
      </c>
      <c r="B30" s="21" t="s">
        <v>56</v>
      </c>
      <c r="C30" s="117" t="s">
        <v>25</v>
      </c>
      <c r="D30" s="9" t="s">
        <v>1</v>
      </c>
      <c r="E30" s="9">
        <f>E16</f>
        <v>412.355696737524</v>
      </c>
      <c r="F30" s="9">
        <f>F16</f>
        <v>538.64934245203096</v>
      </c>
    </row>
    <row r="31" spans="1:6">
      <c r="A31" s="20" t="s">
        <v>57</v>
      </c>
      <c r="B31" s="8" t="s">
        <v>58</v>
      </c>
      <c r="C31" s="117" t="s">
        <v>25</v>
      </c>
      <c r="D31" s="9" t="s">
        <v>1</v>
      </c>
      <c r="E31" s="9">
        <f>E17</f>
        <v>341.62535724209999</v>
      </c>
      <c r="F31" s="9">
        <f>F17</f>
        <v>362.53782380106401</v>
      </c>
    </row>
    <row r="32" spans="1:6" ht="25.5">
      <c r="A32" s="20" t="s">
        <v>59</v>
      </c>
      <c r="B32" s="8" t="s">
        <v>60</v>
      </c>
      <c r="C32" s="117" t="s">
        <v>25</v>
      </c>
      <c r="D32" s="9" t="s">
        <v>1</v>
      </c>
      <c r="E32" s="9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9" t="s">
        <v>1</v>
      </c>
      <c r="E33" s="9" t="s">
        <v>1</v>
      </c>
      <c r="F33" s="18" t="s">
        <v>1</v>
      </c>
    </row>
    <row r="34" spans="1:6">
      <c r="A34" s="20" t="s">
        <v>63</v>
      </c>
      <c r="B34" s="23" t="s">
        <v>64</v>
      </c>
      <c r="C34" s="117" t="s">
        <v>25</v>
      </c>
      <c r="D34" s="9" t="s">
        <v>1</v>
      </c>
      <c r="E34" s="9" t="s">
        <v>1</v>
      </c>
      <c r="F34" s="18" t="s">
        <v>1</v>
      </c>
    </row>
    <row r="35" spans="1:6">
      <c r="A35" s="20" t="s">
        <v>65</v>
      </c>
      <c r="B35" s="23" t="s">
        <v>66</v>
      </c>
      <c r="C35" s="117" t="s">
        <v>25</v>
      </c>
      <c r="D35" s="9" t="s">
        <v>1</v>
      </c>
      <c r="E35" s="9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9" t="s">
        <v>1</v>
      </c>
      <c r="E36" s="9" t="s">
        <v>1</v>
      </c>
      <c r="F36" s="18" t="s">
        <v>1</v>
      </c>
    </row>
    <row r="37" spans="1:6">
      <c r="A37" s="117" t="s">
        <v>69</v>
      </c>
      <c r="B37" s="21" t="s">
        <v>56</v>
      </c>
      <c r="C37" s="117" t="s">
        <v>25</v>
      </c>
      <c r="D37" s="9" t="s">
        <v>1</v>
      </c>
      <c r="E37" s="9" t="s">
        <v>1</v>
      </c>
      <c r="F37" s="18" t="s">
        <v>1</v>
      </c>
    </row>
    <row r="38" spans="1:6">
      <c r="A38" s="117" t="s">
        <v>70</v>
      </c>
      <c r="B38" s="8" t="s">
        <v>58</v>
      </c>
      <c r="C38" s="117" t="s">
        <v>25</v>
      </c>
      <c r="D38" s="9" t="s">
        <v>1</v>
      </c>
      <c r="E38" s="9" t="s">
        <v>1</v>
      </c>
      <c r="F38" s="18" t="s">
        <v>1</v>
      </c>
    </row>
    <row r="39" spans="1:6" ht="25.5">
      <c r="A39" s="117" t="s">
        <v>71</v>
      </c>
      <c r="B39" s="8" t="s">
        <v>60</v>
      </c>
      <c r="C39" s="117" t="s">
        <v>25</v>
      </c>
      <c r="D39" s="9" t="s">
        <v>1</v>
      </c>
      <c r="E39" s="9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9" t="s">
        <v>1</v>
      </c>
      <c r="E40" s="9" t="s">
        <v>1</v>
      </c>
      <c r="F40" s="18" t="s">
        <v>1</v>
      </c>
    </row>
    <row r="41" spans="1:6">
      <c r="A41" s="117" t="s">
        <v>74</v>
      </c>
      <c r="B41" s="21" t="s">
        <v>56</v>
      </c>
      <c r="C41" s="117" t="s">
        <v>25</v>
      </c>
      <c r="D41" s="9" t="s">
        <v>1</v>
      </c>
      <c r="E41" s="9" t="s">
        <v>1</v>
      </c>
      <c r="F41" s="18" t="s">
        <v>1</v>
      </c>
    </row>
    <row r="42" spans="1:6">
      <c r="A42" s="117" t="s">
        <v>75</v>
      </c>
      <c r="B42" s="8" t="s">
        <v>58</v>
      </c>
      <c r="C42" s="11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117" t="s">
        <v>76</v>
      </c>
      <c r="B43" s="8" t="s">
        <v>60</v>
      </c>
      <c r="C43" s="11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76.5" customHeight="1">
      <c r="A46" s="25" t="s">
        <v>82</v>
      </c>
      <c r="B46" s="75" t="s">
        <v>83</v>
      </c>
      <c r="C46" s="76"/>
      <c r="D46" s="164" t="s">
        <v>205</v>
      </c>
      <c r="E46" s="164"/>
      <c r="F46" s="164"/>
    </row>
    <row r="47" spans="1:6" ht="1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 ht="27.75" customHeight="1">
      <c r="A50" s="29"/>
      <c r="B50" s="171"/>
      <c r="C50" s="171"/>
      <c r="D50" s="171"/>
      <c r="E50" s="171"/>
      <c r="F50" s="171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5" t="s">
        <v>117</v>
      </c>
      <c r="F53" s="165"/>
      <c r="G53" s="165"/>
      <c r="H53" s="165"/>
      <c r="I53" s="165"/>
    </row>
    <row r="54" spans="1:9" ht="26.25" customHeight="1">
      <c r="A54" s="64"/>
      <c r="B54" s="64"/>
      <c r="C54" s="64"/>
      <c r="D54" s="64"/>
      <c r="E54" s="165" t="s">
        <v>190</v>
      </c>
      <c r="F54" s="165"/>
      <c r="G54" s="165"/>
      <c r="H54" s="165"/>
      <c r="I54" s="165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1" t="s">
        <v>105</v>
      </c>
      <c r="B57" s="161"/>
      <c r="C57" s="161"/>
      <c r="D57" s="161"/>
      <c r="E57" s="161"/>
      <c r="F57" s="161"/>
      <c r="G57" s="161"/>
      <c r="H57" s="161"/>
      <c r="I57" s="161"/>
    </row>
    <row r="58" spans="1:9" ht="15.75" customHeight="1">
      <c r="A58" s="154" t="s">
        <v>203</v>
      </c>
      <c r="B58" s="154"/>
      <c r="C58" s="154"/>
      <c r="D58" s="154"/>
      <c r="E58" s="154"/>
      <c r="F58" s="154"/>
      <c r="G58" s="154"/>
      <c r="H58" s="154"/>
      <c r="I58" s="154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5" customHeight="1">
      <c r="A60" s="162" t="s">
        <v>106</v>
      </c>
      <c r="B60" s="162" t="s">
        <v>6</v>
      </c>
      <c r="C60" s="162" t="s">
        <v>186</v>
      </c>
      <c r="D60" s="162" t="s">
        <v>199</v>
      </c>
      <c r="E60" s="162"/>
      <c r="F60" s="162" t="s">
        <v>201</v>
      </c>
      <c r="G60" s="162"/>
      <c r="H60" s="162" t="s">
        <v>193</v>
      </c>
      <c r="I60" s="162"/>
    </row>
    <row r="61" spans="1:9" ht="28.5">
      <c r="A61" s="162"/>
      <c r="B61" s="162"/>
      <c r="C61" s="162"/>
      <c r="D61" s="115" t="s">
        <v>107</v>
      </c>
      <c r="E61" s="115" t="s">
        <v>108</v>
      </c>
      <c r="F61" s="115" t="s">
        <v>107</v>
      </c>
      <c r="G61" s="115" t="s">
        <v>108</v>
      </c>
      <c r="H61" s="115" t="s">
        <v>107</v>
      </c>
      <c r="I61" s="11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5" t="s">
        <v>111</v>
      </c>
      <c r="B63" s="112" t="s">
        <v>112</v>
      </c>
      <c r="C63" s="115" t="s">
        <v>113</v>
      </c>
      <c r="D63" s="113" t="s">
        <v>1</v>
      </c>
      <c r="E63" s="113" t="s">
        <v>1</v>
      </c>
      <c r="F63" s="113">
        <v>898.04</v>
      </c>
      <c r="G63" s="113">
        <v>898.04</v>
      </c>
      <c r="H63" s="113">
        <v>898.04</v>
      </c>
      <c r="I63" s="113">
        <v>1319.8079275947821</v>
      </c>
    </row>
    <row r="64" spans="1:9" ht="28.5">
      <c r="A64" s="115"/>
      <c r="B64" s="112" t="s">
        <v>114</v>
      </c>
      <c r="C64" s="115" t="s">
        <v>113</v>
      </c>
      <c r="D64" s="113" t="s">
        <v>1</v>
      </c>
      <c r="E64" s="113" t="s">
        <v>1</v>
      </c>
      <c r="F64" s="113">
        <v>896.24725551321251</v>
      </c>
      <c r="G64" s="113">
        <v>896.24725551321251</v>
      </c>
      <c r="H64" s="113">
        <v>896.24725551321251</v>
      </c>
      <c r="I64" s="113">
        <v>1317.7595995947822</v>
      </c>
    </row>
    <row r="65" spans="1:9" ht="28.5">
      <c r="A65" s="115" t="s">
        <v>115</v>
      </c>
      <c r="B65" s="112" t="s">
        <v>209</v>
      </c>
      <c r="C65" s="115" t="s">
        <v>109</v>
      </c>
      <c r="D65" s="113" t="s">
        <v>1</v>
      </c>
      <c r="E65" s="113" t="s">
        <v>1</v>
      </c>
      <c r="F65" s="113" t="s">
        <v>1</v>
      </c>
      <c r="G65" s="113" t="s">
        <v>1</v>
      </c>
      <c r="H65" s="113" t="s">
        <v>1</v>
      </c>
      <c r="I65" s="113">
        <v>262482.22460419207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  <row r="67" spans="1:9">
      <c r="A67" s="153" t="s">
        <v>210</v>
      </c>
      <c r="B67" s="70" t="s">
        <v>218</v>
      </c>
    </row>
  </sheetData>
  <mergeCells count="19">
    <mergeCell ref="A57:I57"/>
    <mergeCell ref="D1:F1"/>
    <mergeCell ref="D2:F2"/>
    <mergeCell ref="A4:F4"/>
    <mergeCell ref="A5:F5"/>
    <mergeCell ref="A6:F6"/>
    <mergeCell ref="H9:L9"/>
    <mergeCell ref="D46:F46"/>
    <mergeCell ref="B49:F49"/>
    <mergeCell ref="B50:F50"/>
    <mergeCell ref="E53:I53"/>
    <mergeCell ref="E54:I54"/>
    <mergeCell ref="A58:I58"/>
    <mergeCell ref="A60:A61"/>
    <mergeCell ref="B60:B61"/>
    <mergeCell ref="C60:C61"/>
    <mergeCell ref="D60:E60"/>
    <mergeCell ref="F60:G60"/>
    <mergeCell ref="H60:I60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opLeftCell="A4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6.5703125" customWidth="1"/>
    <col min="9" max="9" width="17.5703125" customWidth="1"/>
  </cols>
  <sheetData>
    <row r="1" spans="1:12">
      <c r="D1" s="167" t="s">
        <v>4</v>
      </c>
      <c r="E1" s="167"/>
      <c r="F1" s="167"/>
    </row>
    <row r="2" spans="1:12" ht="42" customHeight="1">
      <c r="D2" s="168" t="s">
        <v>190</v>
      </c>
      <c r="E2" s="168"/>
      <c r="F2" s="168"/>
    </row>
    <row r="3" spans="1:12" ht="13.5" customHeight="1">
      <c r="A3" s="2"/>
      <c r="B3" s="2"/>
      <c r="C3" s="2"/>
      <c r="D3" s="2"/>
      <c r="E3" s="100"/>
      <c r="F3" s="100"/>
    </row>
    <row r="4" spans="1:12" ht="16.5" customHeight="1">
      <c r="A4" s="154" t="s">
        <v>92</v>
      </c>
      <c r="B4" s="154"/>
      <c r="C4" s="154"/>
      <c r="D4" s="154"/>
      <c r="E4" s="154"/>
      <c r="F4" s="154"/>
    </row>
    <row r="5" spans="1:12" ht="17.25" customHeight="1">
      <c r="A5" s="154" t="s">
        <v>185</v>
      </c>
      <c r="B5" s="154"/>
      <c r="C5" s="154"/>
      <c r="D5" s="154"/>
      <c r="E5" s="154"/>
      <c r="F5" s="154"/>
    </row>
    <row r="6" spans="1:12" ht="17.25" customHeight="1">
      <c r="A6" s="169" t="s">
        <v>5</v>
      </c>
      <c r="B6" s="169"/>
      <c r="C6" s="169"/>
      <c r="D6" s="169"/>
      <c r="E6" s="169"/>
      <c r="F6" s="169"/>
    </row>
    <row r="8" spans="1:12" ht="77.2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12">
      <c r="A9" s="54" t="s">
        <v>8</v>
      </c>
      <c r="B9" s="5" t="s">
        <v>9</v>
      </c>
      <c r="C9" s="54" t="s">
        <v>10</v>
      </c>
      <c r="D9" s="6">
        <v>123</v>
      </c>
      <c r="E9" s="6">
        <v>123</v>
      </c>
      <c r="F9" s="6">
        <v>123</v>
      </c>
      <c r="H9" s="166"/>
      <c r="I9" s="166"/>
      <c r="J9" s="166"/>
      <c r="K9" s="166"/>
      <c r="L9" s="166"/>
    </row>
    <row r="10" spans="1:12" ht="63.75">
      <c r="A10" s="101" t="s">
        <v>11</v>
      </c>
      <c r="B10" s="8" t="s">
        <v>12</v>
      </c>
      <c r="C10" s="101" t="s">
        <v>10</v>
      </c>
      <c r="D10" s="9">
        <v>106.82025</v>
      </c>
      <c r="E10" s="9">
        <v>112.3125</v>
      </c>
      <c r="F10" s="9">
        <v>113.30500000000001</v>
      </c>
      <c r="H10" s="47"/>
    </row>
    <row r="11" spans="1:12" ht="15.75">
      <c r="A11" s="101" t="s">
        <v>13</v>
      </c>
      <c r="B11" s="8" t="s">
        <v>14</v>
      </c>
      <c r="C11" s="101" t="s">
        <v>15</v>
      </c>
      <c r="D11" s="9">
        <v>648.51934499999993</v>
      </c>
      <c r="E11" s="9">
        <v>491.94</v>
      </c>
      <c r="F11" s="9">
        <v>439.94600000000003</v>
      </c>
      <c r="H11" s="47"/>
    </row>
    <row r="12" spans="1:12" ht="15.75">
      <c r="A12" s="101" t="s">
        <v>16</v>
      </c>
      <c r="B12" s="8" t="s">
        <v>17</v>
      </c>
      <c r="C12" s="101" t="s">
        <v>15</v>
      </c>
      <c r="D12" s="9">
        <v>569.79759599999988</v>
      </c>
      <c r="E12" s="9">
        <v>430.71864799999997</v>
      </c>
      <c r="F12" s="9">
        <v>387.71475000000004</v>
      </c>
      <c r="H12" s="47"/>
    </row>
    <row r="13" spans="1:12" ht="15.75">
      <c r="A13" s="101" t="s">
        <v>18</v>
      </c>
      <c r="B13" s="8" t="s">
        <v>19</v>
      </c>
      <c r="C13" s="101" t="s">
        <v>20</v>
      </c>
      <c r="D13" s="9">
        <v>897.68399999999997</v>
      </c>
      <c r="E13" s="9">
        <v>756.69361900000001</v>
      </c>
      <c r="F13" s="9">
        <v>674.48699999999997</v>
      </c>
      <c r="H13" s="47"/>
    </row>
    <row r="14" spans="1:12">
      <c r="A14" s="101" t="s">
        <v>21</v>
      </c>
      <c r="B14" s="8" t="s">
        <v>22</v>
      </c>
      <c r="C14" s="101" t="s">
        <v>20</v>
      </c>
      <c r="D14" s="9">
        <v>893.91476</v>
      </c>
      <c r="E14" s="9">
        <v>753.45661900000005</v>
      </c>
      <c r="F14" s="9">
        <v>673.08499999999992</v>
      </c>
    </row>
    <row r="15" spans="1:12" ht="21" customHeight="1">
      <c r="A15" s="10" t="s">
        <v>23</v>
      </c>
      <c r="B15" s="75" t="s">
        <v>24</v>
      </c>
      <c r="C15" s="10" t="s">
        <v>25</v>
      </c>
      <c r="D15" s="9" t="s">
        <v>1</v>
      </c>
      <c r="E15" s="12">
        <f>SUM(E16:E18)</f>
        <v>719.60508330741993</v>
      </c>
      <c r="F15" s="12">
        <f>SUM(F16:F18)</f>
        <v>882.50241765339001</v>
      </c>
    </row>
    <row r="16" spans="1:12">
      <c r="A16" s="101" t="s">
        <v>26</v>
      </c>
      <c r="B16" s="8" t="s">
        <v>27</v>
      </c>
      <c r="C16" s="101" t="s">
        <v>25</v>
      </c>
      <c r="D16" s="9" t="s">
        <v>1</v>
      </c>
      <c r="E16" s="9">
        <v>386.80257464991996</v>
      </c>
      <c r="F16" s="9">
        <v>530.57219528282099</v>
      </c>
    </row>
    <row r="17" spans="1:6" ht="16.5" customHeight="1">
      <c r="A17" s="101" t="s">
        <v>28</v>
      </c>
      <c r="B17" s="8" t="s">
        <v>29</v>
      </c>
      <c r="C17" s="101" t="s">
        <v>25</v>
      </c>
      <c r="D17" s="9" t="s">
        <v>1</v>
      </c>
      <c r="E17" s="9">
        <v>332.80250865749997</v>
      </c>
      <c r="F17" s="9">
        <v>351.93022237056903</v>
      </c>
    </row>
    <row r="18" spans="1:6" ht="25.5">
      <c r="A18" s="101" t="s">
        <v>30</v>
      </c>
      <c r="B18" s="8" t="s">
        <v>31</v>
      </c>
      <c r="C18" s="101" t="s">
        <v>25</v>
      </c>
      <c r="D18" s="9" t="s">
        <v>1</v>
      </c>
      <c r="E18" s="9" t="s">
        <v>1</v>
      </c>
      <c r="F18" s="9" t="s">
        <v>1</v>
      </c>
    </row>
    <row r="19" spans="1:6">
      <c r="A19" s="101" t="s">
        <v>32</v>
      </c>
      <c r="B19" s="8" t="s">
        <v>33</v>
      </c>
      <c r="C19" s="101" t="s">
        <v>25</v>
      </c>
      <c r="D19" s="9">
        <v>704.30092811627105</v>
      </c>
      <c r="E19" s="9">
        <v>390.249396707784</v>
      </c>
      <c r="F19" s="9">
        <v>533.574172458573</v>
      </c>
    </row>
    <row r="20" spans="1:6" ht="25.5">
      <c r="A20" s="101"/>
      <c r="B20" s="8" t="s">
        <v>34</v>
      </c>
      <c r="C20" s="14" t="s">
        <v>35</v>
      </c>
      <c r="D20" s="82">
        <v>220.94513488691962</v>
      </c>
      <c r="E20" s="82">
        <v>181.97265088669576</v>
      </c>
      <c r="F20" s="16">
        <v>210.4240970770303</v>
      </c>
    </row>
    <row r="21" spans="1:6">
      <c r="A21" s="101" t="s">
        <v>36</v>
      </c>
      <c r="B21" s="8" t="s">
        <v>37</v>
      </c>
      <c r="C21" s="101" t="s">
        <v>25</v>
      </c>
      <c r="D21" s="9">
        <v>886.92818726807604</v>
      </c>
      <c r="E21" s="9">
        <v>636.50684100910996</v>
      </c>
      <c r="F21" s="9">
        <v>772.40458645142701</v>
      </c>
    </row>
    <row r="22" spans="1:6" ht="25.5">
      <c r="A22" s="101"/>
      <c r="B22" s="8" t="s">
        <v>38</v>
      </c>
      <c r="C22" s="14" t="s">
        <v>39</v>
      </c>
      <c r="D22" s="82">
        <v>177.14153310073476</v>
      </c>
      <c r="E22" s="82">
        <v>169.82038274595257</v>
      </c>
      <c r="F22" s="16">
        <v>176.26136604560205</v>
      </c>
    </row>
    <row r="23" spans="1:6" ht="63.75">
      <c r="A23" s="101"/>
      <c r="B23" s="8" t="s">
        <v>40</v>
      </c>
      <c r="C23" s="14"/>
      <c r="D23" s="9" t="s">
        <v>1</v>
      </c>
      <c r="E23" s="17" t="s">
        <v>208</v>
      </c>
      <c r="F23" s="17" t="s">
        <v>187</v>
      </c>
    </row>
    <row r="24" spans="1:6">
      <c r="A24" s="10" t="s">
        <v>41</v>
      </c>
      <c r="B24" s="75" t="s">
        <v>42</v>
      </c>
      <c r="C24" s="10" t="s">
        <v>25</v>
      </c>
      <c r="D24" s="9" t="s">
        <v>1</v>
      </c>
      <c r="E24" s="9" t="s">
        <v>1</v>
      </c>
      <c r="F24" s="18" t="s">
        <v>1</v>
      </c>
    </row>
    <row r="25" spans="1:6" ht="38.25">
      <c r="A25" s="10" t="s">
        <v>43</v>
      </c>
      <c r="B25" s="75" t="s">
        <v>44</v>
      </c>
      <c r="C25" s="101"/>
      <c r="D25" s="9" t="s">
        <v>1</v>
      </c>
      <c r="E25" s="9" t="s">
        <v>1</v>
      </c>
      <c r="F25" s="18" t="s">
        <v>1</v>
      </c>
    </row>
    <row r="26" spans="1:6">
      <c r="A26" s="101" t="s">
        <v>45</v>
      </c>
      <c r="B26" s="8" t="s">
        <v>46</v>
      </c>
      <c r="C26" s="101" t="s">
        <v>47</v>
      </c>
      <c r="D26" s="9" t="s">
        <v>1</v>
      </c>
      <c r="E26" s="9" t="s">
        <v>1</v>
      </c>
      <c r="F26" s="18" t="s">
        <v>1</v>
      </c>
    </row>
    <row r="27" spans="1:6" ht="25.5">
      <c r="A27" s="101" t="s">
        <v>48</v>
      </c>
      <c r="B27" s="8" t="s">
        <v>49</v>
      </c>
      <c r="C27" s="101" t="s">
        <v>50</v>
      </c>
      <c r="D27" s="9" t="s">
        <v>1</v>
      </c>
      <c r="E27" s="9" t="s">
        <v>1</v>
      </c>
      <c r="F27" s="18" t="s">
        <v>1</v>
      </c>
    </row>
    <row r="28" spans="1:6" ht="38.25">
      <c r="A28" s="101" t="s">
        <v>51</v>
      </c>
      <c r="B28" s="8" t="s">
        <v>52</v>
      </c>
      <c r="C28" s="101"/>
      <c r="D28" s="9" t="s">
        <v>1</v>
      </c>
      <c r="E28" s="9" t="s">
        <v>1</v>
      </c>
      <c r="F28" s="18" t="s">
        <v>1</v>
      </c>
    </row>
    <row r="29" spans="1:6">
      <c r="A29" s="10" t="s">
        <v>53</v>
      </c>
      <c r="B29" s="75" t="s">
        <v>54</v>
      </c>
      <c r="C29" s="10" t="s">
        <v>25</v>
      </c>
      <c r="D29" s="9" t="s">
        <v>1</v>
      </c>
      <c r="E29" s="12">
        <f>SUM(E30:E32)</f>
        <v>719.60508330741993</v>
      </c>
      <c r="F29" s="12">
        <f>SUM(F30:F32)</f>
        <v>882.50241765339001</v>
      </c>
    </row>
    <row r="30" spans="1:6">
      <c r="A30" s="20" t="s">
        <v>55</v>
      </c>
      <c r="B30" s="21" t="s">
        <v>56</v>
      </c>
      <c r="C30" s="101" t="s">
        <v>25</v>
      </c>
      <c r="D30" s="9" t="s">
        <v>1</v>
      </c>
      <c r="E30" s="9">
        <f>E16</f>
        <v>386.80257464991996</v>
      </c>
      <c r="F30" s="9">
        <f>F16</f>
        <v>530.57219528282099</v>
      </c>
    </row>
    <row r="31" spans="1:6">
      <c r="A31" s="20" t="s">
        <v>57</v>
      </c>
      <c r="B31" s="8" t="s">
        <v>58</v>
      </c>
      <c r="C31" s="101" t="s">
        <v>25</v>
      </c>
      <c r="D31" s="9" t="s">
        <v>1</v>
      </c>
      <c r="E31" s="9">
        <f>E17</f>
        <v>332.80250865749997</v>
      </c>
      <c r="F31" s="9">
        <f>F17</f>
        <v>351.93022237056903</v>
      </c>
    </row>
    <row r="32" spans="1:6" ht="25.5">
      <c r="A32" s="20" t="s">
        <v>59</v>
      </c>
      <c r="B32" s="8" t="s">
        <v>60</v>
      </c>
      <c r="C32" s="101" t="s">
        <v>25</v>
      </c>
      <c r="D32" s="9" t="s">
        <v>1</v>
      </c>
      <c r="E32" s="9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9" t="s">
        <v>1</v>
      </c>
      <c r="E33" s="9" t="s">
        <v>1</v>
      </c>
      <c r="F33" s="18" t="s">
        <v>1</v>
      </c>
    </row>
    <row r="34" spans="1:6">
      <c r="A34" s="20" t="s">
        <v>63</v>
      </c>
      <c r="B34" s="23" t="s">
        <v>64</v>
      </c>
      <c r="C34" s="101" t="s">
        <v>25</v>
      </c>
      <c r="D34" s="9" t="s">
        <v>1</v>
      </c>
      <c r="E34" s="9" t="s">
        <v>1</v>
      </c>
      <c r="F34" s="18" t="s">
        <v>1</v>
      </c>
    </row>
    <row r="35" spans="1:6">
      <c r="A35" s="20" t="s">
        <v>65</v>
      </c>
      <c r="B35" s="23" t="s">
        <v>66</v>
      </c>
      <c r="C35" s="101" t="s">
        <v>25</v>
      </c>
      <c r="D35" s="9" t="s">
        <v>1</v>
      </c>
      <c r="E35" s="9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9" t="s">
        <v>1</v>
      </c>
      <c r="E36" s="9" t="s">
        <v>1</v>
      </c>
      <c r="F36" s="18" t="s">
        <v>1</v>
      </c>
    </row>
    <row r="37" spans="1:6">
      <c r="A37" s="101" t="s">
        <v>69</v>
      </c>
      <c r="B37" s="21" t="s">
        <v>56</v>
      </c>
      <c r="C37" s="101" t="s">
        <v>25</v>
      </c>
      <c r="D37" s="9" t="s">
        <v>1</v>
      </c>
      <c r="E37" s="9" t="s">
        <v>1</v>
      </c>
      <c r="F37" s="18" t="s">
        <v>1</v>
      </c>
    </row>
    <row r="38" spans="1:6">
      <c r="A38" s="101" t="s">
        <v>70</v>
      </c>
      <c r="B38" s="8" t="s">
        <v>58</v>
      </c>
      <c r="C38" s="101" t="s">
        <v>25</v>
      </c>
      <c r="D38" s="9" t="s">
        <v>1</v>
      </c>
      <c r="E38" s="9" t="s">
        <v>1</v>
      </c>
      <c r="F38" s="18" t="s">
        <v>1</v>
      </c>
    </row>
    <row r="39" spans="1:6" ht="25.5">
      <c r="A39" s="101" t="s">
        <v>71</v>
      </c>
      <c r="B39" s="8" t="s">
        <v>60</v>
      </c>
      <c r="C39" s="101" t="s">
        <v>25</v>
      </c>
      <c r="D39" s="9" t="s">
        <v>1</v>
      </c>
      <c r="E39" s="9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9" t="s">
        <v>1</v>
      </c>
      <c r="E40" s="9" t="s">
        <v>1</v>
      </c>
      <c r="F40" s="18" t="s">
        <v>1</v>
      </c>
    </row>
    <row r="41" spans="1:6">
      <c r="A41" s="101" t="s">
        <v>74</v>
      </c>
      <c r="B41" s="21" t="s">
        <v>56</v>
      </c>
      <c r="C41" s="101" t="s">
        <v>25</v>
      </c>
      <c r="D41" s="9" t="s">
        <v>1</v>
      </c>
      <c r="E41" s="9" t="s">
        <v>1</v>
      </c>
      <c r="F41" s="18" t="s">
        <v>1</v>
      </c>
    </row>
    <row r="42" spans="1:6">
      <c r="A42" s="101" t="s">
        <v>75</v>
      </c>
      <c r="B42" s="8" t="s">
        <v>58</v>
      </c>
      <c r="C42" s="10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101" t="s">
        <v>76</v>
      </c>
      <c r="B43" s="8" t="s">
        <v>60</v>
      </c>
      <c r="C43" s="10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76.5" customHeight="1">
      <c r="A46" s="25" t="s">
        <v>82</v>
      </c>
      <c r="B46" s="75" t="s">
        <v>83</v>
      </c>
      <c r="C46" s="76"/>
      <c r="D46" s="164" t="s">
        <v>205</v>
      </c>
      <c r="E46" s="164"/>
      <c r="F46" s="164"/>
    </row>
    <row r="47" spans="1:6" ht="1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 ht="27.75" customHeight="1">
      <c r="A50" s="29"/>
      <c r="B50" s="171"/>
      <c r="C50" s="171"/>
      <c r="D50" s="171"/>
      <c r="E50" s="171"/>
      <c r="F50" s="171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5" t="s">
        <v>117</v>
      </c>
      <c r="F53" s="165"/>
      <c r="G53" s="165"/>
      <c r="H53" s="165"/>
      <c r="I53" s="165"/>
    </row>
    <row r="54" spans="1:9" ht="26.25" customHeight="1">
      <c r="A54" s="64"/>
      <c r="B54" s="64"/>
      <c r="C54" s="64"/>
      <c r="D54" s="64"/>
      <c r="E54" s="165" t="s">
        <v>190</v>
      </c>
      <c r="F54" s="165"/>
      <c r="G54" s="165"/>
      <c r="H54" s="165"/>
      <c r="I54" s="165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1" t="s">
        <v>105</v>
      </c>
      <c r="B57" s="161"/>
      <c r="C57" s="161"/>
      <c r="D57" s="161"/>
      <c r="E57" s="161"/>
      <c r="F57" s="161"/>
      <c r="G57" s="161"/>
      <c r="H57" s="161"/>
      <c r="I57" s="161"/>
    </row>
    <row r="58" spans="1:9" ht="15.75" customHeight="1">
      <c r="A58" s="154" t="s">
        <v>202</v>
      </c>
      <c r="B58" s="154"/>
      <c r="C58" s="154"/>
      <c r="D58" s="154"/>
      <c r="E58" s="154"/>
      <c r="F58" s="154"/>
      <c r="G58" s="154"/>
      <c r="H58" s="154"/>
      <c r="I58" s="154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5" customHeight="1">
      <c r="A60" s="162" t="s">
        <v>106</v>
      </c>
      <c r="B60" s="162" t="s">
        <v>6</v>
      </c>
      <c r="C60" s="162" t="s">
        <v>186</v>
      </c>
      <c r="D60" s="162" t="s">
        <v>199</v>
      </c>
      <c r="E60" s="162"/>
      <c r="F60" s="162" t="s">
        <v>201</v>
      </c>
      <c r="G60" s="162"/>
      <c r="H60" s="162" t="s">
        <v>193</v>
      </c>
      <c r="I60" s="162"/>
    </row>
    <row r="61" spans="1:9" ht="28.5">
      <c r="A61" s="162"/>
      <c r="B61" s="162"/>
      <c r="C61" s="162"/>
      <c r="D61" s="99" t="s">
        <v>107</v>
      </c>
      <c r="E61" s="99" t="s">
        <v>108</v>
      </c>
      <c r="F61" s="99" t="s">
        <v>107</v>
      </c>
      <c r="G61" s="99" t="s">
        <v>108</v>
      </c>
      <c r="H61" s="99" t="s">
        <v>107</v>
      </c>
      <c r="I61" s="99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1" t="s">
        <v>111</v>
      </c>
      <c r="B63" s="112" t="s">
        <v>112</v>
      </c>
      <c r="C63" s="111" t="s">
        <v>113</v>
      </c>
      <c r="D63" s="113" t="s">
        <v>1</v>
      </c>
      <c r="E63" s="113" t="s">
        <v>1</v>
      </c>
      <c r="F63" s="113">
        <v>898.04</v>
      </c>
      <c r="G63" s="113">
        <v>898.04</v>
      </c>
      <c r="H63" s="113">
        <v>898.04</v>
      </c>
      <c r="I63" s="113">
        <v>1368.4601766706601</v>
      </c>
    </row>
    <row r="64" spans="1:9" ht="28.5">
      <c r="A64" s="111"/>
      <c r="B64" s="112" t="s">
        <v>114</v>
      </c>
      <c r="C64" s="111" t="s">
        <v>113</v>
      </c>
      <c r="D64" s="113" t="s">
        <v>1</v>
      </c>
      <c r="E64" s="113" t="s">
        <v>1</v>
      </c>
      <c r="F64" s="113">
        <v>896.24725551321251</v>
      </c>
      <c r="G64" s="113">
        <v>896.24725551321251</v>
      </c>
      <c r="H64" s="113">
        <v>896.24725551321251</v>
      </c>
      <c r="I64" s="113">
        <v>1366.41184867066</v>
      </c>
    </row>
    <row r="65" spans="1:9" ht="28.5">
      <c r="A65" s="111" t="s">
        <v>115</v>
      </c>
      <c r="B65" s="112" t="s">
        <v>209</v>
      </c>
      <c r="C65" s="111" t="s">
        <v>109</v>
      </c>
      <c r="D65" s="113" t="s">
        <v>1</v>
      </c>
      <c r="E65" s="113" t="s">
        <v>1</v>
      </c>
      <c r="F65" s="113" t="s">
        <v>1</v>
      </c>
      <c r="G65" s="113" t="s">
        <v>1</v>
      </c>
      <c r="H65" s="113" t="s">
        <v>1</v>
      </c>
      <c r="I65" s="113">
        <v>258836.931564192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  <row r="67" spans="1:9">
      <c r="A67" s="153" t="s">
        <v>210</v>
      </c>
      <c r="B67" s="70" t="s">
        <v>218</v>
      </c>
    </row>
  </sheetData>
  <mergeCells count="19">
    <mergeCell ref="A57:I57"/>
    <mergeCell ref="D1:F1"/>
    <mergeCell ref="D2:F2"/>
    <mergeCell ref="A4:F4"/>
    <mergeCell ref="A5:F5"/>
    <mergeCell ref="A6:F6"/>
    <mergeCell ref="H9:L9"/>
    <mergeCell ref="D46:F46"/>
    <mergeCell ref="B49:F49"/>
    <mergeCell ref="B50:F50"/>
    <mergeCell ref="E53:I53"/>
    <mergeCell ref="E54:I54"/>
    <mergeCell ref="A58:I58"/>
    <mergeCell ref="A60:A61"/>
    <mergeCell ref="B60:B61"/>
    <mergeCell ref="C60:C61"/>
    <mergeCell ref="D60:E60"/>
    <mergeCell ref="F60:G60"/>
    <mergeCell ref="H60:I60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L65"/>
  <sheetViews>
    <sheetView topLeftCell="A13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9.5703125" customWidth="1"/>
    <col min="4" max="4" width="17" customWidth="1"/>
    <col min="5" max="5" width="14.7109375" customWidth="1"/>
    <col min="6" max="6" width="15.42578125" customWidth="1"/>
    <col min="7" max="7" width="15.85546875" customWidth="1"/>
    <col min="8" max="8" width="16.42578125" customWidth="1"/>
    <col min="9" max="9" width="15.85546875" customWidth="1"/>
  </cols>
  <sheetData>
    <row r="1" spans="1:12">
      <c r="D1" s="167" t="s">
        <v>4</v>
      </c>
      <c r="E1" s="167"/>
      <c r="F1" s="167"/>
    </row>
    <row r="2" spans="1:12" ht="46.5" customHeight="1">
      <c r="D2" s="168" t="s">
        <v>190</v>
      </c>
      <c r="E2" s="168"/>
      <c r="F2" s="168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54" t="s">
        <v>92</v>
      </c>
      <c r="B4" s="154"/>
      <c r="C4" s="154"/>
      <c r="D4" s="154"/>
      <c r="E4" s="154"/>
      <c r="F4" s="154"/>
    </row>
    <row r="5" spans="1:12" ht="17.25" customHeight="1">
      <c r="A5" s="154" t="s">
        <v>93</v>
      </c>
      <c r="B5" s="154"/>
      <c r="C5" s="154"/>
      <c r="D5" s="154"/>
      <c r="E5" s="154"/>
      <c r="F5" s="154"/>
    </row>
    <row r="6" spans="1:12" ht="17.25" customHeight="1">
      <c r="A6" s="169" t="s">
        <v>5</v>
      </c>
      <c r="B6" s="169"/>
      <c r="C6" s="169"/>
      <c r="D6" s="169"/>
      <c r="E6" s="169"/>
      <c r="F6" s="169"/>
    </row>
    <row r="8" spans="1:12" ht="64.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12">
      <c r="A9" s="4" t="s">
        <v>8</v>
      </c>
      <c r="B9" s="5" t="s">
        <v>9</v>
      </c>
      <c r="C9" s="4" t="s">
        <v>10</v>
      </c>
      <c r="D9" s="6">
        <v>250.5</v>
      </c>
      <c r="E9" s="6">
        <v>250.5</v>
      </c>
      <c r="F9" s="6">
        <v>250.5</v>
      </c>
      <c r="H9" s="166"/>
      <c r="I9" s="166"/>
      <c r="J9" s="166"/>
      <c r="K9" s="166"/>
      <c r="L9" s="166"/>
    </row>
    <row r="10" spans="1:12" ht="63.75">
      <c r="A10" s="7" t="s">
        <v>11</v>
      </c>
      <c r="B10" s="8" t="s">
        <v>12</v>
      </c>
      <c r="C10" s="7" t="s">
        <v>10</v>
      </c>
      <c r="D10" s="9">
        <v>224.31341666666665</v>
      </c>
      <c r="E10" s="9">
        <v>222.93583333333333</v>
      </c>
      <c r="F10" s="9">
        <v>223.41916666666665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734.60543500000006</v>
      </c>
      <c r="E11" s="9">
        <v>846.60289999999998</v>
      </c>
      <c r="F11" s="9">
        <v>715.37900000000002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634.60053000000005</v>
      </c>
      <c r="E12" s="9">
        <v>743.81999999999994</v>
      </c>
      <c r="F12" s="9">
        <v>611.62421700000004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1183.527</v>
      </c>
      <c r="E13" s="9">
        <v>1188.944</v>
      </c>
      <c r="F13" s="9">
        <v>1256.98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1181.212</v>
      </c>
      <c r="E14" s="9">
        <v>1184.914</v>
      </c>
      <c r="F14" s="9">
        <v>1252.692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E16+E17</f>
        <v>1363.1579849783338</v>
      </c>
      <c r="F15" s="12">
        <f>F16+F17</f>
        <v>1496.0596754007729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826.14728962558695</v>
      </c>
      <c r="F16" s="9">
        <v>930.73018903404193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537.01069535274701</v>
      </c>
      <c r="F17" s="9">
        <v>565.32948636673098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862.24586287624993</v>
      </c>
      <c r="E19" s="9">
        <v>824.81690507470705</v>
      </c>
      <c r="F19" s="9">
        <v>929.4773820248829</v>
      </c>
    </row>
    <row r="20" spans="1:6" ht="25.5">
      <c r="A20" s="7"/>
      <c r="B20" s="8" t="s">
        <v>34</v>
      </c>
      <c r="C20" s="14" t="s">
        <v>35</v>
      </c>
      <c r="D20" s="16">
        <v>240.08454484747992</v>
      </c>
      <c r="E20" s="16">
        <v>225.20000000000002</v>
      </c>
      <c r="F20" s="16">
        <v>229.03899006988561</v>
      </c>
    </row>
    <row r="21" spans="1:6">
      <c r="A21" s="7" t="s">
        <v>36</v>
      </c>
      <c r="B21" s="8" t="s">
        <v>37</v>
      </c>
      <c r="C21" s="7" t="s">
        <v>25</v>
      </c>
      <c r="D21" s="9">
        <v>1170.05887351811</v>
      </c>
      <c r="E21" s="9">
        <v>1007.08655422035</v>
      </c>
      <c r="F21" s="9">
        <v>1448.0221539951199</v>
      </c>
    </row>
    <row r="22" spans="1:6" ht="25.5">
      <c r="A22" s="7"/>
      <c r="B22" s="8" t="s">
        <v>38</v>
      </c>
      <c r="C22" s="14" t="s">
        <v>39</v>
      </c>
      <c r="D22" s="16">
        <v>176.41169149499757</v>
      </c>
      <c r="E22" s="16">
        <v>173.5</v>
      </c>
      <c r="F22" s="16">
        <v>176.61060637400755</v>
      </c>
    </row>
    <row r="23" spans="1:6" ht="63.75">
      <c r="A23" s="7"/>
      <c r="B23" s="8" t="s">
        <v>40</v>
      </c>
      <c r="C23" s="14"/>
      <c r="D23" s="18" t="s">
        <v>1</v>
      </c>
      <c r="E23" s="17" t="s">
        <v>208</v>
      </c>
      <c r="F23" s="17" t="s">
        <v>187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" si="0">SUM(E30:E32)</f>
        <v>1363.1579849783338</v>
      </c>
      <c r="F29" s="12">
        <f>SUM(F30:F32)</f>
        <v>1496.0596754007729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826.14728962558695</v>
      </c>
      <c r="F30" s="9">
        <f>F16</f>
        <v>930.73018903404193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537.01069535274701</v>
      </c>
      <c r="F31" s="9">
        <f>F17</f>
        <v>565.32948636673098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6.5" customHeight="1">
      <c r="A46" s="25" t="s">
        <v>82</v>
      </c>
      <c r="B46" s="75" t="s">
        <v>83</v>
      </c>
      <c r="C46" s="76"/>
      <c r="D46" s="164" t="s">
        <v>205</v>
      </c>
      <c r="E46" s="164"/>
      <c r="F46" s="164"/>
    </row>
    <row r="47" spans="1:6" ht="11.2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 ht="28.5" customHeight="1">
      <c r="A50" s="29"/>
      <c r="B50" s="171"/>
      <c r="C50" s="171"/>
      <c r="D50" s="171"/>
      <c r="E50" s="171"/>
      <c r="F50" s="171"/>
    </row>
    <row r="51" spans="1:9">
      <c r="A51" s="27"/>
      <c r="B51" s="27"/>
    </row>
    <row r="52" spans="1:9" ht="15.75">
      <c r="A52" s="64"/>
      <c r="B52" s="64"/>
      <c r="C52" s="64"/>
      <c r="D52" s="64"/>
      <c r="E52" s="165" t="s">
        <v>117</v>
      </c>
      <c r="F52" s="165"/>
      <c r="G52" s="165"/>
      <c r="H52" s="165"/>
      <c r="I52" s="165"/>
    </row>
    <row r="53" spans="1:9" ht="33.75" customHeight="1">
      <c r="A53" s="64"/>
      <c r="B53" s="64"/>
      <c r="C53" s="64"/>
      <c r="D53" s="64"/>
      <c r="E53" s="165" t="s">
        <v>190</v>
      </c>
      <c r="F53" s="165"/>
      <c r="G53" s="165"/>
      <c r="H53" s="165"/>
      <c r="I53" s="165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1" t="s">
        <v>105</v>
      </c>
      <c r="B56" s="161"/>
      <c r="C56" s="161"/>
      <c r="D56" s="161"/>
      <c r="E56" s="161"/>
      <c r="F56" s="161"/>
      <c r="G56" s="161"/>
      <c r="H56" s="161"/>
      <c r="I56" s="161"/>
    </row>
    <row r="57" spans="1:9" ht="15.75" customHeight="1">
      <c r="A57" s="154" t="s">
        <v>139</v>
      </c>
      <c r="B57" s="154"/>
      <c r="C57" s="154"/>
      <c r="D57" s="154"/>
      <c r="E57" s="154"/>
      <c r="F57" s="154"/>
      <c r="G57" s="154"/>
      <c r="H57" s="154"/>
      <c r="I57" s="154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8" customHeight="1">
      <c r="A59" s="162" t="s">
        <v>106</v>
      </c>
      <c r="B59" s="162" t="s">
        <v>6</v>
      </c>
      <c r="C59" s="162" t="s">
        <v>186</v>
      </c>
      <c r="D59" s="162" t="s">
        <v>199</v>
      </c>
      <c r="E59" s="162"/>
      <c r="F59" s="162" t="s">
        <v>201</v>
      </c>
      <c r="G59" s="162"/>
      <c r="H59" s="162" t="s">
        <v>193</v>
      </c>
      <c r="I59" s="162"/>
    </row>
    <row r="60" spans="1:9">
      <c r="A60" s="162"/>
      <c r="B60" s="162"/>
      <c r="C60" s="162"/>
      <c r="D60" s="65" t="s">
        <v>107</v>
      </c>
      <c r="E60" s="65" t="s">
        <v>108</v>
      </c>
      <c r="F60" s="65" t="s">
        <v>107</v>
      </c>
      <c r="G60" s="65" t="s">
        <v>108</v>
      </c>
      <c r="H60" s="65" t="s">
        <v>107</v>
      </c>
      <c r="I60" s="65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4" t="s">
        <v>111</v>
      </c>
      <c r="B62" s="112" t="s">
        <v>112</v>
      </c>
      <c r="C62" s="114" t="s">
        <v>113</v>
      </c>
      <c r="D62" s="113">
        <v>895.67</v>
      </c>
      <c r="E62" s="113">
        <v>895.67</v>
      </c>
      <c r="F62" s="113">
        <v>895.67</v>
      </c>
      <c r="G62" s="113">
        <v>1110.6817370137758</v>
      </c>
      <c r="H62" s="113">
        <v>1110.6817370137758</v>
      </c>
      <c r="I62" s="113">
        <v>1521.7353452733582</v>
      </c>
    </row>
    <row r="63" spans="1:9" ht="28.5">
      <c r="A63" s="114"/>
      <c r="B63" s="112" t="s">
        <v>114</v>
      </c>
      <c r="C63" s="114" t="s">
        <v>113</v>
      </c>
      <c r="D63" s="113">
        <v>894.07471458622194</v>
      </c>
      <c r="E63" s="113">
        <v>894.07471458622194</v>
      </c>
      <c r="F63" s="113">
        <v>894.07471458622194</v>
      </c>
      <c r="G63" s="113">
        <v>1108.8931530137759</v>
      </c>
      <c r="H63" s="113">
        <v>1108.8931530137759</v>
      </c>
      <c r="I63" s="113">
        <v>1519.6870172733584</v>
      </c>
    </row>
    <row r="64" spans="1:9" ht="28.5">
      <c r="A64" s="114" t="s">
        <v>115</v>
      </c>
      <c r="B64" s="112" t="s">
        <v>116</v>
      </c>
      <c r="C64" s="114" t="s">
        <v>109</v>
      </c>
      <c r="D64" s="113">
        <v>187711.09</v>
      </c>
      <c r="E64" s="113">
        <v>187711.09</v>
      </c>
      <c r="F64" s="113">
        <v>187711.09</v>
      </c>
      <c r="G64" s="113">
        <v>200734.4024075488</v>
      </c>
      <c r="H64" s="113">
        <v>200734.4024075488</v>
      </c>
      <c r="I64" s="113">
        <v>210862.79764371584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9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H9:L9"/>
    <mergeCell ref="B50:F50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4.7109375" customWidth="1"/>
    <col min="5" max="5" width="15" customWidth="1"/>
    <col min="6" max="6" width="15.42578125" customWidth="1"/>
    <col min="7" max="8" width="15.5703125" customWidth="1"/>
    <col min="9" max="9" width="15.7109375" customWidth="1"/>
  </cols>
  <sheetData>
    <row r="1" spans="1:12">
      <c r="D1" s="167" t="s">
        <v>4</v>
      </c>
      <c r="E1" s="167"/>
      <c r="F1" s="167"/>
    </row>
    <row r="2" spans="1:12" ht="40.5" customHeight="1">
      <c r="D2" s="168" t="s">
        <v>190</v>
      </c>
      <c r="E2" s="168"/>
      <c r="F2" s="168"/>
    </row>
    <row r="3" spans="1:12" ht="13.5" customHeight="1">
      <c r="A3" s="2"/>
      <c r="B3" s="2"/>
      <c r="C3" s="2"/>
      <c r="D3" s="2"/>
      <c r="E3" s="119"/>
      <c r="F3" s="119"/>
    </row>
    <row r="4" spans="1:12" ht="16.5" customHeight="1">
      <c r="A4" s="154" t="s">
        <v>92</v>
      </c>
      <c r="B4" s="154"/>
      <c r="C4" s="154"/>
      <c r="D4" s="154"/>
      <c r="E4" s="154"/>
      <c r="F4" s="154"/>
    </row>
    <row r="5" spans="1:12" ht="17.25" customHeight="1">
      <c r="A5" s="154" t="s">
        <v>211</v>
      </c>
      <c r="B5" s="154"/>
      <c r="C5" s="154"/>
      <c r="D5" s="154"/>
      <c r="E5" s="154"/>
      <c r="F5" s="154"/>
    </row>
    <row r="6" spans="1:12" ht="17.25" customHeight="1">
      <c r="A6" s="169" t="s">
        <v>88</v>
      </c>
      <c r="B6" s="169"/>
      <c r="C6" s="169"/>
      <c r="D6" s="169"/>
      <c r="E6" s="169"/>
      <c r="F6" s="169"/>
    </row>
    <row r="8" spans="1:12" ht="90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12">
      <c r="A9" s="54" t="s">
        <v>8</v>
      </c>
      <c r="B9" s="5" t="s">
        <v>9</v>
      </c>
      <c r="C9" s="54" t="s">
        <v>10</v>
      </c>
      <c r="D9" s="6" t="s">
        <v>1</v>
      </c>
      <c r="E9" s="6" t="s">
        <v>1</v>
      </c>
      <c r="F9" s="6" t="s">
        <v>1</v>
      </c>
      <c r="H9" s="166"/>
      <c r="I9" s="166"/>
      <c r="J9" s="166"/>
      <c r="K9" s="166"/>
      <c r="L9" s="166"/>
    </row>
    <row r="10" spans="1:12" ht="63.75">
      <c r="A10" s="120" t="s">
        <v>11</v>
      </c>
      <c r="B10" s="8" t="s">
        <v>12</v>
      </c>
      <c r="C10" s="120" t="s">
        <v>10</v>
      </c>
      <c r="D10" s="9" t="s">
        <v>1</v>
      </c>
      <c r="E10" s="9" t="s">
        <v>1</v>
      </c>
      <c r="F10" s="9" t="s">
        <v>1</v>
      </c>
      <c r="H10" s="47"/>
    </row>
    <row r="11" spans="1:12" ht="15.75">
      <c r="A11" s="120" t="s">
        <v>13</v>
      </c>
      <c r="B11" s="8" t="s">
        <v>14</v>
      </c>
      <c r="C11" s="120" t="s">
        <v>15</v>
      </c>
      <c r="D11" s="9" t="s">
        <v>1</v>
      </c>
      <c r="E11" s="9" t="s">
        <v>1</v>
      </c>
      <c r="F11" s="9" t="s">
        <v>1</v>
      </c>
      <c r="H11" s="47"/>
    </row>
    <row r="12" spans="1:12" ht="15.75">
      <c r="A12" s="120" t="s">
        <v>16</v>
      </c>
      <c r="B12" s="8" t="s">
        <v>17</v>
      </c>
      <c r="C12" s="120" t="s">
        <v>15</v>
      </c>
      <c r="D12" s="9" t="s">
        <v>1</v>
      </c>
      <c r="E12" s="9" t="s">
        <v>1</v>
      </c>
      <c r="F12" s="9" t="s">
        <v>1</v>
      </c>
      <c r="H12" s="47"/>
    </row>
    <row r="13" spans="1:12" ht="15.75">
      <c r="A13" s="120" t="s">
        <v>18</v>
      </c>
      <c r="B13" s="8" t="s">
        <v>19</v>
      </c>
      <c r="C13" s="120" t="s">
        <v>20</v>
      </c>
      <c r="D13" s="9" t="s">
        <v>1</v>
      </c>
      <c r="E13" s="9" t="s">
        <v>1</v>
      </c>
      <c r="F13" s="9" t="s">
        <v>1</v>
      </c>
      <c r="H13" s="47"/>
    </row>
    <row r="14" spans="1:12">
      <c r="A14" s="120" t="s">
        <v>21</v>
      </c>
      <c r="B14" s="8" t="s">
        <v>22</v>
      </c>
      <c r="C14" s="120" t="s">
        <v>20</v>
      </c>
      <c r="D14" s="9" t="s">
        <v>1</v>
      </c>
      <c r="E14" s="9" t="s">
        <v>1</v>
      </c>
      <c r="F14" s="9" t="s">
        <v>1</v>
      </c>
    </row>
    <row r="15" spans="1:12" ht="21" customHeight="1">
      <c r="A15" s="10" t="s">
        <v>23</v>
      </c>
      <c r="B15" s="75" t="s">
        <v>24</v>
      </c>
      <c r="C15" s="10" t="s">
        <v>25</v>
      </c>
      <c r="D15" s="9" t="s">
        <v>1</v>
      </c>
      <c r="E15" s="9" t="s">
        <v>1</v>
      </c>
      <c r="F15" s="9" t="s">
        <v>1</v>
      </c>
    </row>
    <row r="16" spans="1:12">
      <c r="A16" s="120" t="s">
        <v>26</v>
      </c>
      <c r="B16" s="8" t="s">
        <v>27</v>
      </c>
      <c r="C16" s="120" t="s">
        <v>25</v>
      </c>
      <c r="D16" s="9" t="s">
        <v>1</v>
      </c>
      <c r="E16" s="9" t="s">
        <v>1</v>
      </c>
      <c r="F16" s="9" t="s">
        <v>1</v>
      </c>
    </row>
    <row r="17" spans="1:6" ht="16.5" customHeight="1">
      <c r="A17" s="120" t="s">
        <v>28</v>
      </c>
      <c r="B17" s="8" t="s">
        <v>29</v>
      </c>
      <c r="C17" s="120" t="s">
        <v>25</v>
      </c>
      <c r="D17" s="9" t="s">
        <v>1</v>
      </c>
      <c r="E17" s="9" t="s">
        <v>1</v>
      </c>
      <c r="F17" s="9" t="s">
        <v>1</v>
      </c>
    </row>
    <row r="18" spans="1:6" ht="25.5">
      <c r="A18" s="120" t="s">
        <v>30</v>
      </c>
      <c r="B18" s="8" t="s">
        <v>31</v>
      </c>
      <c r="C18" s="120" t="s">
        <v>25</v>
      </c>
      <c r="D18" s="9" t="s">
        <v>1</v>
      </c>
      <c r="E18" s="9" t="s">
        <v>1</v>
      </c>
      <c r="F18" s="9" t="s">
        <v>1</v>
      </c>
    </row>
    <row r="19" spans="1:6">
      <c r="A19" s="120" t="s">
        <v>32</v>
      </c>
      <c r="B19" s="8" t="s">
        <v>33</v>
      </c>
      <c r="C19" s="120" t="s">
        <v>25</v>
      </c>
      <c r="D19" s="9" t="s">
        <v>1</v>
      </c>
      <c r="E19" s="9" t="s">
        <v>1</v>
      </c>
      <c r="F19" s="9" t="s">
        <v>1</v>
      </c>
    </row>
    <row r="20" spans="1:6" ht="25.5">
      <c r="A20" s="120"/>
      <c r="B20" s="8" t="s">
        <v>34</v>
      </c>
      <c r="C20" s="14" t="s">
        <v>35</v>
      </c>
      <c r="D20" s="9" t="s">
        <v>1</v>
      </c>
      <c r="E20" s="9" t="s">
        <v>1</v>
      </c>
      <c r="F20" s="9" t="s">
        <v>1</v>
      </c>
    </row>
    <row r="21" spans="1:6">
      <c r="A21" s="120" t="s">
        <v>36</v>
      </c>
      <c r="B21" s="8" t="s">
        <v>37</v>
      </c>
      <c r="C21" s="120" t="s">
        <v>25</v>
      </c>
      <c r="D21" s="9" t="s">
        <v>1</v>
      </c>
      <c r="E21" s="9" t="s">
        <v>1</v>
      </c>
      <c r="F21" s="9" t="s">
        <v>1</v>
      </c>
    </row>
    <row r="22" spans="1:6" ht="25.5">
      <c r="A22" s="120"/>
      <c r="B22" s="8" t="s">
        <v>38</v>
      </c>
      <c r="C22" s="14" t="s">
        <v>39</v>
      </c>
      <c r="D22" s="9" t="s">
        <v>1</v>
      </c>
      <c r="E22" s="9" t="s">
        <v>1</v>
      </c>
      <c r="F22" s="9" t="s">
        <v>1</v>
      </c>
    </row>
    <row r="23" spans="1:6" ht="25.5">
      <c r="A23" s="120"/>
      <c r="B23" s="8" t="s">
        <v>40</v>
      </c>
      <c r="C23" s="14"/>
      <c r="D23" s="9" t="s">
        <v>1</v>
      </c>
      <c r="E23" s="9" t="s">
        <v>1</v>
      </c>
      <c r="F23" s="9" t="s">
        <v>1</v>
      </c>
    </row>
    <row r="24" spans="1:6">
      <c r="A24" s="10" t="s">
        <v>41</v>
      </c>
      <c r="B24" s="75" t="s">
        <v>42</v>
      </c>
      <c r="C24" s="10" t="s">
        <v>25</v>
      </c>
      <c r="D24" s="9" t="s">
        <v>1</v>
      </c>
      <c r="E24" s="9" t="s">
        <v>1</v>
      </c>
      <c r="F24" s="9" t="s">
        <v>1</v>
      </c>
    </row>
    <row r="25" spans="1:6" ht="38.25">
      <c r="A25" s="10" t="s">
        <v>43</v>
      </c>
      <c r="B25" s="75" t="s">
        <v>44</v>
      </c>
      <c r="C25" s="120"/>
      <c r="D25" s="9" t="s">
        <v>1</v>
      </c>
      <c r="E25" s="9" t="s">
        <v>1</v>
      </c>
      <c r="F25" s="9" t="s">
        <v>1</v>
      </c>
    </row>
    <row r="26" spans="1:6">
      <c r="A26" s="120" t="s">
        <v>45</v>
      </c>
      <c r="B26" s="8" t="s">
        <v>46</v>
      </c>
      <c r="C26" s="120" t="s">
        <v>47</v>
      </c>
      <c r="D26" s="9" t="s">
        <v>1</v>
      </c>
      <c r="E26" s="9" t="s">
        <v>1</v>
      </c>
      <c r="F26" s="9" t="s">
        <v>1</v>
      </c>
    </row>
    <row r="27" spans="1:6" ht="25.5">
      <c r="A27" s="120" t="s">
        <v>48</v>
      </c>
      <c r="B27" s="8" t="s">
        <v>49</v>
      </c>
      <c r="C27" s="120" t="s">
        <v>50</v>
      </c>
      <c r="D27" s="9" t="s">
        <v>1</v>
      </c>
      <c r="E27" s="9" t="s">
        <v>1</v>
      </c>
      <c r="F27" s="9" t="s">
        <v>1</v>
      </c>
    </row>
    <row r="28" spans="1:6" ht="38.25">
      <c r="A28" s="120" t="s">
        <v>51</v>
      </c>
      <c r="B28" s="8" t="s">
        <v>52</v>
      </c>
      <c r="C28" s="120"/>
      <c r="D28" s="9" t="s">
        <v>1</v>
      </c>
      <c r="E28" s="9" t="s">
        <v>1</v>
      </c>
      <c r="F28" s="9" t="s">
        <v>1</v>
      </c>
    </row>
    <row r="29" spans="1:6">
      <c r="A29" s="10" t="s">
        <v>53</v>
      </c>
      <c r="B29" s="75" t="s">
        <v>54</v>
      </c>
      <c r="C29" s="10" t="s">
        <v>25</v>
      </c>
      <c r="D29" s="9" t="s">
        <v>1</v>
      </c>
      <c r="E29" s="9" t="s">
        <v>1</v>
      </c>
      <c r="F29" s="9" t="s">
        <v>1</v>
      </c>
    </row>
    <row r="30" spans="1:6">
      <c r="A30" s="134" t="s">
        <v>55</v>
      </c>
      <c r="B30" s="21" t="s">
        <v>56</v>
      </c>
      <c r="C30" s="120" t="s">
        <v>25</v>
      </c>
      <c r="D30" s="9" t="s">
        <v>1</v>
      </c>
      <c r="E30" s="9" t="s">
        <v>1</v>
      </c>
      <c r="F30" s="9" t="s">
        <v>1</v>
      </c>
    </row>
    <row r="31" spans="1:6">
      <c r="A31" s="134" t="s">
        <v>57</v>
      </c>
      <c r="B31" s="8" t="s">
        <v>58</v>
      </c>
      <c r="C31" s="120" t="s">
        <v>25</v>
      </c>
      <c r="D31" s="9" t="s">
        <v>1</v>
      </c>
      <c r="E31" s="9" t="s">
        <v>1</v>
      </c>
      <c r="F31" s="9" t="s">
        <v>1</v>
      </c>
    </row>
    <row r="32" spans="1:6" ht="25.5">
      <c r="A32" s="134" t="s">
        <v>59</v>
      </c>
      <c r="B32" s="8" t="s">
        <v>60</v>
      </c>
      <c r="C32" s="120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134" t="s">
        <v>63</v>
      </c>
      <c r="B34" s="23" t="s">
        <v>64</v>
      </c>
      <c r="C34" s="120" t="s">
        <v>25</v>
      </c>
      <c r="D34" s="18" t="s">
        <v>1</v>
      </c>
      <c r="E34" s="18" t="s">
        <v>1</v>
      </c>
      <c r="F34" s="18" t="s">
        <v>1</v>
      </c>
    </row>
    <row r="35" spans="1:6">
      <c r="A35" s="134" t="s">
        <v>65</v>
      </c>
      <c r="B35" s="23" t="s">
        <v>66</v>
      </c>
      <c r="C35" s="120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120" t="s">
        <v>69</v>
      </c>
      <c r="B37" s="21" t="s">
        <v>56</v>
      </c>
      <c r="C37" s="120" t="s">
        <v>25</v>
      </c>
      <c r="D37" s="18" t="s">
        <v>1</v>
      </c>
      <c r="E37" s="18" t="s">
        <v>1</v>
      </c>
      <c r="F37" s="18" t="s">
        <v>1</v>
      </c>
    </row>
    <row r="38" spans="1:6">
      <c r="A38" s="120" t="s">
        <v>70</v>
      </c>
      <c r="B38" s="8" t="s">
        <v>58</v>
      </c>
      <c r="C38" s="120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120" t="s">
        <v>71</v>
      </c>
      <c r="B39" s="8" t="s">
        <v>60</v>
      </c>
      <c r="C39" s="120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120" t="s">
        <v>74</v>
      </c>
      <c r="B41" s="21" t="s">
        <v>56</v>
      </c>
      <c r="C41" s="120" t="s">
        <v>25</v>
      </c>
      <c r="D41" s="18" t="s">
        <v>1</v>
      </c>
      <c r="E41" s="18" t="s">
        <v>1</v>
      </c>
      <c r="F41" s="18" t="s">
        <v>1</v>
      </c>
    </row>
    <row r="42" spans="1:6">
      <c r="A42" s="120" t="s">
        <v>75</v>
      </c>
      <c r="B42" s="8" t="s">
        <v>58</v>
      </c>
      <c r="C42" s="120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120" t="s">
        <v>76</v>
      </c>
      <c r="B43" s="8" t="s">
        <v>60</v>
      </c>
      <c r="C43" s="120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81.75" customHeight="1">
      <c r="A46" s="25" t="s">
        <v>82</v>
      </c>
      <c r="B46" s="75" t="s">
        <v>83</v>
      </c>
      <c r="C46" s="76"/>
      <c r="D46" s="164" t="s">
        <v>1</v>
      </c>
      <c r="E46" s="164"/>
      <c r="F46" s="164"/>
    </row>
    <row r="47" spans="1:6" ht="24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 ht="26.25" customHeight="1">
      <c r="A50" s="29"/>
      <c r="B50" s="171"/>
      <c r="C50" s="171"/>
      <c r="D50" s="171"/>
      <c r="E50" s="171"/>
      <c r="F50" s="171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5" t="s">
        <v>117</v>
      </c>
      <c r="F53" s="165"/>
      <c r="G53" s="165"/>
      <c r="H53" s="165"/>
      <c r="I53" s="165"/>
    </row>
    <row r="54" spans="1:9" ht="30" customHeight="1">
      <c r="A54" s="64"/>
      <c r="B54" s="64"/>
      <c r="C54" s="64"/>
      <c r="D54" s="64"/>
      <c r="E54" s="165" t="s">
        <v>190</v>
      </c>
      <c r="F54" s="165"/>
      <c r="G54" s="165"/>
      <c r="H54" s="165"/>
      <c r="I54" s="165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1" t="s">
        <v>105</v>
      </c>
      <c r="B57" s="161"/>
      <c r="C57" s="161"/>
      <c r="D57" s="161"/>
      <c r="E57" s="161"/>
      <c r="F57" s="161"/>
      <c r="G57" s="161"/>
      <c r="H57" s="161"/>
      <c r="I57" s="161"/>
    </row>
    <row r="58" spans="1:9" ht="15.75" customHeight="1">
      <c r="A58" s="154" t="s">
        <v>212</v>
      </c>
      <c r="B58" s="154"/>
      <c r="C58" s="154"/>
      <c r="D58" s="154"/>
      <c r="E58" s="154"/>
      <c r="F58" s="154"/>
      <c r="G58" s="154"/>
      <c r="H58" s="154"/>
      <c r="I58" s="154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62" t="s">
        <v>106</v>
      </c>
      <c r="B60" s="162" t="s">
        <v>6</v>
      </c>
      <c r="C60" s="162" t="s">
        <v>186</v>
      </c>
      <c r="D60" s="162" t="s">
        <v>199</v>
      </c>
      <c r="E60" s="162"/>
      <c r="F60" s="162" t="s">
        <v>201</v>
      </c>
      <c r="G60" s="162"/>
      <c r="H60" s="162" t="s">
        <v>193</v>
      </c>
      <c r="I60" s="162"/>
    </row>
    <row r="61" spans="1:9">
      <c r="A61" s="162"/>
      <c r="B61" s="162"/>
      <c r="C61" s="162"/>
      <c r="D61" s="121" t="s">
        <v>107</v>
      </c>
      <c r="E61" s="121" t="s">
        <v>108</v>
      </c>
      <c r="F61" s="121" t="s">
        <v>107</v>
      </c>
      <c r="G61" s="121" t="s">
        <v>108</v>
      </c>
      <c r="H61" s="121" t="s">
        <v>107</v>
      </c>
      <c r="I61" s="121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21" t="s">
        <v>111</v>
      </c>
      <c r="B63" s="112" t="s">
        <v>112</v>
      </c>
      <c r="C63" s="121" t="s">
        <v>113</v>
      </c>
      <c r="D63" s="113" t="s">
        <v>1</v>
      </c>
      <c r="E63" s="113" t="s">
        <v>1</v>
      </c>
      <c r="F63" s="113" t="s">
        <v>1</v>
      </c>
      <c r="G63" s="113" t="s">
        <v>1</v>
      </c>
      <c r="H63" s="113" t="s">
        <v>1</v>
      </c>
      <c r="I63" s="113" t="s">
        <v>1</v>
      </c>
    </row>
    <row r="64" spans="1:9" ht="28.5">
      <c r="A64" s="121"/>
      <c r="B64" s="112" t="s">
        <v>114</v>
      </c>
      <c r="C64" s="121" t="s">
        <v>113</v>
      </c>
      <c r="D64" s="113" t="s">
        <v>1</v>
      </c>
      <c r="E64" s="113" t="s">
        <v>1</v>
      </c>
      <c r="F64" s="113" t="s">
        <v>1</v>
      </c>
      <c r="G64" s="113" t="s">
        <v>1</v>
      </c>
      <c r="H64" s="113" t="s">
        <v>1</v>
      </c>
      <c r="I64" s="113" t="s">
        <v>1</v>
      </c>
    </row>
    <row r="65" spans="1:9" ht="28.5">
      <c r="A65" s="121" t="s">
        <v>115</v>
      </c>
      <c r="B65" s="112" t="s">
        <v>116</v>
      </c>
      <c r="C65" s="121" t="s">
        <v>109</v>
      </c>
      <c r="D65" s="113" t="s">
        <v>1</v>
      </c>
      <c r="E65" s="113" t="s">
        <v>1</v>
      </c>
      <c r="F65" s="113" t="s">
        <v>1</v>
      </c>
      <c r="G65" s="113" t="s">
        <v>1</v>
      </c>
      <c r="H65" s="113" t="s">
        <v>1</v>
      </c>
      <c r="I65" s="113" t="s">
        <v>1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A58:I58"/>
    <mergeCell ref="A60:A61"/>
    <mergeCell ref="B60:B61"/>
    <mergeCell ref="C60:C61"/>
    <mergeCell ref="D60:E60"/>
    <mergeCell ref="F60:G60"/>
    <mergeCell ref="H60:I60"/>
    <mergeCell ref="A57:I57"/>
    <mergeCell ref="D1:F1"/>
    <mergeCell ref="D2:F2"/>
    <mergeCell ref="A4:F4"/>
    <mergeCell ref="A5:F5"/>
    <mergeCell ref="A6:F6"/>
    <mergeCell ref="H9:L9"/>
    <mergeCell ref="D46:F46"/>
    <mergeCell ref="B49:F49"/>
    <mergeCell ref="B50:F50"/>
    <mergeCell ref="E53:I53"/>
    <mergeCell ref="E54:I54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opLeftCell="A7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4.7109375" customWidth="1"/>
    <col min="5" max="5" width="15" customWidth="1"/>
    <col min="6" max="6" width="15.42578125" customWidth="1"/>
    <col min="7" max="8" width="15.5703125" customWidth="1"/>
    <col min="9" max="9" width="15.7109375" customWidth="1"/>
  </cols>
  <sheetData>
    <row r="1" spans="1:12">
      <c r="D1" s="167" t="s">
        <v>4</v>
      </c>
      <c r="E1" s="167"/>
      <c r="F1" s="167"/>
    </row>
    <row r="2" spans="1:12" ht="40.5" customHeight="1">
      <c r="D2" s="168" t="s">
        <v>190</v>
      </c>
      <c r="E2" s="168"/>
      <c r="F2" s="168"/>
    </row>
    <row r="3" spans="1:12" ht="13.5" customHeight="1">
      <c r="A3" s="2"/>
      <c r="B3" s="2"/>
      <c r="C3" s="2"/>
      <c r="D3" s="2"/>
      <c r="E3" s="90"/>
      <c r="F3" s="90"/>
    </row>
    <row r="4" spans="1:12" ht="16.5" customHeight="1">
      <c r="A4" s="154" t="s">
        <v>92</v>
      </c>
      <c r="B4" s="154"/>
      <c r="C4" s="154"/>
      <c r="D4" s="154"/>
      <c r="E4" s="154"/>
      <c r="F4" s="154"/>
    </row>
    <row r="5" spans="1:12" ht="17.25" customHeight="1">
      <c r="A5" s="154" t="s">
        <v>213</v>
      </c>
      <c r="B5" s="154"/>
      <c r="C5" s="154"/>
      <c r="D5" s="154"/>
      <c r="E5" s="154"/>
      <c r="F5" s="154"/>
    </row>
    <row r="6" spans="1:12" ht="17.25" customHeight="1">
      <c r="A6" s="169" t="s">
        <v>88</v>
      </c>
      <c r="B6" s="169"/>
      <c r="C6" s="169"/>
      <c r="D6" s="169"/>
      <c r="E6" s="169"/>
      <c r="F6" s="169"/>
    </row>
    <row r="8" spans="1:12" ht="90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12">
      <c r="A9" s="54" t="s">
        <v>8</v>
      </c>
      <c r="B9" s="5" t="s">
        <v>9</v>
      </c>
      <c r="C9" s="54" t="s">
        <v>10</v>
      </c>
      <c r="D9" s="6">
        <v>500</v>
      </c>
      <c r="E9" s="6">
        <v>500</v>
      </c>
      <c r="F9" s="6">
        <v>500</v>
      </c>
      <c r="H9" s="166"/>
      <c r="I9" s="166"/>
      <c r="J9" s="166"/>
      <c r="K9" s="166"/>
      <c r="L9" s="166"/>
    </row>
    <row r="10" spans="1:12" ht="63.75">
      <c r="A10" s="91" t="s">
        <v>11</v>
      </c>
      <c r="B10" s="8" t="s">
        <v>12</v>
      </c>
      <c r="C10" s="91" t="s">
        <v>10</v>
      </c>
      <c r="D10" s="9">
        <v>355.91175000000004</v>
      </c>
      <c r="E10" s="9">
        <v>353.34341666666671</v>
      </c>
      <c r="F10" s="9">
        <v>353.59666666666669</v>
      </c>
      <c r="H10" s="47"/>
    </row>
    <row r="11" spans="1:12" ht="15.75">
      <c r="A11" s="91" t="s">
        <v>13</v>
      </c>
      <c r="B11" s="8" t="s">
        <v>14</v>
      </c>
      <c r="C11" s="91" t="s">
        <v>15</v>
      </c>
      <c r="D11" s="9">
        <v>1925.7899399999999</v>
      </c>
      <c r="E11" s="9">
        <v>2110.6738999999998</v>
      </c>
      <c r="F11" s="9">
        <v>1795.6120000000001</v>
      </c>
      <c r="H11" s="47"/>
    </row>
    <row r="12" spans="1:12" ht="15.75">
      <c r="A12" s="91" t="s">
        <v>16</v>
      </c>
      <c r="B12" s="8" t="s">
        <v>17</v>
      </c>
      <c r="C12" s="91" t="s">
        <v>15</v>
      </c>
      <c r="D12" s="9">
        <v>1704.9790289999999</v>
      </c>
      <c r="E12" s="9">
        <v>1889.9417999999998</v>
      </c>
      <c r="F12" s="9">
        <v>1564.5002510000002</v>
      </c>
      <c r="H12" s="47"/>
    </row>
    <row r="13" spans="1:12" ht="15.75">
      <c r="A13" s="91" t="s">
        <v>18</v>
      </c>
      <c r="B13" s="8" t="s">
        <v>19</v>
      </c>
      <c r="C13" s="91" t="s">
        <v>20</v>
      </c>
      <c r="D13" s="9">
        <v>590.63903099999993</v>
      </c>
      <c r="E13" s="9">
        <v>452.30279999999999</v>
      </c>
      <c r="F13" s="9">
        <v>516.86400000000003</v>
      </c>
      <c r="H13" s="47"/>
    </row>
    <row r="14" spans="1:12">
      <c r="A14" s="91" t="s">
        <v>21</v>
      </c>
      <c r="B14" s="8" t="s">
        <v>22</v>
      </c>
      <c r="C14" s="91" t="s">
        <v>20</v>
      </c>
      <c r="D14" s="9">
        <v>585.49003099999993</v>
      </c>
      <c r="E14" s="9">
        <v>447.06290000000001</v>
      </c>
      <c r="F14" s="9">
        <v>511.65500000000003</v>
      </c>
    </row>
    <row r="15" spans="1:12" ht="21" customHeight="1">
      <c r="A15" s="10" t="s">
        <v>23</v>
      </c>
      <c r="B15" s="75" t="s">
        <v>24</v>
      </c>
      <c r="C15" s="10" t="s">
        <v>25</v>
      </c>
      <c r="D15" s="9" t="s">
        <v>1</v>
      </c>
      <c r="E15" s="12">
        <f>E16+E17</f>
        <v>2690.1428055780789</v>
      </c>
      <c r="F15" s="12">
        <f>F16+F17</f>
        <v>2775.4640125543569</v>
      </c>
    </row>
    <row r="16" spans="1:12">
      <c r="A16" s="91" t="s">
        <v>26</v>
      </c>
      <c r="B16" s="8" t="s">
        <v>27</v>
      </c>
      <c r="C16" s="91" t="s">
        <v>25</v>
      </c>
      <c r="D16" s="9" t="s">
        <v>1</v>
      </c>
      <c r="E16" s="9">
        <f>1787006.47969358/1000</f>
        <v>1787.0064796935799</v>
      </c>
      <c r="F16" s="9">
        <f>1825568.83275489/1000</f>
        <v>1825.5688327548901</v>
      </c>
    </row>
    <row r="17" spans="1:6" ht="16.5" customHeight="1">
      <c r="A17" s="91" t="s">
        <v>28</v>
      </c>
      <c r="B17" s="8" t="s">
        <v>29</v>
      </c>
      <c r="C17" s="91" t="s">
        <v>25</v>
      </c>
      <c r="D17" s="9" t="s">
        <v>1</v>
      </c>
      <c r="E17" s="9">
        <f>903136.325884499/1000</f>
        <v>903.136325884499</v>
      </c>
      <c r="F17" s="9">
        <f>949895.179799467/1000</f>
        <v>949.89517979946697</v>
      </c>
    </row>
    <row r="18" spans="1:6" ht="25.5">
      <c r="A18" s="91" t="s">
        <v>30</v>
      </c>
      <c r="B18" s="8" t="s">
        <v>31</v>
      </c>
      <c r="C18" s="91" t="s">
        <v>25</v>
      </c>
      <c r="D18" s="9" t="s">
        <v>1</v>
      </c>
      <c r="E18" s="9" t="s">
        <v>1</v>
      </c>
      <c r="F18" s="9" t="s">
        <v>1</v>
      </c>
    </row>
    <row r="19" spans="1:6">
      <c r="A19" s="91" t="s">
        <v>32</v>
      </c>
      <c r="B19" s="8" t="s">
        <v>33</v>
      </c>
      <c r="C19" s="91" t="s">
        <v>25</v>
      </c>
      <c r="D19" s="9">
        <v>1663.5861230750099</v>
      </c>
      <c r="E19" s="9">
        <v>1770.6485836227898</v>
      </c>
      <c r="F19" s="9">
        <v>1811.14865438676</v>
      </c>
    </row>
    <row r="20" spans="1:6" ht="25.5">
      <c r="A20" s="91"/>
      <c r="B20" s="8" t="s">
        <v>34</v>
      </c>
      <c r="C20" s="14" t="s">
        <v>35</v>
      </c>
      <c r="D20" s="16">
        <v>179.89321945158468</v>
      </c>
      <c r="E20" s="16">
        <v>191.30000000000004</v>
      </c>
      <c r="F20" s="16">
        <v>173.66102869343473</v>
      </c>
    </row>
    <row r="21" spans="1:6">
      <c r="A21" s="91" t="s">
        <v>36</v>
      </c>
      <c r="B21" s="8" t="s">
        <v>37</v>
      </c>
      <c r="C21" s="91" t="s">
        <v>25</v>
      </c>
      <c r="D21" s="9">
        <v>533.38057749097004</v>
      </c>
      <c r="E21" s="9">
        <v>371.41797656046697</v>
      </c>
      <c r="F21" s="9">
        <v>562.65750903324306</v>
      </c>
    </row>
    <row r="22" spans="1:6" ht="25.5">
      <c r="A22" s="91"/>
      <c r="B22" s="8" t="s">
        <v>38</v>
      </c>
      <c r="C22" s="14" t="s">
        <v>39</v>
      </c>
      <c r="D22" s="16">
        <v>167.71028123943947</v>
      </c>
      <c r="E22" s="16">
        <v>168.5</v>
      </c>
      <c r="F22" s="16">
        <v>167.22774269440316</v>
      </c>
    </row>
    <row r="23" spans="1:6" ht="63.75">
      <c r="A23" s="91"/>
      <c r="B23" s="8" t="s">
        <v>40</v>
      </c>
      <c r="C23" s="14"/>
      <c r="D23" s="18" t="s">
        <v>1</v>
      </c>
      <c r="E23" s="17" t="s">
        <v>208</v>
      </c>
      <c r="F23" s="17" t="s">
        <v>187</v>
      </c>
    </row>
    <row r="24" spans="1:6">
      <c r="A24" s="10" t="s">
        <v>41</v>
      </c>
      <c r="B24" s="75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75" t="s">
        <v>44</v>
      </c>
      <c r="C25" s="91"/>
      <c r="D25" s="18" t="s">
        <v>1</v>
      </c>
      <c r="E25" s="18" t="s">
        <v>1</v>
      </c>
      <c r="F25" s="18" t="s">
        <v>1</v>
      </c>
    </row>
    <row r="26" spans="1:6">
      <c r="A26" s="91" t="s">
        <v>45</v>
      </c>
      <c r="B26" s="8" t="s">
        <v>46</v>
      </c>
      <c r="C26" s="91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91" t="s">
        <v>48</v>
      </c>
      <c r="B27" s="8" t="s">
        <v>49</v>
      </c>
      <c r="C27" s="91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91" t="s">
        <v>51</v>
      </c>
      <c r="B28" s="8" t="s">
        <v>52</v>
      </c>
      <c r="C28" s="9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75" t="s">
        <v>54</v>
      </c>
      <c r="C29" s="10" t="s">
        <v>25</v>
      </c>
      <c r="D29" s="18" t="s">
        <v>1</v>
      </c>
      <c r="E29" s="12">
        <f>SUM(E30:E32)</f>
        <v>2690.1428055780789</v>
      </c>
      <c r="F29" s="12">
        <f>SUM(F30:F32)</f>
        <v>2775.4640125543569</v>
      </c>
    </row>
    <row r="30" spans="1:6">
      <c r="A30" s="20" t="s">
        <v>55</v>
      </c>
      <c r="B30" s="21" t="s">
        <v>56</v>
      </c>
      <c r="C30" s="91" t="s">
        <v>25</v>
      </c>
      <c r="D30" s="18" t="s">
        <v>1</v>
      </c>
      <c r="E30" s="9">
        <f>E16</f>
        <v>1787.0064796935799</v>
      </c>
      <c r="F30" s="9">
        <f>F16</f>
        <v>1825.5688327548901</v>
      </c>
    </row>
    <row r="31" spans="1:6">
      <c r="A31" s="20" t="s">
        <v>57</v>
      </c>
      <c r="B31" s="8" t="s">
        <v>58</v>
      </c>
      <c r="C31" s="91" t="s">
        <v>25</v>
      </c>
      <c r="D31" s="18" t="s">
        <v>1</v>
      </c>
      <c r="E31" s="9">
        <f>E17</f>
        <v>903.136325884499</v>
      </c>
      <c r="F31" s="9">
        <f>F17</f>
        <v>949.89517979946697</v>
      </c>
    </row>
    <row r="32" spans="1:6" ht="25.5">
      <c r="A32" s="20" t="s">
        <v>59</v>
      </c>
      <c r="B32" s="8" t="s">
        <v>60</v>
      </c>
      <c r="C32" s="91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91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91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91" t="s">
        <v>69</v>
      </c>
      <c r="B37" s="21" t="s">
        <v>56</v>
      </c>
      <c r="C37" s="91" t="s">
        <v>25</v>
      </c>
      <c r="D37" s="18" t="s">
        <v>1</v>
      </c>
      <c r="E37" s="18" t="s">
        <v>1</v>
      </c>
      <c r="F37" s="18" t="s">
        <v>1</v>
      </c>
    </row>
    <row r="38" spans="1:6">
      <c r="A38" s="91" t="s">
        <v>70</v>
      </c>
      <c r="B38" s="8" t="s">
        <v>58</v>
      </c>
      <c r="C38" s="91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91" t="s">
        <v>71</v>
      </c>
      <c r="B39" s="8" t="s">
        <v>60</v>
      </c>
      <c r="C39" s="91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91" t="s">
        <v>74</v>
      </c>
      <c r="B41" s="21" t="s">
        <v>56</v>
      </c>
      <c r="C41" s="91" t="s">
        <v>25</v>
      </c>
      <c r="D41" s="18" t="s">
        <v>1</v>
      </c>
      <c r="E41" s="18" t="s">
        <v>1</v>
      </c>
      <c r="F41" s="18" t="s">
        <v>1</v>
      </c>
    </row>
    <row r="42" spans="1:6">
      <c r="A42" s="91" t="s">
        <v>75</v>
      </c>
      <c r="B42" s="8" t="s">
        <v>58</v>
      </c>
      <c r="C42" s="9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91" t="s">
        <v>76</v>
      </c>
      <c r="B43" s="8" t="s">
        <v>60</v>
      </c>
      <c r="C43" s="9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81.75" customHeight="1">
      <c r="A46" s="25" t="s">
        <v>82</v>
      </c>
      <c r="B46" s="75" t="s">
        <v>83</v>
      </c>
      <c r="C46" s="76"/>
      <c r="D46" s="164" t="s">
        <v>205</v>
      </c>
      <c r="E46" s="164"/>
      <c r="F46" s="164"/>
    </row>
    <row r="47" spans="1:6" ht="24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 ht="26.25" customHeight="1">
      <c r="A50" s="29"/>
      <c r="B50" s="171"/>
      <c r="C50" s="171"/>
      <c r="D50" s="171"/>
      <c r="E50" s="171"/>
      <c r="F50" s="171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5" t="s">
        <v>117</v>
      </c>
      <c r="F53" s="165"/>
      <c r="G53" s="165"/>
      <c r="H53" s="165"/>
      <c r="I53" s="165"/>
    </row>
    <row r="54" spans="1:9" ht="30" customHeight="1">
      <c r="A54" s="64"/>
      <c r="B54" s="64"/>
      <c r="C54" s="64"/>
      <c r="D54" s="64"/>
      <c r="E54" s="165" t="s">
        <v>190</v>
      </c>
      <c r="F54" s="165"/>
      <c r="G54" s="165"/>
      <c r="H54" s="165"/>
      <c r="I54" s="165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1" t="s">
        <v>105</v>
      </c>
      <c r="B57" s="161"/>
      <c r="C57" s="161"/>
      <c r="D57" s="161"/>
      <c r="E57" s="161"/>
      <c r="F57" s="161"/>
      <c r="G57" s="161"/>
      <c r="H57" s="161"/>
      <c r="I57" s="161"/>
    </row>
    <row r="58" spans="1:9" ht="15.75" customHeight="1">
      <c r="A58" s="154" t="s">
        <v>214</v>
      </c>
      <c r="B58" s="154"/>
      <c r="C58" s="154"/>
      <c r="D58" s="154"/>
      <c r="E58" s="154"/>
      <c r="F58" s="154"/>
      <c r="G58" s="154"/>
      <c r="H58" s="154"/>
      <c r="I58" s="154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62" t="s">
        <v>106</v>
      </c>
      <c r="B60" s="162" t="s">
        <v>6</v>
      </c>
      <c r="C60" s="162" t="s">
        <v>186</v>
      </c>
      <c r="D60" s="162" t="s">
        <v>199</v>
      </c>
      <c r="E60" s="162"/>
      <c r="F60" s="162" t="s">
        <v>201</v>
      </c>
      <c r="G60" s="162"/>
      <c r="H60" s="162" t="s">
        <v>193</v>
      </c>
      <c r="I60" s="162"/>
    </row>
    <row r="61" spans="1:9">
      <c r="A61" s="162"/>
      <c r="B61" s="162"/>
      <c r="C61" s="162"/>
      <c r="D61" s="92" t="s">
        <v>107</v>
      </c>
      <c r="E61" s="92" t="s">
        <v>108</v>
      </c>
      <c r="F61" s="92" t="s">
        <v>107</v>
      </c>
      <c r="G61" s="92" t="s">
        <v>108</v>
      </c>
      <c r="H61" s="92" t="s">
        <v>107</v>
      </c>
      <c r="I61" s="92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4" t="s">
        <v>111</v>
      </c>
      <c r="B63" s="112" t="s">
        <v>112</v>
      </c>
      <c r="C63" s="114" t="s">
        <v>113</v>
      </c>
      <c r="D63" s="113">
        <v>828.23</v>
      </c>
      <c r="E63" s="113">
        <v>828.23</v>
      </c>
      <c r="F63" s="113">
        <v>828.23</v>
      </c>
      <c r="G63" s="113">
        <v>945.53519039241257</v>
      </c>
      <c r="H63" s="113">
        <v>945.53519039241257</v>
      </c>
      <c r="I63" s="113">
        <v>1166.8702715694824</v>
      </c>
    </row>
    <row r="64" spans="1:9" ht="28.5">
      <c r="A64" s="114"/>
      <c r="B64" s="112" t="s">
        <v>114</v>
      </c>
      <c r="C64" s="114" t="s">
        <v>113</v>
      </c>
      <c r="D64" s="113">
        <v>820.18</v>
      </c>
      <c r="E64" s="113">
        <v>820.18</v>
      </c>
      <c r="F64" s="113">
        <v>820.18</v>
      </c>
      <c r="G64" s="113">
        <v>936.87995240001158</v>
      </c>
      <c r="H64" s="113">
        <v>936.87995240001158</v>
      </c>
      <c r="I64" s="113">
        <v>1157.6531568014157</v>
      </c>
    </row>
    <row r="65" spans="1:9" ht="28.5">
      <c r="A65" s="114" t="s">
        <v>115</v>
      </c>
      <c r="B65" s="112" t="s">
        <v>116</v>
      </c>
      <c r="C65" s="114" t="s">
        <v>109</v>
      </c>
      <c r="D65" s="113">
        <v>199090.89</v>
      </c>
      <c r="E65" s="113">
        <v>199090.89</v>
      </c>
      <c r="F65" s="113">
        <v>199090.89</v>
      </c>
      <c r="G65" s="113">
        <v>212997.77197030437</v>
      </c>
      <c r="H65" s="113">
        <v>212997.77197030437</v>
      </c>
      <c r="I65" s="113">
        <v>223865.0392159303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A58:I58"/>
    <mergeCell ref="A60:A61"/>
    <mergeCell ref="B60:B61"/>
    <mergeCell ref="C60:C61"/>
    <mergeCell ref="D60:E60"/>
    <mergeCell ref="F60:G60"/>
    <mergeCell ref="H60:I60"/>
    <mergeCell ref="A57:I57"/>
    <mergeCell ref="D1:F1"/>
    <mergeCell ref="D2:F2"/>
    <mergeCell ref="A4:F4"/>
    <mergeCell ref="A5:F5"/>
    <mergeCell ref="A6:F6"/>
    <mergeCell ref="H9:L9"/>
    <mergeCell ref="D46:F46"/>
    <mergeCell ref="B49:F49"/>
    <mergeCell ref="B50:F50"/>
    <mergeCell ref="E53:I53"/>
    <mergeCell ref="E54:I54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L66"/>
  <sheetViews>
    <sheetView topLeftCell="A7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4.7109375" customWidth="1"/>
    <col min="5" max="5" width="15" customWidth="1"/>
    <col min="6" max="6" width="15.42578125" customWidth="1"/>
    <col min="7" max="8" width="15.5703125" customWidth="1"/>
    <col min="9" max="9" width="15.7109375" customWidth="1"/>
  </cols>
  <sheetData>
    <row r="1" spans="1:12">
      <c r="D1" s="167" t="s">
        <v>4</v>
      </c>
      <c r="E1" s="167"/>
      <c r="F1" s="167"/>
    </row>
    <row r="2" spans="1:12" ht="40.5" customHeight="1">
      <c r="D2" s="168" t="s">
        <v>190</v>
      </c>
      <c r="E2" s="168"/>
      <c r="F2" s="168"/>
    </row>
    <row r="3" spans="1:12" ht="13.5" customHeight="1">
      <c r="A3" s="2"/>
      <c r="B3" s="2"/>
      <c r="C3" s="2"/>
      <c r="D3" s="2"/>
      <c r="E3" s="98"/>
      <c r="F3" s="98"/>
    </row>
    <row r="4" spans="1:12" ht="16.5" customHeight="1">
      <c r="A4" s="154" t="s">
        <v>92</v>
      </c>
      <c r="B4" s="154"/>
      <c r="C4" s="154"/>
      <c r="D4" s="154"/>
      <c r="E4" s="154"/>
      <c r="F4" s="154"/>
    </row>
    <row r="5" spans="1:12" ht="17.25" customHeight="1">
      <c r="A5" s="154" t="s">
        <v>90</v>
      </c>
      <c r="B5" s="154"/>
      <c r="C5" s="154"/>
      <c r="D5" s="154"/>
      <c r="E5" s="154"/>
      <c r="F5" s="154"/>
    </row>
    <row r="6" spans="1:12" ht="17.25" customHeight="1">
      <c r="A6" s="169" t="s">
        <v>5</v>
      </c>
      <c r="B6" s="169"/>
      <c r="C6" s="169"/>
      <c r="D6" s="169"/>
      <c r="E6" s="169"/>
      <c r="F6" s="169"/>
    </row>
    <row r="8" spans="1:12" ht="90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12">
      <c r="A9" s="4" t="s">
        <v>8</v>
      </c>
      <c r="B9" s="5" t="s">
        <v>9</v>
      </c>
      <c r="C9" s="4" t="s">
        <v>10</v>
      </c>
      <c r="D9" s="6">
        <v>750</v>
      </c>
      <c r="E9" s="6">
        <v>750</v>
      </c>
      <c r="F9" s="6">
        <v>750</v>
      </c>
      <c r="H9" s="166"/>
      <c r="I9" s="166"/>
      <c r="J9" s="166"/>
      <c r="K9" s="166"/>
      <c r="L9" s="166"/>
    </row>
    <row r="10" spans="1:12" ht="63.75">
      <c r="A10" s="7" t="s">
        <v>11</v>
      </c>
      <c r="B10" s="8" t="s">
        <v>12</v>
      </c>
      <c r="C10" s="7" t="s">
        <v>10</v>
      </c>
      <c r="D10" s="9">
        <v>682.57100000000003</v>
      </c>
      <c r="E10" s="9">
        <v>680.56083333333333</v>
      </c>
      <c r="F10" s="9">
        <v>677.63083333333338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2112.1076159999998</v>
      </c>
      <c r="E11" s="9">
        <v>2391.1749</v>
      </c>
      <c r="F11" s="9">
        <v>2348.1439999999998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1888.7450059999999</v>
      </c>
      <c r="E12" s="9">
        <v>2201.8568999999998</v>
      </c>
      <c r="F12" s="9">
        <v>2098.6327279999996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2673.5160000000001</v>
      </c>
      <c r="E13" s="9">
        <v>2770.6770000000001</v>
      </c>
      <c r="F13" s="9">
        <v>3183.57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2664.8480100000002</v>
      </c>
      <c r="E14" s="9">
        <v>2762.0862000000002</v>
      </c>
      <c r="F14" s="9">
        <v>3174.3070000000002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E16+E17</f>
        <v>3843.7835495134004</v>
      </c>
      <c r="F15" s="12">
        <f>F16+F17</f>
        <v>4673.56695271847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2485.5350473375702</v>
      </c>
      <c r="F16" s="9">
        <v>3252.0508164561102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1358.24850217583</v>
      </c>
      <c r="F17" s="9">
        <v>1421.5161362623601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2433.5850029584499</v>
      </c>
      <c r="E19" s="9">
        <v>2466.4774518428599</v>
      </c>
      <c r="F19" s="9">
        <v>3232.7074777461098</v>
      </c>
    </row>
    <row r="20" spans="1:6" ht="25.5">
      <c r="A20" s="7"/>
      <c r="B20" s="8" t="s">
        <v>34</v>
      </c>
      <c r="C20" s="14" t="s">
        <v>35</v>
      </c>
      <c r="D20" s="16">
        <v>225.80315546057196</v>
      </c>
      <c r="E20" s="16">
        <v>222.3</v>
      </c>
      <c r="F20" s="16">
        <v>233.3156208356335</v>
      </c>
    </row>
    <row r="21" spans="1:6">
      <c r="A21" s="7" t="s">
        <v>36</v>
      </c>
      <c r="B21" s="8" t="s">
        <v>37</v>
      </c>
      <c r="C21" s="7" t="s">
        <v>25</v>
      </c>
      <c r="D21" s="9">
        <v>2520.9232479306902</v>
      </c>
      <c r="E21" s="9">
        <v>2343.4297976000898</v>
      </c>
      <c r="F21" s="9">
        <v>3478.1638345038796</v>
      </c>
    </row>
    <row r="22" spans="1:6" ht="25.5">
      <c r="A22" s="7"/>
      <c r="B22" s="8" t="s">
        <v>38</v>
      </c>
      <c r="C22" s="14" t="s">
        <v>39</v>
      </c>
      <c r="D22" s="16">
        <v>169.70311754259185</v>
      </c>
      <c r="E22" s="16">
        <v>169.7</v>
      </c>
      <c r="F22" s="16">
        <v>168.52966952195177</v>
      </c>
    </row>
    <row r="23" spans="1:6" ht="63.75">
      <c r="A23" s="7"/>
      <c r="B23" s="8" t="s">
        <v>40</v>
      </c>
      <c r="C23" s="14"/>
      <c r="D23" s="18" t="s">
        <v>1</v>
      </c>
      <c r="E23" s="17" t="s">
        <v>215</v>
      </c>
      <c r="F23" s="17" t="s">
        <v>187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>SUM(E30:E32)</f>
        <v>3843.7835495134004</v>
      </c>
      <c r="F29" s="12">
        <f>SUM(F30:F32)</f>
        <v>4673.56695271847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2485.5350473375702</v>
      </c>
      <c r="F30" s="9">
        <f>F16</f>
        <v>3252.0508164561102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1358.24850217583</v>
      </c>
      <c r="F31" s="9">
        <f>F17</f>
        <v>1421.5161362623601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82.5" customHeight="1">
      <c r="A46" s="25" t="s">
        <v>82</v>
      </c>
      <c r="B46" s="75" t="s">
        <v>83</v>
      </c>
      <c r="C46" s="76"/>
      <c r="D46" s="164" t="s">
        <v>205</v>
      </c>
      <c r="E46" s="164"/>
      <c r="F46" s="164"/>
    </row>
    <row r="47" spans="1:6" ht="24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 ht="26.25" customHeight="1">
      <c r="A50" s="29"/>
      <c r="B50" s="171"/>
      <c r="C50" s="171"/>
      <c r="D50" s="171"/>
      <c r="E50" s="171"/>
      <c r="F50" s="171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5" t="s">
        <v>117</v>
      </c>
      <c r="F53" s="165"/>
      <c r="G53" s="165"/>
      <c r="H53" s="165"/>
      <c r="I53" s="165"/>
    </row>
    <row r="54" spans="1:9" ht="30" customHeight="1">
      <c r="A54" s="64"/>
      <c r="B54" s="64"/>
      <c r="C54" s="64"/>
      <c r="D54" s="64"/>
      <c r="E54" s="165" t="s">
        <v>190</v>
      </c>
      <c r="F54" s="165"/>
      <c r="G54" s="165"/>
      <c r="H54" s="165"/>
      <c r="I54" s="165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1" t="s">
        <v>105</v>
      </c>
      <c r="B57" s="161"/>
      <c r="C57" s="161"/>
      <c r="D57" s="161"/>
      <c r="E57" s="161"/>
      <c r="F57" s="161"/>
      <c r="G57" s="161"/>
      <c r="H57" s="161"/>
      <c r="I57" s="161"/>
    </row>
    <row r="58" spans="1:9" ht="15.75" customHeight="1">
      <c r="A58" s="154" t="s">
        <v>138</v>
      </c>
      <c r="B58" s="154"/>
      <c r="C58" s="154"/>
      <c r="D58" s="154"/>
      <c r="E58" s="154"/>
      <c r="F58" s="154"/>
      <c r="G58" s="154"/>
      <c r="H58" s="154"/>
      <c r="I58" s="154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62" t="s">
        <v>106</v>
      </c>
      <c r="B60" s="162" t="s">
        <v>6</v>
      </c>
      <c r="C60" s="162" t="s">
        <v>186</v>
      </c>
      <c r="D60" s="162" t="s">
        <v>199</v>
      </c>
      <c r="E60" s="162"/>
      <c r="F60" s="162" t="s">
        <v>201</v>
      </c>
      <c r="G60" s="162"/>
      <c r="H60" s="162" t="s">
        <v>193</v>
      </c>
      <c r="I60" s="162"/>
    </row>
    <row r="61" spans="1:9">
      <c r="A61" s="162"/>
      <c r="B61" s="162"/>
      <c r="C61" s="162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4" t="s">
        <v>111</v>
      </c>
      <c r="B63" s="112" t="s">
        <v>112</v>
      </c>
      <c r="C63" s="114" t="s">
        <v>113</v>
      </c>
      <c r="D63" s="113">
        <v>1061.731113023942</v>
      </c>
      <c r="E63" s="113">
        <v>1061.731113023942</v>
      </c>
      <c r="F63" s="113">
        <v>1061.731113023942</v>
      </c>
      <c r="G63" s="113">
        <v>1128.8358690964744</v>
      </c>
      <c r="H63" s="113">
        <v>1128.8358690964744</v>
      </c>
      <c r="I63" s="113">
        <v>1549.604546363536</v>
      </c>
    </row>
    <row r="64" spans="1:9" ht="28.5">
      <c r="A64" s="114"/>
      <c r="B64" s="112" t="s">
        <v>114</v>
      </c>
      <c r="C64" s="114" t="s">
        <v>113</v>
      </c>
      <c r="D64" s="113">
        <v>1053.6854958506328</v>
      </c>
      <c r="E64" s="113">
        <v>1053.6854958506328</v>
      </c>
      <c r="F64" s="113">
        <v>1053.6854958506328</v>
      </c>
      <c r="G64" s="113">
        <v>1120.1806311040734</v>
      </c>
      <c r="H64" s="113">
        <v>1120.1806311040734</v>
      </c>
      <c r="I64" s="113">
        <v>1540.3874315954695</v>
      </c>
    </row>
    <row r="65" spans="1:9" ht="28.5">
      <c r="A65" s="114" t="s">
        <v>115</v>
      </c>
      <c r="B65" s="112" t="s">
        <v>116</v>
      </c>
      <c r="C65" s="114" t="s">
        <v>109</v>
      </c>
      <c r="D65" s="113">
        <v>155435.16577418614</v>
      </c>
      <c r="E65" s="113">
        <v>155435.16577418614</v>
      </c>
      <c r="F65" s="113">
        <v>155435.16577418614</v>
      </c>
      <c r="G65" s="113">
        <v>166314.85333491224</v>
      </c>
      <c r="H65" s="113">
        <v>166314.85333491224</v>
      </c>
      <c r="I65" s="113">
        <v>174814.47448184792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H9:L9"/>
    <mergeCell ref="B50:F50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L66"/>
  <sheetViews>
    <sheetView topLeftCell="A7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3.5703125" customWidth="1"/>
    <col min="5" max="5" width="15" customWidth="1"/>
    <col min="6" max="6" width="15.42578125" customWidth="1"/>
    <col min="7" max="7" width="17.42578125" customWidth="1"/>
    <col min="8" max="8" width="16" customWidth="1"/>
    <col min="9" max="9" width="18" customWidth="1"/>
  </cols>
  <sheetData>
    <row r="1" spans="1:12">
      <c r="D1" s="167" t="s">
        <v>4</v>
      </c>
      <c r="E1" s="167"/>
      <c r="F1" s="167"/>
    </row>
    <row r="2" spans="1:12" ht="39" customHeight="1">
      <c r="D2" s="168" t="s">
        <v>190</v>
      </c>
      <c r="E2" s="168"/>
      <c r="F2" s="168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54" t="s">
        <v>92</v>
      </c>
      <c r="B4" s="154"/>
      <c r="C4" s="154"/>
      <c r="D4" s="154"/>
      <c r="E4" s="154"/>
      <c r="F4" s="154"/>
    </row>
    <row r="5" spans="1:12" ht="17.25" customHeight="1">
      <c r="A5" s="154" t="s">
        <v>153</v>
      </c>
      <c r="B5" s="154"/>
      <c r="C5" s="154"/>
      <c r="D5" s="154"/>
      <c r="E5" s="154"/>
      <c r="F5" s="154"/>
    </row>
    <row r="6" spans="1:12" ht="17.25" customHeight="1">
      <c r="A6" s="169" t="s">
        <v>5</v>
      </c>
      <c r="B6" s="169"/>
      <c r="C6" s="169"/>
      <c r="D6" s="169"/>
      <c r="E6" s="169"/>
      <c r="F6" s="169"/>
    </row>
    <row r="8" spans="1:12" ht="90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12">
      <c r="A9" s="4" t="s">
        <v>8</v>
      </c>
      <c r="B9" s="5" t="s">
        <v>9</v>
      </c>
      <c r="C9" s="4" t="s">
        <v>10</v>
      </c>
      <c r="D9" s="36">
        <v>457</v>
      </c>
      <c r="E9" s="36">
        <v>457</v>
      </c>
      <c r="F9" s="6">
        <v>457</v>
      </c>
      <c r="H9" s="166"/>
      <c r="I9" s="166"/>
      <c r="J9" s="166"/>
      <c r="K9" s="166"/>
      <c r="L9" s="166"/>
    </row>
    <row r="10" spans="1:12" ht="63.75">
      <c r="A10" s="7" t="s">
        <v>11</v>
      </c>
      <c r="B10" s="8" t="s">
        <v>12</v>
      </c>
      <c r="C10" s="7" t="s">
        <v>10</v>
      </c>
      <c r="D10" s="13">
        <v>430.93908333333331</v>
      </c>
      <c r="E10" s="13">
        <v>428.57016666666669</v>
      </c>
      <c r="F10" s="9">
        <v>434.72249999999997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13">
        <v>3003.5516969999999</v>
      </c>
      <c r="E11" s="13">
        <v>2821.9659999999999</v>
      </c>
      <c r="F11" s="9">
        <v>1954.4780000000001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13">
        <v>2872.035089</v>
      </c>
      <c r="E12" s="13">
        <v>2695.4870999999998</v>
      </c>
      <c r="F12" s="9">
        <v>1861.410361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13">
        <v>1365.0440000000001</v>
      </c>
      <c r="E13" s="13">
        <v>1189.8820000000001</v>
      </c>
      <c r="F13" s="9">
        <v>945.3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13">
        <v>1360.9159900000002</v>
      </c>
      <c r="E14" s="13">
        <v>1186.3731</v>
      </c>
      <c r="F14" s="9">
        <v>942.12899999999991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>E16+E17</f>
        <v>3657.1785605842283</v>
      </c>
      <c r="F15" s="37">
        <f>F16+F17</f>
        <v>3364.2313714042839</v>
      </c>
    </row>
    <row r="16" spans="1:12">
      <c r="A16" s="7" t="s">
        <v>26</v>
      </c>
      <c r="B16" s="8" t="s">
        <v>27</v>
      </c>
      <c r="C16" s="7" t="s">
        <v>25</v>
      </c>
      <c r="D16" s="13" t="s">
        <v>1</v>
      </c>
      <c r="E16" s="13">
        <v>2751.3659330894402</v>
      </c>
      <c r="F16" s="9">
        <v>2399.56213909695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905.81262749478799</v>
      </c>
      <c r="F17" s="13">
        <v>964.66923230733391</v>
      </c>
    </row>
    <row r="18" spans="1:6" ht="27.75" customHeight="1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>
        <v>3318.9301417142501</v>
      </c>
      <c r="E19" s="13">
        <v>2746.5448279901702</v>
      </c>
      <c r="F19" s="9">
        <v>2395.7493601350302</v>
      </c>
    </row>
    <row r="20" spans="1:6" ht="25.5">
      <c r="A20" s="7"/>
      <c r="B20" s="8" t="s">
        <v>34</v>
      </c>
      <c r="C20" s="14" t="s">
        <v>35</v>
      </c>
      <c r="D20" s="38">
        <v>207.27661136389807</v>
      </c>
      <c r="E20" s="38">
        <v>203.9</v>
      </c>
      <c r="F20" s="16">
        <v>196.21132525041662</v>
      </c>
    </row>
    <row r="21" spans="1:6">
      <c r="A21" s="7" t="s">
        <v>36</v>
      </c>
      <c r="B21" s="8" t="s">
        <v>37</v>
      </c>
      <c r="C21" s="7" t="s">
        <v>25</v>
      </c>
      <c r="D21" s="13">
        <v>1165.6798984104901</v>
      </c>
      <c r="E21" s="13">
        <v>908.88566622102405</v>
      </c>
      <c r="F21" s="9">
        <v>943.69224354497294</v>
      </c>
    </row>
    <row r="22" spans="1:6" ht="25.5">
      <c r="A22" s="7"/>
      <c r="B22" s="8" t="s">
        <v>38</v>
      </c>
      <c r="C22" s="14" t="s">
        <v>39</v>
      </c>
      <c r="D22" s="38">
        <v>154.00016409727451</v>
      </c>
      <c r="E22" s="38">
        <v>153.30000000000001</v>
      </c>
      <c r="F22" s="16">
        <v>154.00084629218239</v>
      </c>
    </row>
    <row r="23" spans="1:6" ht="63.75">
      <c r="A23" s="7"/>
      <c r="B23" s="8" t="s">
        <v>40</v>
      </c>
      <c r="C23" s="14"/>
      <c r="D23" s="18" t="s">
        <v>1</v>
      </c>
      <c r="E23" s="17" t="s">
        <v>215</v>
      </c>
      <c r="F23" s="17" t="s">
        <v>187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37">
        <f t="shared" ref="E29" si="0">SUM(E30:E32)</f>
        <v>3657.1785605842283</v>
      </c>
      <c r="F29" s="12">
        <f>SUM(F30:F32)</f>
        <v>3364.2313714042839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13">
        <f>E16</f>
        <v>2751.3659330894402</v>
      </c>
      <c r="F30" s="13">
        <f>F16</f>
        <v>2399.56213909695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13">
        <f>E17</f>
        <v>905.81262749478799</v>
      </c>
      <c r="F31" s="13">
        <f>F17</f>
        <v>964.66923230733391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87" customHeight="1">
      <c r="A46" s="25" t="s">
        <v>82</v>
      </c>
      <c r="B46" s="75" t="s">
        <v>83</v>
      </c>
      <c r="C46" s="76"/>
      <c r="D46" s="164" t="s">
        <v>205</v>
      </c>
      <c r="E46" s="164"/>
      <c r="F46" s="164"/>
    </row>
    <row r="47" spans="1:6" ht="16.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5" t="s">
        <v>117</v>
      </c>
      <c r="F53" s="165"/>
      <c r="G53" s="165"/>
      <c r="H53" s="165"/>
      <c r="I53" s="165"/>
    </row>
    <row r="54" spans="1:9" ht="27" customHeight="1">
      <c r="A54" s="64"/>
      <c r="B54" s="64"/>
      <c r="C54" s="64"/>
      <c r="D54" s="64"/>
      <c r="E54" s="165" t="s">
        <v>190</v>
      </c>
      <c r="F54" s="165"/>
      <c r="G54" s="165"/>
      <c r="H54" s="165"/>
      <c r="I54" s="165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1" t="s">
        <v>105</v>
      </c>
      <c r="B57" s="161"/>
      <c r="C57" s="161"/>
      <c r="D57" s="161"/>
      <c r="E57" s="161"/>
      <c r="F57" s="161"/>
      <c r="G57" s="161"/>
      <c r="H57" s="161"/>
      <c r="I57" s="161"/>
    </row>
    <row r="58" spans="1:9" ht="15.75" customHeight="1">
      <c r="A58" s="154" t="s">
        <v>154</v>
      </c>
      <c r="B58" s="154"/>
      <c r="C58" s="154"/>
      <c r="D58" s="154"/>
      <c r="E58" s="154"/>
      <c r="F58" s="154"/>
      <c r="G58" s="154"/>
      <c r="H58" s="154"/>
      <c r="I58" s="154"/>
    </row>
    <row r="59" spans="1:9" ht="15.75">
      <c r="A59" s="169"/>
      <c r="B59" s="169"/>
      <c r="C59" s="169"/>
      <c r="D59" s="169"/>
      <c r="E59" s="169"/>
      <c r="F59" s="169"/>
      <c r="G59" s="64"/>
      <c r="H59" s="64"/>
      <c r="I59" s="64"/>
    </row>
    <row r="60" spans="1:9" ht="42.75" customHeight="1">
      <c r="A60" s="162" t="s">
        <v>106</v>
      </c>
      <c r="B60" s="162" t="s">
        <v>6</v>
      </c>
      <c r="C60" s="162" t="s">
        <v>186</v>
      </c>
      <c r="D60" s="162" t="s">
        <v>199</v>
      </c>
      <c r="E60" s="162"/>
      <c r="F60" s="162" t="s">
        <v>201</v>
      </c>
      <c r="G60" s="162"/>
      <c r="H60" s="162" t="s">
        <v>193</v>
      </c>
      <c r="I60" s="162"/>
    </row>
    <row r="61" spans="1:9" ht="28.5">
      <c r="A61" s="162"/>
      <c r="B61" s="162"/>
      <c r="C61" s="162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4" t="s">
        <v>111</v>
      </c>
      <c r="B63" s="112" t="s">
        <v>112</v>
      </c>
      <c r="C63" s="114" t="s">
        <v>113</v>
      </c>
      <c r="D63" s="113">
        <v>923.69</v>
      </c>
      <c r="E63" s="113">
        <v>923.69</v>
      </c>
      <c r="F63" s="113">
        <v>923.69</v>
      </c>
      <c r="G63" s="113">
        <v>1020.7305140096714</v>
      </c>
      <c r="H63" s="113">
        <v>1020.7305140096714</v>
      </c>
      <c r="I63" s="113">
        <v>1289.1096930436361</v>
      </c>
    </row>
    <row r="64" spans="1:9" ht="28.5">
      <c r="A64" s="114"/>
      <c r="B64" s="112" t="s">
        <v>114</v>
      </c>
      <c r="C64" s="114" t="s">
        <v>113</v>
      </c>
      <c r="D64" s="113">
        <v>922.09483528596922</v>
      </c>
      <c r="E64" s="113">
        <v>922.09483528596922</v>
      </c>
      <c r="F64" s="113">
        <v>922.09483528596922</v>
      </c>
      <c r="G64" s="113">
        <v>1018.9419300096714</v>
      </c>
      <c r="H64" s="113">
        <v>1018.9419300096714</v>
      </c>
      <c r="I64" s="113">
        <v>1287.061365043636</v>
      </c>
    </row>
    <row r="65" spans="1:9" ht="28.5">
      <c r="A65" s="114" t="s">
        <v>115</v>
      </c>
      <c r="B65" s="112" t="s">
        <v>116</v>
      </c>
      <c r="C65" s="114" t="s">
        <v>109</v>
      </c>
      <c r="D65" s="113">
        <v>165536.42000000001</v>
      </c>
      <c r="E65" s="113">
        <v>165536.42000000001</v>
      </c>
      <c r="F65" s="113">
        <v>165536.42000000001</v>
      </c>
      <c r="G65" s="113">
        <v>176130.7517312</v>
      </c>
      <c r="H65" s="113">
        <v>176130.7517312</v>
      </c>
      <c r="I65" s="113">
        <v>184920.50145156481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9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9:F59"/>
    <mergeCell ref="A58:I58"/>
    <mergeCell ref="H9:L9"/>
    <mergeCell ref="D1:F1"/>
    <mergeCell ref="D2:F2"/>
    <mergeCell ref="B49:F49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I66"/>
  <sheetViews>
    <sheetView topLeftCell="A13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0.28515625" customWidth="1"/>
    <col min="4" max="4" width="16.28515625" customWidth="1"/>
    <col min="5" max="5" width="14" customWidth="1"/>
    <col min="6" max="6" width="15.42578125" customWidth="1"/>
    <col min="7" max="7" width="14.5703125" customWidth="1"/>
    <col min="8" max="8" width="15.28515625" customWidth="1"/>
    <col min="9" max="9" width="16.28515625" customWidth="1"/>
  </cols>
  <sheetData>
    <row r="1" spans="1:8" ht="13.5" customHeight="1">
      <c r="A1" s="2"/>
      <c r="B1" s="2"/>
      <c r="C1" s="2"/>
      <c r="D1" s="167" t="s">
        <v>4</v>
      </c>
      <c r="E1" s="167"/>
      <c r="F1" s="167"/>
    </row>
    <row r="2" spans="1:8" ht="39.75" customHeight="1">
      <c r="A2" s="2"/>
      <c r="B2" s="2"/>
      <c r="C2" s="2"/>
      <c r="D2" s="168" t="s">
        <v>190</v>
      </c>
      <c r="E2" s="168"/>
      <c r="F2" s="168"/>
    </row>
    <row r="3" spans="1:8" ht="13.5" customHeight="1">
      <c r="A3" s="2"/>
      <c r="B3" s="2"/>
      <c r="C3" s="2"/>
      <c r="D3" s="2"/>
      <c r="E3" s="96"/>
      <c r="F3" s="96"/>
    </row>
    <row r="4" spans="1:8" ht="16.5" customHeight="1">
      <c r="A4" s="154" t="s">
        <v>92</v>
      </c>
      <c r="B4" s="154"/>
      <c r="C4" s="154"/>
      <c r="D4" s="154"/>
      <c r="E4" s="154"/>
      <c r="F4" s="154"/>
    </row>
    <row r="5" spans="1:8" ht="17.25" customHeight="1">
      <c r="A5" s="154" t="s">
        <v>91</v>
      </c>
      <c r="B5" s="154"/>
      <c r="C5" s="154"/>
      <c r="D5" s="154"/>
      <c r="E5" s="154"/>
      <c r="F5" s="154"/>
    </row>
    <row r="6" spans="1:8" ht="17.25" customHeight="1">
      <c r="A6" s="154" t="s">
        <v>88</v>
      </c>
      <c r="B6" s="154"/>
      <c r="C6" s="154"/>
      <c r="D6" s="154"/>
      <c r="E6" s="154"/>
      <c r="F6" s="154"/>
      <c r="G6" s="41"/>
      <c r="H6" s="41"/>
    </row>
    <row r="8" spans="1:8" ht="77.2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8">
      <c r="A9" s="4" t="s">
        <v>8</v>
      </c>
      <c r="B9" s="5" t="s">
        <v>9</v>
      </c>
      <c r="C9" s="4" t="s">
        <v>10</v>
      </c>
      <c r="D9" s="36">
        <v>84</v>
      </c>
      <c r="E9" s="36">
        <v>84</v>
      </c>
      <c r="F9" s="6">
        <v>84</v>
      </c>
    </row>
    <row r="10" spans="1:8" ht="63.75">
      <c r="A10" s="7" t="s">
        <v>11</v>
      </c>
      <c r="B10" s="8" t="s">
        <v>12</v>
      </c>
      <c r="C10" s="7" t="s">
        <v>10</v>
      </c>
      <c r="D10" s="13">
        <v>51.29</v>
      </c>
      <c r="E10" s="13">
        <v>51.249166666666667</v>
      </c>
      <c r="F10" s="9">
        <v>51.206666666666663</v>
      </c>
    </row>
    <row r="11" spans="1:8">
      <c r="A11" s="7" t="s">
        <v>13</v>
      </c>
      <c r="B11" s="8" t="s">
        <v>14</v>
      </c>
      <c r="C11" s="7" t="s">
        <v>15</v>
      </c>
      <c r="D11" s="13">
        <v>338.85890999999998</v>
      </c>
      <c r="E11" s="13">
        <v>385.16980000000001</v>
      </c>
      <c r="F11" s="9">
        <v>325</v>
      </c>
    </row>
    <row r="12" spans="1:8">
      <c r="A12" s="7" t="s">
        <v>16</v>
      </c>
      <c r="B12" s="8" t="s">
        <v>17</v>
      </c>
      <c r="C12" s="7" t="s">
        <v>15</v>
      </c>
      <c r="D12" s="13">
        <v>328.82817399999999</v>
      </c>
      <c r="E12" s="13">
        <v>378.52800000000002</v>
      </c>
      <c r="F12" s="9">
        <v>314.58456100000001</v>
      </c>
    </row>
    <row r="13" spans="1:8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9" t="s">
        <v>1</v>
      </c>
    </row>
    <row r="14" spans="1:8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9" t="s">
        <v>1</v>
      </c>
    </row>
    <row r="15" spans="1:8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>E16+E17</f>
        <v>181.32918306488159</v>
      </c>
      <c r="F15" s="37">
        <f>F16+F17</f>
        <v>188.23732537727807</v>
      </c>
    </row>
    <row r="16" spans="1:8">
      <c r="A16" s="7" t="s">
        <v>26</v>
      </c>
      <c r="B16" s="8" t="s">
        <v>27</v>
      </c>
      <c r="C16" s="7" t="s">
        <v>25</v>
      </c>
      <c r="D16" s="13" t="s">
        <v>1</v>
      </c>
      <c r="E16" s="13">
        <f>18621.6831546106/1000</f>
        <v>18.621683154610601</v>
      </c>
      <c r="F16" s="9">
        <f>17471.3246377451/1000</f>
        <v>17.471324637745099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f>162707.499910271/1000</f>
        <v>162.707499910271</v>
      </c>
      <c r="F17" s="9">
        <f>170766.000739533/1000</f>
        <v>170.76600073953298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f>E30+E31</f>
        <v>181.32918306488159</v>
      </c>
      <c r="F29" s="37">
        <f>F30+F31</f>
        <v>188.23732537727807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f>E16</f>
        <v>18.621683154610601</v>
      </c>
      <c r="F30" s="13">
        <f>F16</f>
        <v>17.471324637745099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f>E17</f>
        <v>162.707499910271</v>
      </c>
      <c r="F31" s="13">
        <f>F17</f>
        <v>170.76600073953298</v>
      </c>
    </row>
    <row r="32" spans="1:6" ht="25.5">
      <c r="A32" s="20" t="s">
        <v>59</v>
      </c>
      <c r="B32" s="8" t="s">
        <v>60</v>
      </c>
      <c r="C32" s="7" t="s">
        <v>25</v>
      </c>
      <c r="D32" s="1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3"/>
      <c r="E36" s="43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43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43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43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5" t="s">
        <v>117</v>
      </c>
      <c r="F53" s="165"/>
      <c r="G53" s="165"/>
      <c r="H53" s="165"/>
      <c r="I53" s="165"/>
    </row>
    <row r="54" spans="1:9" ht="24.75" customHeight="1">
      <c r="A54" s="64"/>
      <c r="B54" s="64"/>
      <c r="C54" s="64"/>
      <c r="D54" s="64"/>
      <c r="E54" s="165" t="s">
        <v>190</v>
      </c>
      <c r="F54" s="165"/>
      <c r="G54" s="165"/>
      <c r="H54" s="165"/>
      <c r="I54" s="165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1" t="s">
        <v>105</v>
      </c>
      <c r="B57" s="161"/>
      <c r="C57" s="161"/>
      <c r="D57" s="161"/>
      <c r="E57" s="161"/>
      <c r="F57" s="161"/>
      <c r="G57" s="161"/>
      <c r="H57" s="161"/>
      <c r="I57" s="161"/>
    </row>
    <row r="58" spans="1:9" ht="15.75" customHeight="1">
      <c r="A58" s="154" t="s">
        <v>137</v>
      </c>
      <c r="B58" s="154"/>
      <c r="C58" s="154"/>
      <c r="D58" s="154"/>
      <c r="E58" s="154"/>
      <c r="F58" s="154"/>
      <c r="G58" s="154"/>
      <c r="H58" s="154"/>
      <c r="I58" s="154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3.5" customHeight="1">
      <c r="A60" s="162" t="s">
        <v>106</v>
      </c>
      <c r="B60" s="162" t="s">
        <v>6</v>
      </c>
      <c r="C60" s="162" t="s">
        <v>7</v>
      </c>
      <c r="D60" s="162" t="s">
        <v>199</v>
      </c>
      <c r="E60" s="162"/>
      <c r="F60" s="162" t="s">
        <v>201</v>
      </c>
      <c r="G60" s="162"/>
      <c r="H60" s="162" t="s">
        <v>193</v>
      </c>
      <c r="I60" s="162"/>
    </row>
    <row r="61" spans="1:9" ht="28.5">
      <c r="A61" s="162"/>
      <c r="B61" s="162"/>
      <c r="C61" s="162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0" t="s">
        <v>111</v>
      </c>
      <c r="B63" s="112" t="s">
        <v>112</v>
      </c>
      <c r="C63" s="110" t="s">
        <v>113</v>
      </c>
      <c r="D63" s="113">
        <v>39.437232177286859</v>
      </c>
      <c r="E63" s="113">
        <v>39.437232177286859</v>
      </c>
      <c r="F63" s="113">
        <v>39.437232177286859</v>
      </c>
      <c r="G63" s="113">
        <v>49.19</v>
      </c>
      <c r="H63" s="113">
        <f>G63</f>
        <v>49.19</v>
      </c>
      <c r="I63" s="113">
        <v>55.54</v>
      </c>
    </row>
    <row r="64" spans="1:9" ht="28.5">
      <c r="A64" s="110"/>
      <c r="B64" s="112" t="s">
        <v>114</v>
      </c>
      <c r="C64" s="110" t="s">
        <v>113</v>
      </c>
      <c r="D64" s="113" t="s">
        <v>1</v>
      </c>
      <c r="E64" s="113" t="s">
        <v>1</v>
      </c>
      <c r="F64" s="113" t="s">
        <v>1</v>
      </c>
      <c r="G64" s="113" t="s">
        <v>1</v>
      </c>
      <c r="H64" s="113" t="s">
        <v>1</v>
      </c>
      <c r="I64" s="113" t="s">
        <v>1</v>
      </c>
    </row>
    <row r="65" spans="1:9" ht="28.5">
      <c r="A65" s="110" t="s">
        <v>115</v>
      </c>
      <c r="B65" s="112" t="s">
        <v>116</v>
      </c>
      <c r="C65" s="110" t="s">
        <v>109</v>
      </c>
      <c r="D65" s="113">
        <v>247415.77989164065</v>
      </c>
      <c r="E65" s="113">
        <v>247415.77989164065</v>
      </c>
      <c r="F65" s="113">
        <v>247415.77989164065</v>
      </c>
      <c r="G65" s="113">
        <v>264569.34000000003</v>
      </c>
      <c r="H65" s="113">
        <f>G65</f>
        <v>264569.34000000003</v>
      </c>
      <c r="I65" s="113">
        <v>277903.2690071814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D1:F1"/>
    <mergeCell ref="D2:F2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A4:F4"/>
    <mergeCell ref="A5:F5"/>
    <mergeCell ref="A6:F6"/>
    <mergeCell ref="E53:I53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I65"/>
  <sheetViews>
    <sheetView topLeftCell="A7" zoomScaleNormal="100" zoomScaleSheetLayoutView="110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0.28515625" customWidth="1"/>
    <col min="4" max="4" width="17.140625" customWidth="1"/>
    <col min="5" max="5" width="15" customWidth="1"/>
    <col min="6" max="6" width="15.42578125" customWidth="1"/>
    <col min="7" max="7" width="14.42578125" customWidth="1"/>
    <col min="8" max="8" width="16.7109375" customWidth="1"/>
    <col min="9" max="9" width="15.85546875" customWidth="1"/>
  </cols>
  <sheetData>
    <row r="1" spans="1:6">
      <c r="D1" s="167" t="s">
        <v>4</v>
      </c>
      <c r="E1" s="167"/>
      <c r="F1" s="167"/>
    </row>
    <row r="2" spans="1:6" ht="27.75" customHeight="1">
      <c r="D2" s="168" t="s">
        <v>190</v>
      </c>
      <c r="E2" s="168"/>
      <c r="F2" s="168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54" t="s">
        <v>92</v>
      </c>
      <c r="B4" s="154"/>
      <c r="C4" s="154"/>
      <c r="D4" s="154"/>
      <c r="E4" s="154"/>
      <c r="F4" s="154"/>
    </row>
    <row r="5" spans="1:6" ht="17.25" customHeight="1">
      <c r="A5" s="154" t="s">
        <v>2</v>
      </c>
      <c r="B5" s="154"/>
      <c r="C5" s="154"/>
      <c r="D5" s="154"/>
      <c r="E5" s="154"/>
      <c r="F5" s="154"/>
    </row>
    <row r="6" spans="1:6" ht="17.25" customHeight="1">
      <c r="A6" s="154" t="s">
        <v>88</v>
      </c>
      <c r="B6" s="154"/>
      <c r="C6" s="154"/>
      <c r="D6" s="154"/>
      <c r="E6" s="154"/>
      <c r="F6" s="154"/>
    </row>
    <row r="8" spans="1:6" ht="64.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6">
      <c r="A9" s="4" t="s">
        <v>8</v>
      </c>
      <c r="B9" s="5" t="s">
        <v>9</v>
      </c>
      <c r="C9" s="4" t="s">
        <v>10</v>
      </c>
      <c r="D9" s="36">
        <v>124.8</v>
      </c>
      <c r="E9" s="36">
        <v>124.8</v>
      </c>
      <c r="F9" s="36">
        <v>124.8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123.39</v>
      </c>
      <c r="E10" s="13">
        <v>123.50333333333333</v>
      </c>
      <c r="F10" s="13">
        <v>123.37999999999997</v>
      </c>
    </row>
    <row r="11" spans="1:6">
      <c r="A11" s="7" t="s">
        <v>13</v>
      </c>
      <c r="B11" s="8" t="s">
        <v>14</v>
      </c>
      <c r="C11" s="7" t="s">
        <v>15</v>
      </c>
      <c r="D11" s="13">
        <v>664.97152800000003</v>
      </c>
      <c r="E11" s="13">
        <v>608</v>
      </c>
      <c r="F11" s="13">
        <v>707</v>
      </c>
    </row>
    <row r="12" spans="1:6">
      <c r="A12" s="7" t="s">
        <v>16</v>
      </c>
      <c r="B12" s="8" t="s">
        <v>17</v>
      </c>
      <c r="C12" s="7" t="s">
        <v>15</v>
      </c>
      <c r="D12" s="13">
        <v>654.19230000000005</v>
      </c>
      <c r="E12" s="13">
        <v>597.97789999999998</v>
      </c>
      <c r="F12" s="13">
        <v>696.00379099999998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>E16+E17</f>
        <v>250.12779571240949</v>
      </c>
      <c r="F15" s="37">
        <f>F16+F17</f>
        <v>269.88139889717098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f>29398.7095728345/1000</f>
        <v>29.398709572834502</v>
      </c>
      <c r="F16" s="13">
        <f>38112.361342153/1000</f>
        <v>38.112361342153001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f>220729.086139575/1000</f>
        <v>220.729086139575</v>
      </c>
      <c r="F17" s="13">
        <f>231769.037555018/1000</f>
        <v>231.769037555018</v>
      </c>
    </row>
    <row r="18" spans="1:6" ht="25.5">
      <c r="A18" s="7" t="s">
        <v>30</v>
      </c>
      <c r="B18" s="8" t="s">
        <v>31</v>
      </c>
      <c r="C18" s="7" t="s">
        <v>25</v>
      </c>
      <c r="D18" s="43" t="s">
        <v>1</v>
      </c>
      <c r="E18" s="43" t="s">
        <v>1</v>
      </c>
      <c r="F18" s="43" t="s">
        <v>1</v>
      </c>
    </row>
    <row r="19" spans="1:6">
      <c r="A19" s="7" t="s">
        <v>32</v>
      </c>
      <c r="B19" s="8" t="s">
        <v>33</v>
      </c>
      <c r="C19" s="7" t="s">
        <v>25</v>
      </c>
      <c r="D19" s="43" t="s">
        <v>1</v>
      </c>
      <c r="E19" s="43" t="s">
        <v>1</v>
      </c>
      <c r="F19" s="43" t="s">
        <v>1</v>
      </c>
    </row>
    <row r="20" spans="1:6" ht="25.5">
      <c r="A20" s="7"/>
      <c r="B20" s="8" t="s">
        <v>34</v>
      </c>
      <c r="C20" s="14" t="s">
        <v>35</v>
      </c>
      <c r="D20" s="43" t="s">
        <v>1</v>
      </c>
      <c r="E20" s="43" t="s">
        <v>1</v>
      </c>
      <c r="F20" s="43" t="s">
        <v>1</v>
      </c>
    </row>
    <row r="21" spans="1:6">
      <c r="A21" s="7" t="s">
        <v>36</v>
      </c>
      <c r="B21" s="8" t="s">
        <v>37</v>
      </c>
      <c r="C21" s="7" t="s">
        <v>25</v>
      </c>
      <c r="D21" s="43" t="s">
        <v>1</v>
      </c>
      <c r="E21" s="43" t="s">
        <v>1</v>
      </c>
      <c r="F21" s="43" t="s">
        <v>1</v>
      </c>
    </row>
    <row r="22" spans="1:6" ht="25.5">
      <c r="A22" s="7"/>
      <c r="B22" s="8" t="s">
        <v>38</v>
      </c>
      <c r="C22" s="14" t="s">
        <v>39</v>
      </c>
      <c r="D22" s="43" t="s">
        <v>1</v>
      </c>
      <c r="E22" s="43" t="s">
        <v>1</v>
      </c>
      <c r="F22" s="43" t="s">
        <v>1</v>
      </c>
    </row>
    <row r="23" spans="1:6" ht="25.5">
      <c r="A23" s="7"/>
      <c r="B23" s="8" t="s">
        <v>40</v>
      </c>
      <c r="C23" s="14"/>
      <c r="D23" s="43" t="s">
        <v>1</v>
      </c>
      <c r="E23" s="43" t="s">
        <v>1</v>
      </c>
      <c r="F23" s="43" t="s">
        <v>1</v>
      </c>
    </row>
    <row r="24" spans="1:6">
      <c r="A24" s="10" t="s">
        <v>41</v>
      </c>
      <c r="B24" s="11" t="s">
        <v>42</v>
      </c>
      <c r="C24" s="10" t="s">
        <v>25</v>
      </c>
      <c r="D24" s="43" t="s">
        <v>1</v>
      </c>
      <c r="E24" s="43" t="s">
        <v>1</v>
      </c>
      <c r="F24" s="43" t="s">
        <v>1</v>
      </c>
    </row>
    <row r="25" spans="1:6" ht="38.25">
      <c r="A25" s="10" t="s">
        <v>43</v>
      </c>
      <c r="B25" s="11" t="s">
        <v>44</v>
      </c>
      <c r="C25" s="7"/>
      <c r="D25" s="43" t="s">
        <v>1</v>
      </c>
      <c r="E25" s="43" t="s">
        <v>1</v>
      </c>
      <c r="F25" s="43" t="s">
        <v>1</v>
      </c>
    </row>
    <row r="26" spans="1:6">
      <c r="A26" s="7" t="s">
        <v>45</v>
      </c>
      <c r="B26" s="8" t="s">
        <v>46</v>
      </c>
      <c r="C26" s="7" t="s">
        <v>47</v>
      </c>
      <c r="D26" s="43" t="s">
        <v>1</v>
      </c>
      <c r="E26" s="43" t="s">
        <v>1</v>
      </c>
      <c r="F26" s="4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43" t="s">
        <v>1</v>
      </c>
      <c r="E27" s="43" t="s">
        <v>1</v>
      </c>
      <c r="F27" s="43" t="s">
        <v>1</v>
      </c>
    </row>
    <row r="28" spans="1:6" ht="38.25">
      <c r="A28" s="7" t="s">
        <v>51</v>
      </c>
      <c r="B28" s="8" t="s">
        <v>52</v>
      </c>
      <c r="C28" s="7"/>
      <c r="D28" s="43" t="s">
        <v>1</v>
      </c>
      <c r="E28" s="43" t="s">
        <v>1</v>
      </c>
      <c r="F28" s="43" t="s">
        <v>1</v>
      </c>
    </row>
    <row r="29" spans="1:6">
      <c r="A29" s="10" t="s">
        <v>53</v>
      </c>
      <c r="B29" s="11" t="s">
        <v>54</v>
      </c>
      <c r="C29" s="10" t="s">
        <v>25</v>
      </c>
      <c r="D29" s="43" t="s">
        <v>1</v>
      </c>
      <c r="E29" s="37">
        <f>E30+E31</f>
        <v>250.12779571240949</v>
      </c>
      <c r="F29" s="37">
        <f>F30+F31</f>
        <v>269.88139889717098</v>
      </c>
    </row>
    <row r="30" spans="1:6">
      <c r="A30" s="20" t="s">
        <v>55</v>
      </c>
      <c r="B30" s="21" t="s">
        <v>56</v>
      </c>
      <c r="C30" s="7" t="s">
        <v>25</v>
      </c>
      <c r="D30" s="43" t="s">
        <v>1</v>
      </c>
      <c r="E30" s="13">
        <f>E16</f>
        <v>29.398709572834502</v>
      </c>
      <c r="F30" s="13">
        <f>F16</f>
        <v>38.112361342153001</v>
      </c>
    </row>
    <row r="31" spans="1:6">
      <c r="A31" s="20" t="s">
        <v>57</v>
      </c>
      <c r="B31" s="8" t="s">
        <v>58</v>
      </c>
      <c r="C31" s="7" t="s">
        <v>25</v>
      </c>
      <c r="D31" s="43" t="s">
        <v>1</v>
      </c>
      <c r="E31" s="13">
        <f>E17</f>
        <v>220.729086139575</v>
      </c>
      <c r="F31" s="13">
        <f>F17</f>
        <v>231.769037555018</v>
      </c>
    </row>
    <row r="32" spans="1:6" ht="25.5">
      <c r="A32" s="20" t="s">
        <v>59</v>
      </c>
      <c r="B32" s="8" t="s">
        <v>60</v>
      </c>
      <c r="C32" s="7" t="s">
        <v>25</v>
      </c>
      <c r="D32" s="43" t="s">
        <v>1</v>
      </c>
      <c r="E32" s="43" t="s">
        <v>1</v>
      </c>
      <c r="F32" s="43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43" t="s">
        <v>1</v>
      </c>
      <c r="E33" s="43" t="s">
        <v>1</v>
      </c>
      <c r="F33" s="43" t="s">
        <v>1</v>
      </c>
    </row>
    <row r="34" spans="1:6">
      <c r="A34" s="20" t="s">
        <v>63</v>
      </c>
      <c r="B34" s="23" t="s">
        <v>64</v>
      </c>
      <c r="C34" s="7" t="s">
        <v>25</v>
      </c>
      <c r="D34" s="43" t="s">
        <v>1</v>
      </c>
      <c r="E34" s="43" t="s">
        <v>1</v>
      </c>
      <c r="F34" s="43" t="s">
        <v>1</v>
      </c>
    </row>
    <row r="35" spans="1:6">
      <c r="A35" s="20" t="s">
        <v>65</v>
      </c>
      <c r="B35" s="23" t="s">
        <v>66</v>
      </c>
      <c r="C35" s="7" t="s">
        <v>25</v>
      </c>
      <c r="D35" s="43" t="s">
        <v>1</v>
      </c>
      <c r="E35" s="43" t="s">
        <v>1</v>
      </c>
      <c r="F35" s="43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37"/>
      <c r="E36" s="43" t="s">
        <v>1</v>
      </c>
      <c r="F36" s="43" t="s">
        <v>1</v>
      </c>
    </row>
    <row r="37" spans="1:6">
      <c r="A37" s="7" t="s">
        <v>69</v>
      </c>
      <c r="B37" s="21" t="s">
        <v>56</v>
      </c>
      <c r="C37" s="7" t="s">
        <v>25</v>
      </c>
      <c r="D37" s="43" t="s">
        <v>1</v>
      </c>
      <c r="E37" s="43" t="s">
        <v>1</v>
      </c>
      <c r="F37" s="43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43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43" t="s">
        <v>1</v>
      </c>
      <c r="E39" s="43" t="s">
        <v>1</v>
      </c>
      <c r="F39" s="43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43" t="s">
        <v>1</v>
      </c>
      <c r="E40" s="43" t="s">
        <v>1</v>
      </c>
      <c r="F40" s="43" t="s">
        <v>1</v>
      </c>
    </row>
    <row r="41" spans="1:6">
      <c r="A41" s="7" t="s">
        <v>74</v>
      </c>
      <c r="B41" s="21" t="s">
        <v>56</v>
      </c>
      <c r="C41" s="7" t="s">
        <v>25</v>
      </c>
      <c r="D41" s="43" t="s">
        <v>1</v>
      </c>
      <c r="E41" s="43" t="s">
        <v>1</v>
      </c>
      <c r="F41" s="43" t="s">
        <v>1</v>
      </c>
    </row>
    <row r="42" spans="1:6">
      <c r="A42" s="7" t="s">
        <v>75</v>
      </c>
      <c r="B42" s="8" t="s">
        <v>58</v>
      </c>
      <c r="C42" s="7" t="s">
        <v>25</v>
      </c>
      <c r="D42" s="43" t="s">
        <v>1</v>
      </c>
      <c r="E42" s="43" t="s">
        <v>1</v>
      </c>
      <c r="F42" s="43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43" t="s">
        <v>1</v>
      </c>
      <c r="E43" s="43" t="s">
        <v>1</v>
      </c>
      <c r="F43" s="43" t="s">
        <v>1</v>
      </c>
    </row>
    <row r="44" spans="1:6">
      <c r="A44" s="10" t="s">
        <v>77</v>
      </c>
      <c r="B44" s="11" t="s">
        <v>78</v>
      </c>
      <c r="C44" s="10" t="s">
        <v>25</v>
      </c>
      <c r="D44" s="43" t="s">
        <v>1</v>
      </c>
      <c r="E44" s="43" t="s">
        <v>1</v>
      </c>
      <c r="F44" s="43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43" t="s">
        <v>1</v>
      </c>
      <c r="E45" s="43" t="s">
        <v>1</v>
      </c>
      <c r="F45" s="43" t="s">
        <v>1</v>
      </c>
    </row>
    <row r="46" spans="1:6" ht="63.75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4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 ht="28.5" customHeight="1">
      <c r="A50" s="30"/>
      <c r="B50" s="163"/>
      <c r="C50" s="163"/>
      <c r="D50" s="163"/>
      <c r="E50" s="163"/>
      <c r="F50" s="163"/>
    </row>
    <row r="51" spans="1:9">
      <c r="A51" s="27"/>
      <c r="B51" s="27"/>
    </row>
    <row r="52" spans="1:9" ht="15.75">
      <c r="A52" s="64"/>
      <c r="B52" s="64"/>
      <c r="C52" s="64"/>
      <c r="D52" s="64"/>
      <c r="E52" s="165" t="s">
        <v>117</v>
      </c>
      <c r="F52" s="165"/>
      <c r="G52" s="165"/>
      <c r="H52" s="165"/>
      <c r="I52" s="165"/>
    </row>
    <row r="53" spans="1:9" ht="27" customHeight="1">
      <c r="A53" s="64"/>
      <c r="B53" s="64"/>
      <c r="C53" s="64"/>
      <c r="D53" s="64"/>
      <c r="E53" s="165" t="s">
        <v>190</v>
      </c>
      <c r="F53" s="165"/>
      <c r="G53" s="165"/>
      <c r="H53" s="165"/>
      <c r="I53" s="165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1" t="s">
        <v>105</v>
      </c>
      <c r="B56" s="161"/>
      <c r="C56" s="161"/>
      <c r="D56" s="161"/>
      <c r="E56" s="161"/>
      <c r="F56" s="161"/>
      <c r="G56" s="161"/>
      <c r="H56" s="161"/>
      <c r="I56" s="161"/>
    </row>
    <row r="57" spans="1:9" ht="15.75" customHeight="1">
      <c r="A57" s="154" t="s">
        <v>136</v>
      </c>
      <c r="B57" s="154"/>
      <c r="C57" s="154"/>
      <c r="D57" s="154"/>
      <c r="E57" s="154"/>
      <c r="F57" s="154"/>
      <c r="G57" s="154"/>
      <c r="H57" s="154"/>
      <c r="I57" s="154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0.5" customHeight="1">
      <c r="A59" s="162" t="s">
        <v>106</v>
      </c>
      <c r="B59" s="162" t="s">
        <v>6</v>
      </c>
      <c r="C59" s="162" t="s">
        <v>7</v>
      </c>
      <c r="D59" s="162" t="s">
        <v>199</v>
      </c>
      <c r="E59" s="162"/>
      <c r="F59" s="162" t="s">
        <v>201</v>
      </c>
      <c r="G59" s="162"/>
      <c r="H59" s="162" t="s">
        <v>193</v>
      </c>
      <c r="I59" s="162"/>
    </row>
    <row r="60" spans="1:9" ht="28.5">
      <c r="A60" s="162"/>
      <c r="B60" s="162"/>
      <c r="C60" s="162"/>
      <c r="D60" s="65" t="s">
        <v>107</v>
      </c>
      <c r="E60" s="65" t="s">
        <v>108</v>
      </c>
      <c r="F60" s="65" t="s">
        <v>107</v>
      </c>
      <c r="G60" s="65" t="s">
        <v>108</v>
      </c>
      <c r="H60" s="65" t="s">
        <v>107</v>
      </c>
      <c r="I60" s="65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0" t="s">
        <v>111</v>
      </c>
      <c r="B62" s="112" t="s">
        <v>112</v>
      </c>
      <c r="C62" s="110" t="s">
        <v>113</v>
      </c>
      <c r="D62" s="113">
        <v>39.399270718533778</v>
      </c>
      <c r="E62" s="113">
        <v>39.399270718533778</v>
      </c>
      <c r="F62" s="113">
        <v>39.399270718533778</v>
      </c>
      <c r="G62" s="113">
        <v>49.16</v>
      </c>
      <c r="H62" s="113">
        <v>49.16</v>
      </c>
      <c r="I62" s="113">
        <v>54.76</v>
      </c>
    </row>
    <row r="63" spans="1:9" ht="28.5">
      <c r="A63" s="110"/>
      <c r="B63" s="112" t="s">
        <v>114</v>
      </c>
      <c r="C63" s="110" t="s">
        <v>113</v>
      </c>
      <c r="D63" s="113" t="s">
        <v>1</v>
      </c>
      <c r="E63" s="113" t="s">
        <v>1</v>
      </c>
      <c r="F63" s="113" t="s">
        <v>1</v>
      </c>
      <c r="G63" s="113" t="s">
        <v>1</v>
      </c>
      <c r="H63" s="113" t="s">
        <v>1</v>
      </c>
      <c r="I63" s="113" t="s">
        <v>1</v>
      </c>
    </row>
    <row r="64" spans="1:9" ht="28.5">
      <c r="A64" s="110" t="s">
        <v>115</v>
      </c>
      <c r="B64" s="112" t="s">
        <v>116</v>
      </c>
      <c r="C64" s="110" t="s">
        <v>109</v>
      </c>
      <c r="D64" s="113">
        <v>139206.87538451637</v>
      </c>
      <c r="E64" s="113">
        <v>139206.87538451637</v>
      </c>
      <c r="F64" s="113">
        <v>139206.87538451637</v>
      </c>
      <c r="G64" s="113">
        <v>148935.98000000001</v>
      </c>
      <c r="H64" s="113">
        <v>148935.98000000001</v>
      </c>
      <c r="I64" s="113">
        <v>156541.46914344461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7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D1:F1"/>
    <mergeCell ref="D2:F2"/>
    <mergeCell ref="B50:F50"/>
    <mergeCell ref="A4:F4"/>
    <mergeCell ref="A5:F5"/>
    <mergeCell ref="A6:F6"/>
    <mergeCell ref="B49:F4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L64"/>
  <sheetViews>
    <sheetView topLeftCell="A7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9.85546875" customWidth="1"/>
    <col min="4" max="4" width="13.42578125" customWidth="1"/>
    <col min="5" max="5" width="14" customWidth="1"/>
    <col min="6" max="6" width="15.42578125" customWidth="1"/>
    <col min="7" max="7" width="14.28515625" customWidth="1"/>
    <col min="8" max="9" width="14.42578125" customWidth="1"/>
  </cols>
  <sheetData>
    <row r="1" spans="1:12">
      <c r="D1" s="167" t="s">
        <v>4</v>
      </c>
      <c r="E1" s="167"/>
      <c r="F1" s="167"/>
    </row>
    <row r="2" spans="1:12" ht="39" customHeight="1">
      <c r="D2" s="168" t="s">
        <v>190</v>
      </c>
      <c r="E2" s="168"/>
      <c r="F2" s="168"/>
    </row>
    <row r="3" spans="1:12" ht="13.5" customHeight="1">
      <c r="A3" s="2"/>
      <c r="B3" s="2"/>
      <c r="C3" s="2"/>
      <c r="D3" s="2"/>
      <c r="E3" s="49"/>
      <c r="F3" s="48"/>
    </row>
    <row r="4" spans="1:12" ht="16.5" customHeight="1">
      <c r="A4" s="154" t="s">
        <v>92</v>
      </c>
      <c r="B4" s="154"/>
      <c r="C4" s="154"/>
      <c r="D4" s="154"/>
      <c r="E4" s="154"/>
      <c r="F4" s="154"/>
    </row>
    <row r="5" spans="1:12" ht="17.25" customHeight="1">
      <c r="A5" s="154" t="s">
        <v>94</v>
      </c>
      <c r="B5" s="154"/>
      <c r="C5" s="154"/>
      <c r="D5" s="154"/>
      <c r="E5" s="154"/>
      <c r="F5" s="154"/>
    </row>
    <row r="6" spans="1:12" ht="17.25" customHeight="1">
      <c r="A6" s="169" t="s">
        <v>5</v>
      </c>
      <c r="B6" s="169"/>
      <c r="C6" s="169"/>
      <c r="D6" s="169"/>
      <c r="E6" s="169"/>
      <c r="F6" s="169"/>
    </row>
    <row r="8" spans="1:12" ht="102.7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12">
      <c r="A9" s="53" t="s">
        <v>8</v>
      </c>
      <c r="B9" s="5" t="s">
        <v>9</v>
      </c>
      <c r="C9" s="53" t="s">
        <v>10</v>
      </c>
      <c r="D9" s="6">
        <v>50</v>
      </c>
      <c r="E9" s="6">
        <v>50</v>
      </c>
      <c r="F9" s="6">
        <v>50</v>
      </c>
      <c r="H9" s="166"/>
      <c r="I9" s="166"/>
      <c r="J9" s="166"/>
      <c r="K9" s="166"/>
      <c r="L9" s="166"/>
    </row>
    <row r="10" spans="1:12" ht="63.75">
      <c r="A10" s="50" t="s">
        <v>11</v>
      </c>
      <c r="B10" s="8" t="s">
        <v>12</v>
      </c>
      <c r="C10" s="50" t="s">
        <v>10</v>
      </c>
      <c r="D10" s="9">
        <v>44.835249999999995</v>
      </c>
      <c r="E10" s="9">
        <v>44.875</v>
      </c>
      <c r="F10" s="9">
        <v>45.682499999999997</v>
      </c>
      <c r="H10" s="47"/>
    </row>
    <row r="11" spans="1:12" ht="15.75">
      <c r="A11" s="50" t="s">
        <v>13</v>
      </c>
      <c r="B11" s="8" t="s">
        <v>14</v>
      </c>
      <c r="C11" s="50" t="s">
        <v>15</v>
      </c>
      <c r="D11" s="9">
        <v>276.41308600000002</v>
      </c>
      <c r="E11" s="9">
        <v>249.06399999999999</v>
      </c>
      <c r="F11" s="9">
        <v>230.666</v>
      </c>
      <c r="H11" s="47"/>
    </row>
    <row r="12" spans="1:12" ht="15.75">
      <c r="A12" s="50" t="s">
        <v>16</v>
      </c>
      <c r="B12" s="8" t="s">
        <v>17</v>
      </c>
      <c r="C12" s="50" t="s">
        <v>15</v>
      </c>
      <c r="D12" s="9">
        <v>244.86831100000003</v>
      </c>
      <c r="E12" s="9">
        <v>222.2807</v>
      </c>
      <c r="F12" s="9">
        <v>204.93780799999999</v>
      </c>
      <c r="H12" s="47"/>
    </row>
    <row r="13" spans="1:12" ht="15.75">
      <c r="A13" s="50" t="s">
        <v>18</v>
      </c>
      <c r="B13" s="8" t="s">
        <v>19</v>
      </c>
      <c r="C13" s="50" t="s">
        <v>20</v>
      </c>
      <c r="D13" s="9">
        <v>276.19499999999999</v>
      </c>
      <c r="E13" s="9">
        <v>266.07010000000002</v>
      </c>
      <c r="F13" s="9">
        <v>245.30099999999999</v>
      </c>
      <c r="H13" s="47"/>
    </row>
    <row r="14" spans="1:12">
      <c r="A14" s="50" t="s">
        <v>21</v>
      </c>
      <c r="B14" s="8" t="s">
        <v>22</v>
      </c>
      <c r="C14" s="50" t="s">
        <v>20</v>
      </c>
      <c r="D14" s="9">
        <v>275.20037000000002</v>
      </c>
      <c r="E14" s="9">
        <v>264.45500000000004</v>
      </c>
      <c r="F14" s="9">
        <v>243.66799999999998</v>
      </c>
    </row>
    <row r="15" spans="1:12" ht="21" customHeight="1">
      <c r="A15" s="10" t="s">
        <v>23</v>
      </c>
      <c r="B15" s="51" t="s">
        <v>24</v>
      </c>
      <c r="C15" s="10" t="s">
        <v>25</v>
      </c>
      <c r="D15" s="9" t="s">
        <v>1</v>
      </c>
      <c r="E15" s="12">
        <f>E16</f>
        <v>249.887826434602</v>
      </c>
      <c r="F15" s="12">
        <f>F16</f>
        <v>274.10891133352499</v>
      </c>
    </row>
    <row r="16" spans="1:12">
      <c r="A16" s="50" t="s">
        <v>26</v>
      </c>
      <c r="B16" s="8" t="s">
        <v>27</v>
      </c>
      <c r="C16" s="50" t="s">
        <v>25</v>
      </c>
      <c r="D16" s="9" t="s">
        <v>1</v>
      </c>
      <c r="E16" s="9">
        <v>249.887826434602</v>
      </c>
      <c r="F16" s="9">
        <v>274.10891133352499</v>
      </c>
    </row>
    <row r="17" spans="1:6" ht="16.5" customHeight="1">
      <c r="A17" s="50" t="s">
        <v>28</v>
      </c>
      <c r="B17" s="8" t="s">
        <v>29</v>
      </c>
      <c r="C17" s="50" t="s">
        <v>25</v>
      </c>
      <c r="D17" s="9" t="s">
        <v>1</v>
      </c>
      <c r="E17" s="9" t="s">
        <v>1</v>
      </c>
      <c r="F17" s="9" t="s">
        <v>1</v>
      </c>
    </row>
    <row r="18" spans="1:6" ht="24.75" customHeight="1">
      <c r="A18" s="50" t="s">
        <v>30</v>
      </c>
      <c r="B18" s="8" t="s">
        <v>31</v>
      </c>
      <c r="C18" s="50" t="s">
        <v>25</v>
      </c>
      <c r="D18" s="9" t="s">
        <v>1</v>
      </c>
      <c r="E18" s="9" t="s">
        <v>1</v>
      </c>
      <c r="F18" s="9" t="s">
        <v>1</v>
      </c>
    </row>
    <row r="19" spans="1:6">
      <c r="A19" s="50" t="s">
        <v>32</v>
      </c>
      <c r="B19" s="8" t="s">
        <v>33</v>
      </c>
      <c r="C19" s="50" t="s">
        <v>25</v>
      </c>
      <c r="D19" s="9">
        <v>277.59545182491405</v>
      </c>
      <c r="E19" s="9">
        <v>249.490258731073</v>
      </c>
      <c r="F19" s="9">
        <v>273.68913148313999</v>
      </c>
    </row>
    <row r="20" spans="1:6" ht="25.5">
      <c r="A20" s="50"/>
      <c r="B20" s="8" t="s">
        <v>34</v>
      </c>
      <c r="C20" s="14" t="s">
        <v>35</v>
      </c>
      <c r="D20" s="15">
        <v>196.04213852269058</v>
      </c>
      <c r="E20" s="15">
        <v>183.50000000000006</v>
      </c>
      <c r="F20" s="15">
        <v>201.5</v>
      </c>
    </row>
    <row r="21" spans="1:6">
      <c r="A21" s="50" t="s">
        <v>36</v>
      </c>
      <c r="B21" s="8" t="s">
        <v>37</v>
      </c>
      <c r="C21" s="50" t="s">
        <v>25</v>
      </c>
      <c r="D21" s="9">
        <v>247.52406089160999</v>
      </c>
      <c r="E21" s="13">
        <v>257.213652725891</v>
      </c>
      <c r="F21" s="9">
        <v>256.01234284680299</v>
      </c>
    </row>
    <row r="22" spans="1:6" ht="25.5">
      <c r="A22" s="50"/>
      <c r="B22" s="8" t="s">
        <v>38</v>
      </c>
      <c r="C22" s="14" t="s">
        <v>39</v>
      </c>
      <c r="D22" s="16">
        <v>159.93410452759827</v>
      </c>
      <c r="E22" s="16">
        <v>160</v>
      </c>
      <c r="F22" s="16">
        <v>159.99934774012337</v>
      </c>
    </row>
    <row r="23" spans="1:6" ht="63.75">
      <c r="A23" s="50"/>
      <c r="B23" s="8" t="s">
        <v>40</v>
      </c>
      <c r="C23" s="14"/>
      <c r="D23" s="18" t="s">
        <v>1</v>
      </c>
      <c r="E23" s="17" t="s">
        <v>206</v>
      </c>
      <c r="F23" s="17" t="s">
        <v>187</v>
      </c>
    </row>
    <row r="24" spans="1:6">
      <c r="A24" s="10" t="s">
        <v>41</v>
      </c>
      <c r="B24" s="5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51" t="s">
        <v>44</v>
      </c>
      <c r="C25" s="50"/>
      <c r="D25" s="18" t="s">
        <v>1</v>
      </c>
      <c r="E25" s="18" t="s">
        <v>1</v>
      </c>
      <c r="F25" s="18" t="s">
        <v>1</v>
      </c>
    </row>
    <row r="26" spans="1:6">
      <c r="A26" s="50" t="s">
        <v>45</v>
      </c>
      <c r="B26" s="8" t="s">
        <v>46</v>
      </c>
      <c r="C26" s="50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50" t="s">
        <v>48</v>
      </c>
      <c r="B27" s="8" t="s">
        <v>49</v>
      </c>
      <c r="C27" s="50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50" t="s">
        <v>51</v>
      </c>
      <c r="B28" s="8" t="s">
        <v>52</v>
      </c>
      <c r="C28" s="50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51" t="s">
        <v>54</v>
      </c>
      <c r="C29" s="10" t="s">
        <v>25</v>
      </c>
      <c r="D29" s="18" t="s">
        <v>1</v>
      </c>
      <c r="E29" s="12">
        <f>SUM(E30:E32)</f>
        <v>249.887826434602</v>
      </c>
      <c r="F29" s="12">
        <f>SUM(F30:F32)</f>
        <v>274.10891133352499</v>
      </c>
    </row>
    <row r="30" spans="1:6">
      <c r="A30" s="20" t="s">
        <v>55</v>
      </c>
      <c r="B30" s="21" t="s">
        <v>56</v>
      </c>
      <c r="C30" s="50" t="s">
        <v>25</v>
      </c>
      <c r="D30" s="18" t="s">
        <v>1</v>
      </c>
      <c r="E30" s="9">
        <f>E16</f>
        <v>249.887826434602</v>
      </c>
      <c r="F30" s="9">
        <f>F16</f>
        <v>274.10891133352499</v>
      </c>
    </row>
    <row r="31" spans="1:6">
      <c r="A31" s="20" t="s">
        <v>57</v>
      </c>
      <c r="B31" s="8" t="s">
        <v>58</v>
      </c>
      <c r="C31" s="50" t="s">
        <v>25</v>
      </c>
      <c r="D31" s="18" t="s">
        <v>1</v>
      </c>
      <c r="E31" s="18" t="s">
        <v>1</v>
      </c>
      <c r="F31" s="18" t="s">
        <v>1</v>
      </c>
    </row>
    <row r="32" spans="1:6" ht="25.5">
      <c r="A32" s="20" t="s">
        <v>59</v>
      </c>
      <c r="B32" s="8" t="s">
        <v>60</v>
      </c>
      <c r="C32" s="50" t="s">
        <v>25</v>
      </c>
      <c r="D32" s="18" t="s">
        <v>1</v>
      </c>
      <c r="E32" s="18" t="s">
        <v>1</v>
      </c>
      <c r="F32" s="18" t="s">
        <v>1</v>
      </c>
    </row>
    <row r="33" spans="1:10" ht="25.5">
      <c r="A33" s="22" t="s">
        <v>61</v>
      </c>
      <c r="B33" s="5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10">
      <c r="A34" s="20" t="s">
        <v>63</v>
      </c>
      <c r="B34" s="23" t="s">
        <v>64</v>
      </c>
      <c r="C34" s="50" t="s">
        <v>25</v>
      </c>
      <c r="D34" s="18" t="s">
        <v>1</v>
      </c>
      <c r="E34" s="18" t="s">
        <v>1</v>
      </c>
      <c r="F34" s="18" t="s">
        <v>1</v>
      </c>
    </row>
    <row r="35" spans="1:10">
      <c r="A35" s="20" t="s">
        <v>65</v>
      </c>
      <c r="B35" s="23" t="s">
        <v>66</v>
      </c>
      <c r="C35" s="50" t="s">
        <v>25</v>
      </c>
      <c r="D35" s="18" t="s">
        <v>1</v>
      </c>
      <c r="E35" s="18" t="s">
        <v>1</v>
      </c>
      <c r="F35" s="18" t="s">
        <v>1</v>
      </c>
    </row>
    <row r="36" spans="1:10" ht="25.5">
      <c r="A36" s="10" t="s">
        <v>67</v>
      </c>
      <c r="B36" s="5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10">
      <c r="A37" s="50" t="s">
        <v>69</v>
      </c>
      <c r="B37" s="21" t="s">
        <v>56</v>
      </c>
      <c r="C37" s="50" t="s">
        <v>25</v>
      </c>
      <c r="D37" s="18" t="s">
        <v>1</v>
      </c>
      <c r="E37" s="18" t="s">
        <v>1</v>
      </c>
      <c r="F37" s="18" t="s">
        <v>1</v>
      </c>
    </row>
    <row r="38" spans="1:10">
      <c r="A38" s="50" t="s">
        <v>70</v>
      </c>
      <c r="B38" s="8" t="s">
        <v>58</v>
      </c>
      <c r="C38" s="55" t="s">
        <v>25</v>
      </c>
      <c r="D38" s="18" t="s">
        <v>1</v>
      </c>
      <c r="E38" s="18" t="s">
        <v>1</v>
      </c>
      <c r="F38" s="18" t="s">
        <v>1</v>
      </c>
    </row>
    <row r="39" spans="1:10" ht="25.5">
      <c r="A39" s="50" t="s">
        <v>71</v>
      </c>
      <c r="B39" s="8" t="s">
        <v>60</v>
      </c>
      <c r="C39" s="55" t="s">
        <v>25</v>
      </c>
      <c r="D39" s="18" t="s">
        <v>1</v>
      </c>
      <c r="E39" s="18" t="s">
        <v>1</v>
      </c>
      <c r="F39" s="18" t="s">
        <v>1</v>
      </c>
    </row>
    <row r="40" spans="1:10" ht="25.5">
      <c r="A40" s="10" t="s">
        <v>72</v>
      </c>
      <c r="B40" s="5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10">
      <c r="A41" s="50" t="s">
        <v>74</v>
      </c>
      <c r="B41" s="21" t="s">
        <v>56</v>
      </c>
      <c r="C41" s="50" t="s">
        <v>25</v>
      </c>
      <c r="D41" s="18" t="s">
        <v>1</v>
      </c>
      <c r="E41" s="18" t="s">
        <v>1</v>
      </c>
      <c r="F41" s="18" t="s">
        <v>1</v>
      </c>
    </row>
    <row r="42" spans="1:10">
      <c r="A42" s="50" t="s">
        <v>75</v>
      </c>
      <c r="B42" s="8" t="s">
        <v>58</v>
      </c>
      <c r="C42" s="50" t="s">
        <v>25</v>
      </c>
      <c r="D42" s="18" t="s">
        <v>1</v>
      </c>
      <c r="E42" s="18" t="s">
        <v>1</v>
      </c>
      <c r="F42" s="18" t="s">
        <v>1</v>
      </c>
    </row>
    <row r="43" spans="1:10" ht="25.5">
      <c r="A43" s="50" t="s">
        <v>76</v>
      </c>
      <c r="B43" s="8" t="s">
        <v>60</v>
      </c>
      <c r="C43" s="50" t="s">
        <v>25</v>
      </c>
      <c r="D43" s="18" t="s">
        <v>1</v>
      </c>
      <c r="E43" s="18" t="s">
        <v>1</v>
      </c>
      <c r="F43" s="18" t="s">
        <v>1</v>
      </c>
      <c r="J43" s="24"/>
    </row>
    <row r="44" spans="1:10">
      <c r="A44" s="10" t="s">
        <v>77</v>
      </c>
      <c r="B44" s="5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10" ht="38.25">
      <c r="A45" s="25" t="s">
        <v>79</v>
      </c>
      <c r="B45" s="51" t="s">
        <v>80</v>
      </c>
      <c r="C45" s="52" t="s">
        <v>81</v>
      </c>
      <c r="D45" s="18" t="s">
        <v>1</v>
      </c>
      <c r="E45" s="18" t="s">
        <v>1</v>
      </c>
      <c r="F45" s="18" t="s">
        <v>1</v>
      </c>
    </row>
    <row r="46" spans="1:10" ht="73.5" customHeight="1">
      <c r="A46" s="25" t="s">
        <v>82</v>
      </c>
      <c r="B46" s="75" t="s">
        <v>83</v>
      </c>
      <c r="C46" s="76"/>
      <c r="D46" s="164" t="s">
        <v>205</v>
      </c>
      <c r="E46" s="164"/>
      <c r="F46" s="164"/>
    </row>
    <row r="48" spans="1:10">
      <c r="A48" s="27"/>
      <c r="B48" s="28" t="s">
        <v>84</v>
      </c>
    </row>
    <row r="49" spans="1:9" ht="30" customHeight="1">
      <c r="A49" s="29" t="s">
        <v>85</v>
      </c>
      <c r="B49" s="163" t="s">
        <v>86</v>
      </c>
      <c r="C49" s="163"/>
      <c r="D49" s="163"/>
      <c r="E49" s="163"/>
      <c r="F49" s="163"/>
    </row>
    <row r="50" spans="1:9" ht="28.5" customHeight="1">
      <c r="A50" s="30"/>
      <c r="B50" s="163"/>
      <c r="C50" s="163"/>
      <c r="D50" s="163"/>
      <c r="E50" s="163"/>
      <c r="F50" s="163"/>
    </row>
    <row r="51" spans="1:9" ht="16.5" customHeight="1">
      <c r="A51" s="64"/>
      <c r="B51" s="64"/>
      <c r="C51" s="64"/>
      <c r="D51" s="64"/>
      <c r="E51" s="165" t="s">
        <v>117</v>
      </c>
      <c r="F51" s="165"/>
      <c r="G51" s="165"/>
      <c r="H51" s="165"/>
      <c r="I51" s="165"/>
    </row>
    <row r="52" spans="1:9" ht="29.1" customHeight="1">
      <c r="A52" s="64"/>
      <c r="B52" s="64"/>
      <c r="C52" s="64"/>
      <c r="D52" s="64"/>
      <c r="E52" s="165" t="s">
        <v>190</v>
      </c>
      <c r="F52" s="165"/>
      <c r="G52" s="165"/>
      <c r="H52" s="165"/>
      <c r="I52" s="165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 customHeight="1">
      <c r="A55" s="161" t="s">
        <v>105</v>
      </c>
      <c r="B55" s="161"/>
      <c r="C55" s="161"/>
      <c r="D55" s="161"/>
      <c r="E55" s="161"/>
      <c r="F55" s="161"/>
      <c r="G55" s="161"/>
      <c r="H55" s="161"/>
      <c r="I55" s="161"/>
    </row>
    <row r="56" spans="1:9" ht="15.75" customHeight="1">
      <c r="A56" s="154" t="s">
        <v>145</v>
      </c>
      <c r="B56" s="154"/>
      <c r="C56" s="154"/>
      <c r="D56" s="154"/>
      <c r="E56" s="154"/>
      <c r="F56" s="154"/>
      <c r="G56" s="154"/>
      <c r="H56" s="154"/>
      <c r="I56" s="154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2.95" customHeight="1">
      <c r="A58" s="162" t="s">
        <v>106</v>
      </c>
      <c r="B58" s="162" t="s">
        <v>6</v>
      </c>
      <c r="C58" s="162" t="s">
        <v>186</v>
      </c>
      <c r="D58" s="162" t="s">
        <v>199</v>
      </c>
      <c r="E58" s="162"/>
      <c r="F58" s="162" t="s">
        <v>201</v>
      </c>
      <c r="G58" s="162"/>
      <c r="H58" s="162" t="s">
        <v>193</v>
      </c>
      <c r="I58" s="162"/>
    </row>
    <row r="59" spans="1:9" ht="28.5">
      <c r="A59" s="162"/>
      <c r="B59" s="162"/>
      <c r="C59" s="162"/>
      <c r="D59" s="65" t="s">
        <v>107</v>
      </c>
      <c r="E59" s="65" t="s">
        <v>108</v>
      </c>
      <c r="F59" s="65" t="s">
        <v>107</v>
      </c>
      <c r="G59" s="65" t="s">
        <v>108</v>
      </c>
      <c r="H59" s="65" t="s">
        <v>107</v>
      </c>
      <c r="I59" s="65" t="s">
        <v>108</v>
      </c>
    </row>
    <row r="60" spans="1:9">
      <c r="A60" s="66" t="s">
        <v>16</v>
      </c>
      <c r="B60" s="67" t="s">
        <v>110</v>
      </c>
      <c r="C60" s="66"/>
      <c r="D60" s="68"/>
      <c r="E60" s="68"/>
      <c r="F60" s="68"/>
      <c r="G60" s="68"/>
      <c r="H60" s="68"/>
      <c r="I60" s="68"/>
    </row>
    <row r="61" spans="1:9" ht="28.5">
      <c r="A61" s="66" t="s">
        <v>111</v>
      </c>
      <c r="B61" s="67" t="s">
        <v>112</v>
      </c>
      <c r="C61" s="66" t="s">
        <v>113</v>
      </c>
      <c r="D61" s="69">
        <v>1022.9597800213073</v>
      </c>
      <c r="E61" s="69">
        <v>1022.9597800213073</v>
      </c>
      <c r="F61" s="69">
        <v>1022.9597800213073</v>
      </c>
      <c r="G61" s="69">
        <v>1124.2</v>
      </c>
      <c r="H61" s="69">
        <v>1124.2</v>
      </c>
      <c r="I61" s="69">
        <v>1337.52</v>
      </c>
    </row>
    <row r="62" spans="1:9" ht="28.5">
      <c r="A62" s="66"/>
      <c r="B62" s="67" t="s">
        <v>114</v>
      </c>
      <c r="C62" s="66" t="s">
        <v>113</v>
      </c>
      <c r="D62" s="69">
        <v>1021.3677850213073</v>
      </c>
      <c r="E62" s="69">
        <v>1021.3677850213073</v>
      </c>
      <c r="F62" s="69">
        <v>1021.3677850213073</v>
      </c>
      <c r="G62" s="69">
        <v>1122.4100000000001</v>
      </c>
      <c r="H62" s="69">
        <v>1122.4100000000001</v>
      </c>
      <c r="I62" s="69">
        <v>1335.47</v>
      </c>
    </row>
    <row r="63" spans="1:9" ht="28.5">
      <c r="A63" s="66" t="s">
        <v>115</v>
      </c>
      <c r="B63" s="67" t="s">
        <v>116</v>
      </c>
      <c r="C63" s="66" t="s">
        <v>109</v>
      </c>
      <c r="D63" s="69" t="s">
        <v>1</v>
      </c>
      <c r="E63" s="69" t="s">
        <v>1</v>
      </c>
      <c r="F63" s="69" t="s">
        <v>1</v>
      </c>
      <c r="G63" s="69" t="s">
        <v>1</v>
      </c>
      <c r="H63" s="69" t="s">
        <v>1</v>
      </c>
      <c r="I63" s="69" t="s">
        <v>1</v>
      </c>
    </row>
    <row r="64" spans="1:9">
      <c r="A64" s="71" t="s">
        <v>118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H9:L9"/>
    <mergeCell ref="D1:F1"/>
    <mergeCell ref="D2:F2"/>
    <mergeCell ref="A4:F4"/>
    <mergeCell ref="A5:F5"/>
    <mergeCell ref="A6:F6"/>
    <mergeCell ref="B50:F50"/>
    <mergeCell ref="D46:F46"/>
    <mergeCell ref="B49:F49"/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I66"/>
  <sheetViews>
    <sheetView topLeftCell="A7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9.42578125" customWidth="1"/>
    <col min="4" max="4" width="17.28515625" customWidth="1"/>
    <col min="5" max="5" width="15.28515625" customWidth="1"/>
    <col min="6" max="6" width="15.42578125" customWidth="1"/>
    <col min="7" max="7" width="17.42578125" customWidth="1"/>
    <col min="8" max="8" width="15.7109375" customWidth="1"/>
    <col min="9" max="9" width="15.42578125" customWidth="1"/>
  </cols>
  <sheetData>
    <row r="1" spans="1:6">
      <c r="D1" s="167" t="s">
        <v>4</v>
      </c>
      <c r="E1" s="167"/>
      <c r="F1" s="167"/>
    </row>
    <row r="2" spans="1:6" ht="37.5" customHeight="1">
      <c r="D2" s="168" t="s">
        <v>190</v>
      </c>
      <c r="E2" s="168"/>
      <c r="F2" s="168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54" t="s">
        <v>92</v>
      </c>
      <c r="B4" s="154"/>
      <c r="C4" s="154"/>
      <c r="D4" s="154"/>
      <c r="E4" s="154"/>
      <c r="F4" s="154"/>
    </row>
    <row r="5" spans="1:6" ht="17.25" customHeight="1">
      <c r="A5" s="154" t="s">
        <v>96</v>
      </c>
      <c r="B5" s="154"/>
      <c r="C5" s="154"/>
      <c r="D5" s="154"/>
      <c r="E5" s="154"/>
      <c r="F5" s="154"/>
    </row>
    <row r="6" spans="1:6" ht="17.25" customHeight="1">
      <c r="A6" s="154" t="s">
        <v>88</v>
      </c>
      <c r="B6" s="154"/>
      <c r="C6" s="154"/>
      <c r="D6" s="154"/>
      <c r="E6" s="154"/>
      <c r="F6" s="154"/>
    </row>
    <row r="8" spans="1:6" ht="64.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6">
      <c r="A9" s="4" t="s">
        <v>8</v>
      </c>
      <c r="B9" s="5" t="s">
        <v>9</v>
      </c>
      <c r="C9" s="4" t="s">
        <v>10</v>
      </c>
      <c r="D9" s="36">
        <v>29.5</v>
      </c>
      <c r="E9" s="36">
        <v>29.5</v>
      </c>
      <c r="F9" s="6">
        <v>29.5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29.240375</v>
      </c>
      <c r="E10" s="13">
        <v>29.263124999999999</v>
      </c>
      <c r="F10" s="9">
        <v>29.232291666666665</v>
      </c>
    </row>
    <row r="11" spans="1:6">
      <c r="A11" s="7" t="s">
        <v>13</v>
      </c>
      <c r="B11" s="8" t="s">
        <v>14</v>
      </c>
      <c r="C11" s="7" t="s">
        <v>15</v>
      </c>
      <c r="D11" s="13">
        <v>191.47762950000001</v>
      </c>
      <c r="E11" s="13">
        <v>199.11600000000001</v>
      </c>
      <c r="F11" s="9">
        <v>173.5</v>
      </c>
    </row>
    <row r="12" spans="1:6">
      <c r="A12" s="7" t="s">
        <v>16</v>
      </c>
      <c r="B12" s="8" t="s">
        <v>17</v>
      </c>
      <c r="C12" s="7" t="s">
        <v>15</v>
      </c>
      <c r="D12" s="13">
        <v>189.35375100000002</v>
      </c>
      <c r="E12" s="13">
        <v>197.82530000000003</v>
      </c>
      <c r="F12" s="9">
        <v>171.38801599999999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9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>E16+E17</f>
        <v>76.231073076394608</v>
      </c>
      <c r="F15" s="37">
        <f>F16+F17</f>
        <v>79.349414660469748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f>8318.4838818088/1000</f>
        <v>8.3184838818087989</v>
      </c>
      <c r="F16" s="9">
        <f>8158.55887203725/1000</f>
        <v>8.1585588720372506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f>67912.5891945858/1000</f>
        <v>67.912589194585806</v>
      </c>
      <c r="F17" s="9">
        <f>71190.8557884325/1000</f>
        <v>71.190855788432501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43" t="s">
        <v>1</v>
      </c>
      <c r="E19" s="43" t="s">
        <v>1</v>
      </c>
      <c r="F19" s="18" t="s">
        <v>1</v>
      </c>
    </row>
    <row r="20" spans="1:6" ht="25.5">
      <c r="A20" s="7"/>
      <c r="B20" s="8" t="s">
        <v>34</v>
      </c>
      <c r="C20" s="14" t="s">
        <v>35</v>
      </c>
      <c r="D20" s="43" t="s">
        <v>1</v>
      </c>
      <c r="E20" s="43" t="s">
        <v>1</v>
      </c>
      <c r="F20" s="18" t="s">
        <v>1</v>
      </c>
    </row>
    <row r="21" spans="1:6">
      <c r="A21" s="7" t="s">
        <v>36</v>
      </c>
      <c r="B21" s="8" t="s">
        <v>37</v>
      </c>
      <c r="C21" s="7" t="s">
        <v>25</v>
      </c>
      <c r="D21" s="43" t="s">
        <v>1</v>
      </c>
      <c r="E21" s="43" t="s">
        <v>1</v>
      </c>
      <c r="F21" s="18" t="s">
        <v>1</v>
      </c>
    </row>
    <row r="22" spans="1:6" ht="25.5">
      <c r="A22" s="7"/>
      <c r="B22" s="8" t="s">
        <v>38</v>
      </c>
      <c r="C22" s="14" t="s">
        <v>39</v>
      </c>
      <c r="D22" s="43" t="s">
        <v>1</v>
      </c>
      <c r="E22" s="43" t="s">
        <v>1</v>
      </c>
      <c r="F22" s="18" t="s">
        <v>1</v>
      </c>
    </row>
    <row r="23" spans="1:6" ht="25.5">
      <c r="A23" s="7"/>
      <c r="B23" s="8" t="s">
        <v>40</v>
      </c>
      <c r="C23" s="14"/>
      <c r="D23" s="43" t="s">
        <v>1</v>
      </c>
      <c r="E23" s="43" t="s">
        <v>1</v>
      </c>
      <c r="F23" s="18" t="s">
        <v>1</v>
      </c>
    </row>
    <row r="24" spans="1:6">
      <c r="A24" s="10" t="s">
        <v>41</v>
      </c>
      <c r="B24" s="11" t="s">
        <v>42</v>
      </c>
      <c r="C24" s="10" t="s">
        <v>25</v>
      </c>
      <c r="D24" s="4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43" t="s">
        <v>1</v>
      </c>
      <c r="E25" s="43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43" t="s">
        <v>1</v>
      </c>
      <c r="E26" s="43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43" t="s">
        <v>1</v>
      </c>
      <c r="E27" s="43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43" t="s">
        <v>1</v>
      </c>
      <c r="E28" s="43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43" t="s">
        <v>1</v>
      </c>
      <c r="E29" s="37">
        <f>E30+E31</f>
        <v>76.231073076394608</v>
      </c>
      <c r="F29" s="37">
        <f>F30+F31</f>
        <v>79.349414660469748</v>
      </c>
    </row>
    <row r="30" spans="1:6">
      <c r="A30" s="20" t="s">
        <v>55</v>
      </c>
      <c r="B30" s="21" t="s">
        <v>56</v>
      </c>
      <c r="C30" s="7" t="s">
        <v>25</v>
      </c>
      <c r="D30" s="43" t="s">
        <v>1</v>
      </c>
      <c r="E30" s="13">
        <f>E16</f>
        <v>8.3184838818087989</v>
      </c>
      <c r="F30" s="13">
        <f>F16</f>
        <v>8.1585588720372506</v>
      </c>
    </row>
    <row r="31" spans="1:6">
      <c r="A31" s="20" t="s">
        <v>57</v>
      </c>
      <c r="B31" s="8" t="s">
        <v>58</v>
      </c>
      <c r="C31" s="7" t="s">
        <v>25</v>
      </c>
      <c r="D31" s="43" t="s">
        <v>1</v>
      </c>
      <c r="E31" s="13">
        <f>E17</f>
        <v>67.912589194585806</v>
      </c>
      <c r="F31" s="13">
        <f>F17</f>
        <v>71.190855788432501</v>
      </c>
    </row>
    <row r="32" spans="1:6" ht="25.5">
      <c r="A32" s="20" t="s">
        <v>59</v>
      </c>
      <c r="B32" s="8" t="s">
        <v>60</v>
      </c>
      <c r="C32" s="7" t="s">
        <v>25</v>
      </c>
      <c r="D32" s="4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4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4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4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37"/>
      <c r="E36" s="43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43" t="s">
        <v>1</v>
      </c>
      <c r="E37" s="43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3"/>
      <c r="E38" s="43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4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43" t="s">
        <v>1</v>
      </c>
      <c r="E40" s="43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43" t="s">
        <v>1</v>
      </c>
      <c r="E41" s="43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43" t="s">
        <v>1</v>
      </c>
      <c r="E42" s="43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43" t="s">
        <v>1</v>
      </c>
      <c r="E43" s="43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4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4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5" t="s">
        <v>117</v>
      </c>
      <c r="F53" s="165"/>
      <c r="G53" s="165"/>
      <c r="H53" s="165"/>
      <c r="I53" s="165"/>
    </row>
    <row r="54" spans="1:9" ht="36" customHeight="1">
      <c r="A54" s="64"/>
      <c r="B54" s="64"/>
      <c r="C54" s="64"/>
      <c r="D54" s="64"/>
      <c r="E54" s="165" t="s">
        <v>190</v>
      </c>
      <c r="F54" s="165"/>
      <c r="G54" s="165"/>
      <c r="H54" s="165"/>
      <c r="I54" s="165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1" t="s">
        <v>105</v>
      </c>
      <c r="B57" s="161"/>
      <c r="C57" s="161"/>
      <c r="D57" s="161"/>
      <c r="E57" s="161"/>
      <c r="F57" s="161"/>
      <c r="G57" s="161"/>
      <c r="H57" s="161"/>
      <c r="I57" s="161"/>
    </row>
    <row r="58" spans="1:9">
      <c r="A58" s="154" t="s">
        <v>135</v>
      </c>
      <c r="B58" s="154"/>
      <c r="C58" s="154"/>
      <c r="D58" s="154"/>
      <c r="E58" s="154"/>
      <c r="F58" s="154"/>
      <c r="G58" s="154"/>
      <c r="H58" s="154"/>
      <c r="I58" s="154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2.75" customHeight="1">
      <c r="A60" s="162" t="s">
        <v>106</v>
      </c>
      <c r="B60" s="162" t="s">
        <v>6</v>
      </c>
      <c r="C60" s="162" t="s">
        <v>7</v>
      </c>
      <c r="D60" s="162" t="s">
        <v>199</v>
      </c>
      <c r="E60" s="162"/>
      <c r="F60" s="162" t="s">
        <v>201</v>
      </c>
      <c r="G60" s="162"/>
      <c r="H60" s="162" t="s">
        <v>193</v>
      </c>
      <c r="I60" s="162"/>
    </row>
    <row r="61" spans="1:9">
      <c r="A61" s="162"/>
      <c r="B61" s="162"/>
      <c r="C61" s="162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0" t="s">
        <v>111</v>
      </c>
      <c r="B63" s="112" t="s">
        <v>112</v>
      </c>
      <c r="C63" s="110" t="s">
        <v>113</v>
      </c>
      <c r="D63" s="113">
        <v>32.794252749640712</v>
      </c>
      <c r="E63" s="113">
        <v>32.794252749640712</v>
      </c>
      <c r="F63" s="113">
        <v>32.794252749640712</v>
      </c>
      <c r="G63" s="113">
        <v>42.05</v>
      </c>
      <c r="H63" s="113">
        <v>42.05</v>
      </c>
      <c r="I63" s="113">
        <v>47.6</v>
      </c>
    </row>
    <row r="64" spans="1:9" ht="28.5">
      <c r="A64" s="110"/>
      <c r="B64" s="112" t="s">
        <v>114</v>
      </c>
      <c r="C64" s="110" t="s">
        <v>113</v>
      </c>
      <c r="D64" s="113" t="s">
        <v>1</v>
      </c>
      <c r="E64" s="113" t="s">
        <v>1</v>
      </c>
      <c r="F64" s="113" t="s">
        <v>1</v>
      </c>
      <c r="G64" s="113" t="s">
        <v>1</v>
      </c>
      <c r="H64" s="113" t="s">
        <v>1</v>
      </c>
      <c r="I64" s="113" t="s">
        <v>1</v>
      </c>
    </row>
    <row r="65" spans="1:9" ht="28.5">
      <c r="A65" s="110" t="s">
        <v>115</v>
      </c>
      <c r="B65" s="112" t="s">
        <v>116</v>
      </c>
      <c r="C65" s="110" t="s">
        <v>109</v>
      </c>
      <c r="D65" s="113">
        <v>181763.51</v>
      </c>
      <c r="E65" s="113">
        <v>181763.51</v>
      </c>
      <c r="F65" s="113">
        <v>181763.51</v>
      </c>
      <c r="G65" s="113">
        <v>193396.3796717592</v>
      </c>
      <c r="H65" s="113">
        <v>193396.3796717592</v>
      </c>
      <c r="I65" s="113">
        <v>202945.81702150864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D1:F1"/>
    <mergeCell ref="D2:F2"/>
    <mergeCell ref="B49:F49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I66"/>
  <sheetViews>
    <sheetView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7.28515625" customWidth="1"/>
    <col min="5" max="5" width="15.28515625" customWidth="1"/>
    <col min="6" max="6" width="15.42578125" customWidth="1"/>
    <col min="7" max="7" width="15.28515625" customWidth="1"/>
    <col min="8" max="8" width="18.140625" customWidth="1"/>
    <col min="9" max="9" width="15.28515625" customWidth="1"/>
  </cols>
  <sheetData>
    <row r="1" spans="1:6">
      <c r="D1" s="167" t="s">
        <v>4</v>
      </c>
      <c r="E1" s="167"/>
      <c r="F1" s="167"/>
    </row>
    <row r="2" spans="1:6" ht="37.5" customHeight="1">
      <c r="D2" s="168" t="s">
        <v>190</v>
      </c>
      <c r="E2" s="168"/>
      <c r="F2" s="168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54" t="s">
        <v>92</v>
      </c>
      <c r="B4" s="154"/>
      <c r="C4" s="154"/>
      <c r="D4" s="154"/>
      <c r="E4" s="154"/>
      <c r="F4" s="154"/>
    </row>
    <row r="5" spans="1:6" ht="17.25" customHeight="1">
      <c r="A5" s="154" t="s">
        <v>97</v>
      </c>
      <c r="B5" s="154"/>
      <c r="C5" s="154"/>
      <c r="D5" s="154"/>
      <c r="E5" s="154"/>
      <c r="F5" s="154"/>
    </row>
    <row r="6" spans="1:6" ht="17.25" customHeight="1">
      <c r="A6" s="154" t="s">
        <v>88</v>
      </c>
      <c r="B6" s="154"/>
      <c r="C6" s="154"/>
      <c r="D6" s="154"/>
      <c r="E6" s="154"/>
      <c r="F6" s="154"/>
    </row>
    <row r="8" spans="1:6" ht="64.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6">
      <c r="A9" s="54" t="s">
        <v>8</v>
      </c>
      <c r="B9" s="5" t="s">
        <v>9</v>
      </c>
      <c r="C9" s="54" t="s">
        <v>10</v>
      </c>
      <c r="D9" s="36">
        <v>29.5</v>
      </c>
      <c r="E9" s="36">
        <v>29.5</v>
      </c>
      <c r="F9" s="6">
        <v>29.5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29.24</v>
      </c>
      <c r="E10" s="13">
        <v>29.263124999999999</v>
      </c>
      <c r="F10" s="9">
        <v>29.232291666666665</v>
      </c>
    </row>
    <row r="11" spans="1:6">
      <c r="A11" s="57" t="s">
        <v>13</v>
      </c>
      <c r="B11" s="8" t="s">
        <v>14</v>
      </c>
      <c r="C11" s="57" t="s">
        <v>15</v>
      </c>
      <c r="D11" s="13">
        <v>191.47762950000001</v>
      </c>
      <c r="E11" s="13">
        <v>199.1164</v>
      </c>
      <c r="F11" s="9">
        <v>173.5</v>
      </c>
    </row>
    <row r="12" spans="1:6">
      <c r="A12" s="57" t="s">
        <v>16</v>
      </c>
      <c r="B12" s="8" t="s">
        <v>17</v>
      </c>
      <c r="C12" s="57" t="s">
        <v>15</v>
      </c>
      <c r="D12" s="13">
        <v>189.35375100000002</v>
      </c>
      <c r="E12" s="13">
        <v>197.82570000000001</v>
      </c>
      <c r="F12" s="9">
        <v>171.38801599999999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9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>E16+E17</f>
        <v>78.381747326763204</v>
      </c>
      <c r="F15" s="37">
        <f>F16+F17</f>
        <v>81.592352794838547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f>8318.4838818088/1000</f>
        <v>8.3184838818087989</v>
      </c>
      <c r="F16" s="9">
        <f>8158.55887203725/1000</f>
        <v>8.1585588720372506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f>70063.2634449544/1000</f>
        <v>70.063263444954401</v>
      </c>
      <c r="F17" s="9">
        <f>73433.7939228013/1000</f>
        <v>73.4337939228013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9" t="s">
        <v>1</v>
      </c>
    </row>
    <row r="19" spans="1:6">
      <c r="A19" s="57" t="s">
        <v>32</v>
      </c>
      <c r="B19" s="8" t="s">
        <v>33</v>
      </c>
      <c r="C19" s="57" t="s">
        <v>25</v>
      </c>
      <c r="D19" s="43" t="s">
        <v>1</v>
      </c>
      <c r="E19" s="43" t="s">
        <v>1</v>
      </c>
      <c r="F19" s="18" t="s">
        <v>1</v>
      </c>
    </row>
    <row r="20" spans="1:6" ht="25.5">
      <c r="A20" s="57"/>
      <c r="B20" s="8" t="s">
        <v>34</v>
      </c>
      <c r="C20" s="14" t="s">
        <v>35</v>
      </c>
      <c r="D20" s="43" t="s">
        <v>1</v>
      </c>
      <c r="E20" s="43" t="s">
        <v>1</v>
      </c>
      <c r="F20" s="18" t="s">
        <v>1</v>
      </c>
    </row>
    <row r="21" spans="1:6">
      <c r="A21" s="57" t="s">
        <v>36</v>
      </c>
      <c r="B21" s="8" t="s">
        <v>37</v>
      </c>
      <c r="C21" s="57" t="s">
        <v>25</v>
      </c>
      <c r="D21" s="43" t="s">
        <v>1</v>
      </c>
      <c r="E21" s="43" t="s">
        <v>1</v>
      </c>
      <c r="F21" s="18" t="s">
        <v>1</v>
      </c>
    </row>
    <row r="22" spans="1:6" ht="25.5">
      <c r="A22" s="57"/>
      <c r="B22" s="8" t="s">
        <v>38</v>
      </c>
      <c r="C22" s="14" t="s">
        <v>39</v>
      </c>
      <c r="D22" s="43" t="s">
        <v>1</v>
      </c>
      <c r="E22" s="43" t="s">
        <v>1</v>
      </c>
      <c r="F22" s="18" t="s">
        <v>1</v>
      </c>
    </row>
    <row r="23" spans="1:6" ht="25.5">
      <c r="A23" s="57"/>
      <c r="B23" s="8" t="s">
        <v>40</v>
      </c>
      <c r="C23" s="14"/>
      <c r="D23" s="43" t="s">
        <v>1</v>
      </c>
      <c r="E23" s="43" t="s">
        <v>1</v>
      </c>
      <c r="F23" s="18" t="s">
        <v>1</v>
      </c>
    </row>
    <row r="24" spans="1:6">
      <c r="A24" s="10" t="s">
        <v>41</v>
      </c>
      <c r="B24" s="58" t="s">
        <v>42</v>
      </c>
      <c r="C24" s="10" t="s">
        <v>25</v>
      </c>
      <c r="D24" s="4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58" t="s">
        <v>44</v>
      </c>
      <c r="C25" s="57"/>
      <c r="D25" s="43" t="s">
        <v>1</v>
      </c>
      <c r="E25" s="43" t="s">
        <v>1</v>
      </c>
      <c r="F25" s="18" t="s">
        <v>1</v>
      </c>
    </row>
    <row r="26" spans="1:6">
      <c r="A26" s="57" t="s">
        <v>45</v>
      </c>
      <c r="B26" s="8" t="s">
        <v>46</v>
      </c>
      <c r="C26" s="57" t="s">
        <v>47</v>
      </c>
      <c r="D26" s="43" t="s">
        <v>1</v>
      </c>
      <c r="E26" s="43" t="s">
        <v>1</v>
      </c>
      <c r="F26" s="18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43" t="s">
        <v>1</v>
      </c>
      <c r="E27" s="43" t="s">
        <v>1</v>
      </c>
      <c r="F27" s="18" t="s">
        <v>1</v>
      </c>
    </row>
    <row r="28" spans="1:6" ht="38.25">
      <c r="A28" s="57" t="s">
        <v>51</v>
      </c>
      <c r="B28" s="8" t="s">
        <v>52</v>
      </c>
      <c r="C28" s="57"/>
      <c r="D28" s="43" t="s">
        <v>1</v>
      </c>
      <c r="E28" s="43" t="s">
        <v>1</v>
      </c>
      <c r="F28" s="18" t="s">
        <v>1</v>
      </c>
    </row>
    <row r="29" spans="1:6">
      <c r="A29" s="10" t="s">
        <v>53</v>
      </c>
      <c r="B29" s="58" t="s">
        <v>54</v>
      </c>
      <c r="C29" s="10" t="s">
        <v>25</v>
      </c>
      <c r="D29" s="43" t="s">
        <v>1</v>
      </c>
      <c r="E29" s="37">
        <f>E30+E31</f>
        <v>78.381747326763204</v>
      </c>
      <c r="F29" s="37">
        <f>F30+F31</f>
        <v>81.592352794838547</v>
      </c>
    </row>
    <row r="30" spans="1:6">
      <c r="A30" s="20" t="s">
        <v>55</v>
      </c>
      <c r="B30" s="21" t="s">
        <v>56</v>
      </c>
      <c r="C30" s="57" t="s">
        <v>25</v>
      </c>
      <c r="D30" s="43" t="s">
        <v>1</v>
      </c>
      <c r="E30" s="13">
        <f>E16</f>
        <v>8.3184838818087989</v>
      </c>
      <c r="F30" s="13">
        <f>F16</f>
        <v>8.1585588720372506</v>
      </c>
    </row>
    <row r="31" spans="1:6">
      <c r="A31" s="20" t="s">
        <v>57</v>
      </c>
      <c r="B31" s="8" t="s">
        <v>58</v>
      </c>
      <c r="C31" s="57" t="s">
        <v>25</v>
      </c>
      <c r="D31" s="43" t="s">
        <v>1</v>
      </c>
      <c r="E31" s="13">
        <f>E17</f>
        <v>70.063263444954401</v>
      </c>
      <c r="F31" s="13">
        <f>F17</f>
        <v>73.4337939228013</v>
      </c>
    </row>
    <row r="32" spans="1:6" ht="25.5">
      <c r="A32" s="20" t="s">
        <v>59</v>
      </c>
      <c r="B32" s="8" t="s">
        <v>60</v>
      </c>
      <c r="C32" s="57" t="s">
        <v>25</v>
      </c>
      <c r="D32" s="4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4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7" t="s">
        <v>25</v>
      </c>
      <c r="D34" s="4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7" t="s">
        <v>25</v>
      </c>
      <c r="D35" s="4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43" t="s">
        <v>1</v>
      </c>
      <c r="E36" s="43" t="s">
        <v>1</v>
      </c>
      <c r="F36" s="18" t="s">
        <v>1</v>
      </c>
    </row>
    <row r="37" spans="1:6">
      <c r="A37" s="57" t="s">
        <v>69</v>
      </c>
      <c r="B37" s="21" t="s">
        <v>56</v>
      </c>
      <c r="C37" s="57" t="s">
        <v>25</v>
      </c>
      <c r="D37" s="43" t="s">
        <v>1</v>
      </c>
      <c r="E37" s="43" t="s">
        <v>1</v>
      </c>
      <c r="F37" s="18" t="s">
        <v>1</v>
      </c>
    </row>
    <row r="38" spans="1:6">
      <c r="A38" s="57" t="s">
        <v>70</v>
      </c>
      <c r="B38" s="8" t="s">
        <v>58</v>
      </c>
      <c r="C38" s="57" t="s">
        <v>25</v>
      </c>
      <c r="D38" s="43" t="s">
        <v>1</v>
      </c>
      <c r="E38" s="43" t="s">
        <v>1</v>
      </c>
      <c r="F38" s="18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4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43" t="s">
        <v>1</v>
      </c>
      <c r="E40" s="43" t="s">
        <v>1</v>
      </c>
      <c r="F40" s="18" t="s">
        <v>1</v>
      </c>
    </row>
    <row r="41" spans="1:6">
      <c r="A41" s="57" t="s">
        <v>74</v>
      </c>
      <c r="B41" s="21" t="s">
        <v>56</v>
      </c>
      <c r="C41" s="57" t="s">
        <v>25</v>
      </c>
      <c r="D41" s="43" t="s">
        <v>1</v>
      </c>
      <c r="E41" s="43" t="s">
        <v>1</v>
      </c>
      <c r="F41" s="18" t="s">
        <v>1</v>
      </c>
    </row>
    <row r="42" spans="1:6">
      <c r="A42" s="57" t="s">
        <v>75</v>
      </c>
      <c r="B42" s="8" t="s">
        <v>58</v>
      </c>
      <c r="C42" s="57" t="s">
        <v>25</v>
      </c>
      <c r="D42" s="43" t="s">
        <v>1</v>
      </c>
      <c r="E42" s="43" t="s">
        <v>1</v>
      </c>
      <c r="F42" s="18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43" t="s">
        <v>1</v>
      </c>
      <c r="E43" s="43" t="s">
        <v>1</v>
      </c>
      <c r="F43" s="18" t="s">
        <v>1</v>
      </c>
    </row>
    <row r="44" spans="1:6">
      <c r="A44" s="10" t="s">
        <v>77</v>
      </c>
      <c r="B44" s="58" t="s">
        <v>78</v>
      </c>
      <c r="C44" s="10" t="s">
        <v>25</v>
      </c>
      <c r="D44" s="4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4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4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5" t="s">
        <v>117</v>
      </c>
      <c r="F53" s="165"/>
      <c r="G53" s="165"/>
      <c r="H53" s="165"/>
      <c r="I53" s="165"/>
    </row>
    <row r="54" spans="1:9" ht="27.75" customHeight="1">
      <c r="A54" s="64"/>
      <c r="B54" s="64"/>
      <c r="C54" s="64"/>
      <c r="D54" s="64"/>
      <c r="E54" s="165" t="s">
        <v>190</v>
      </c>
      <c r="F54" s="165"/>
      <c r="G54" s="165"/>
      <c r="H54" s="165"/>
      <c r="I54" s="165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1" t="s">
        <v>105</v>
      </c>
      <c r="B57" s="161"/>
      <c r="C57" s="161"/>
      <c r="D57" s="161"/>
      <c r="E57" s="161"/>
      <c r="F57" s="161"/>
      <c r="G57" s="161"/>
      <c r="H57" s="161"/>
      <c r="I57" s="161"/>
    </row>
    <row r="58" spans="1:9">
      <c r="A58" s="154" t="s">
        <v>134</v>
      </c>
      <c r="B58" s="154"/>
      <c r="C58" s="154"/>
      <c r="D58" s="154"/>
      <c r="E58" s="154"/>
      <c r="F58" s="154"/>
      <c r="G58" s="154"/>
      <c r="H58" s="154"/>
      <c r="I58" s="154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62" t="s">
        <v>106</v>
      </c>
      <c r="B60" s="162" t="s">
        <v>6</v>
      </c>
      <c r="C60" s="162" t="s">
        <v>7</v>
      </c>
      <c r="D60" s="162" t="s">
        <v>199</v>
      </c>
      <c r="E60" s="162"/>
      <c r="F60" s="162" t="s">
        <v>201</v>
      </c>
      <c r="G60" s="162"/>
      <c r="H60" s="162" t="s">
        <v>193</v>
      </c>
      <c r="I60" s="162"/>
    </row>
    <row r="61" spans="1:9">
      <c r="A61" s="162"/>
      <c r="B61" s="162"/>
      <c r="C61" s="162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0" t="s">
        <v>111</v>
      </c>
      <c r="B63" s="112" t="s">
        <v>112</v>
      </c>
      <c r="C63" s="110" t="s">
        <v>113</v>
      </c>
      <c r="D63" s="113">
        <v>32.79</v>
      </c>
      <c r="E63" s="113">
        <v>32.79</v>
      </c>
      <c r="F63" s="113">
        <v>32.79</v>
      </c>
      <c r="G63" s="113">
        <v>42.05</v>
      </c>
      <c r="H63" s="113">
        <v>42.05</v>
      </c>
      <c r="I63" s="113">
        <v>47.6</v>
      </c>
    </row>
    <row r="64" spans="1:9" ht="28.5">
      <c r="A64" s="110"/>
      <c r="B64" s="112" t="s">
        <v>114</v>
      </c>
      <c r="C64" s="110" t="s">
        <v>113</v>
      </c>
      <c r="D64" s="113" t="s">
        <v>1</v>
      </c>
      <c r="E64" s="113" t="s">
        <v>1</v>
      </c>
      <c r="F64" s="113" t="s">
        <v>1</v>
      </c>
      <c r="G64" s="113" t="s">
        <v>1</v>
      </c>
      <c r="H64" s="113" t="s">
        <v>1</v>
      </c>
      <c r="I64" s="113" t="s">
        <v>1</v>
      </c>
    </row>
    <row r="65" spans="1:9" ht="28.5">
      <c r="A65" s="110" t="s">
        <v>115</v>
      </c>
      <c r="B65" s="112" t="s">
        <v>116</v>
      </c>
      <c r="C65" s="110" t="s">
        <v>109</v>
      </c>
      <c r="D65" s="113">
        <v>187519.65</v>
      </c>
      <c r="E65" s="113">
        <v>187519.65</v>
      </c>
      <c r="F65" s="113">
        <v>187519.65</v>
      </c>
      <c r="G65" s="113">
        <v>199520.91</v>
      </c>
      <c r="H65" s="113">
        <v>199520.91</v>
      </c>
      <c r="I65" s="113">
        <v>209339.82517279347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I66"/>
  <sheetViews>
    <sheetView topLeftCell="A7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7.28515625" customWidth="1"/>
    <col min="5" max="5" width="15.28515625" customWidth="1"/>
    <col min="6" max="6" width="15.42578125" customWidth="1"/>
    <col min="7" max="7" width="14.42578125" customWidth="1"/>
    <col min="8" max="8" width="15.28515625" customWidth="1"/>
    <col min="9" max="9" width="17.140625" customWidth="1"/>
  </cols>
  <sheetData>
    <row r="1" spans="1:6">
      <c r="D1" s="167" t="s">
        <v>4</v>
      </c>
      <c r="E1" s="167"/>
      <c r="F1" s="167"/>
    </row>
    <row r="2" spans="1:6" ht="37.5" customHeight="1">
      <c r="D2" s="168" t="s">
        <v>190</v>
      </c>
      <c r="E2" s="168"/>
      <c r="F2" s="168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54" t="s">
        <v>92</v>
      </c>
      <c r="B4" s="154"/>
      <c r="C4" s="154"/>
      <c r="D4" s="154"/>
      <c r="E4" s="154"/>
      <c r="F4" s="154"/>
    </row>
    <row r="5" spans="1:6" ht="17.25" customHeight="1">
      <c r="A5" s="154" t="s">
        <v>98</v>
      </c>
      <c r="B5" s="154"/>
      <c r="C5" s="154"/>
      <c r="D5" s="154"/>
      <c r="E5" s="154"/>
      <c r="F5" s="154"/>
    </row>
    <row r="6" spans="1:6" ht="17.25" customHeight="1">
      <c r="A6" s="154" t="s">
        <v>88</v>
      </c>
      <c r="B6" s="154"/>
      <c r="C6" s="154"/>
      <c r="D6" s="154"/>
      <c r="E6" s="154"/>
      <c r="F6" s="154"/>
    </row>
    <row r="8" spans="1:6" ht="64.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6">
      <c r="A9" s="54" t="s">
        <v>8</v>
      </c>
      <c r="B9" s="5" t="s">
        <v>9</v>
      </c>
      <c r="C9" s="54" t="s">
        <v>10</v>
      </c>
      <c r="D9" s="36">
        <v>29.5</v>
      </c>
      <c r="E9" s="36">
        <v>29.5</v>
      </c>
      <c r="F9" s="6">
        <v>29.5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29.240375</v>
      </c>
      <c r="E10" s="13">
        <v>29.263124999999999</v>
      </c>
      <c r="F10" s="9">
        <v>29.232291666666665</v>
      </c>
    </row>
    <row r="11" spans="1:6">
      <c r="A11" s="57" t="s">
        <v>13</v>
      </c>
      <c r="B11" s="8" t="s">
        <v>14</v>
      </c>
      <c r="C11" s="57" t="s">
        <v>15</v>
      </c>
      <c r="D11" s="13">
        <v>191.47762950000001</v>
      </c>
      <c r="E11" s="13">
        <v>199.1164</v>
      </c>
      <c r="F11" s="9">
        <v>173.5</v>
      </c>
    </row>
    <row r="12" spans="1:6">
      <c r="A12" s="57" t="s">
        <v>16</v>
      </c>
      <c r="B12" s="8" t="s">
        <v>17</v>
      </c>
      <c r="C12" s="57" t="s">
        <v>15</v>
      </c>
      <c r="D12" s="13">
        <v>189.35375100000002</v>
      </c>
      <c r="E12" s="13">
        <v>197.82570000000001</v>
      </c>
      <c r="F12" s="9">
        <v>171.38801599999999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9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>E16+E17</f>
        <v>81.211281606562792</v>
      </c>
      <c r="F15" s="37">
        <f>F16+F17</f>
        <v>84.543274040851841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f>8318.4838818088/1000</f>
        <v>8.3184838818087989</v>
      </c>
      <c r="F16" s="9">
        <f>8158.55887203725/1000</f>
        <v>8.1585588720372506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f>72892.797724754/1000</f>
        <v>72.89279772475399</v>
      </c>
      <c r="F17" s="9">
        <f>76384.7151688146/1000</f>
        <v>76.384715168814594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9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43" t="s">
        <v>1</v>
      </c>
      <c r="F19" s="18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43" t="s">
        <v>1</v>
      </c>
      <c r="F20" s="18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43" t="s">
        <v>1</v>
      </c>
      <c r="F21" s="18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43" t="s">
        <v>1</v>
      </c>
      <c r="F22" s="18" t="s">
        <v>1</v>
      </c>
    </row>
    <row r="23" spans="1:6" ht="25.5">
      <c r="A23" s="57"/>
      <c r="B23" s="8" t="s">
        <v>40</v>
      </c>
      <c r="C23" s="14"/>
      <c r="D23" s="13" t="s">
        <v>1</v>
      </c>
      <c r="E23" s="43" t="s">
        <v>1</v>
      </c>
      <c r="F23" s="18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43" t="s">
        <v>1</v>
      </c>
      <c r="F25" s="18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43" t="s">
        <v>1</v>
      </c>
      <c r="F26" s="18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43" t="s">
        <v>1</v>
      </c>
      <c r="F27" s="18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43" t="s">
        <v>1</v>
      </c>
      <c r="F28" s="18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>E30+E31</f>
        <v>81.211281606562792</v>
      </c>
      <c r="F29" s="37">
        <f>F30+F31</f>
        <v>84.543274040851841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8.3184838818087989</v>
      </c>
      <c r="F30" s="13">
        <f>F16</f>
        <v>8.1585588720372506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72.89279772475399</v>
      </c>
      <c r="F31" s="13">
        <f>F17</f>
        <v>76.384715168814594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43" t="s">
        <v>1</v>
      </c>
      <c r="F36" s="18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43" t="s">
        <v>1</v>
      </c>
      <c r="F37" s="18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43" t="s">
        <v>1</v>
      </c>
      <c r="F38" s="18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43" t="s">
        <v>1</v>
      </c>
      <c r="F41" s="18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43" t="s">
        <v>1</v>
      </c>
      <c r="F42" s="18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95" t="s">
        <v>1</v>
      </c>
      <c r="F46" s="95" t="s">
        <v>1</v>
      </c>
    </row>
    <row r="47" spans="1:6">
      <c r="D47" s="94"/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5" t="s">
        <v>117</v>
      </c>
      <c r="F53" s="165"/>
      <c r="G53" s="165"/>
      <c r="H53" s="165"/>
      <c r="I53" s="165"/>
    </row>
    <row r="54" spans="1:9" ht="27.75" customHeight="1">
      <c r="A54" s="64"/>
      <c r="B54" s="64"/>
      <c r="C54" s="64"/>
      <c r="D54" s="64"/>
      <c r="E54" s="165" t="s">
        <v>190</v>
      </c>
      <c r="F54" s="165"/>
      <c r="G54" s="165"/>
      <c r="H54" s="165"/>
      <c r="I54" s="165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1" t="s">
        <v>105</v>
      </c>
      <c r="B57" s="161"/>
      <c r="C57" s="161"/>
      <c r="D57" s="161"/>
      <c r="E57" s="161"/>
      <c r="F57" s="161"/>
      <c r="G57" s="161"/>
      <c r="H57" s="161"/>
      <c r="I57" s="161"/>
    </row>
    <row r="58" spans="1:9">
      <c r="A58" s="154" t="s">
        <v>133</v>
      </c>
      <c r="B58" s="154"/>
      <c r="C58" s="154"/>
      <c r="D58" s="154"/>
      <c r="E58" s="154"/>
      <c r="F58" s="154"/>
      <c r="G58" s="154"/>
      <c r="H58" s="154"/>
      <c r="I58" s="154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4.25" customHeight="1">
      <c r="A60" s="162" t="s">
        <v>106</v>
      </c>
      <c r="B60" s="162" t="s">
        <v>6</v>
      </c>
      <c r="C60" s="162" t="s">
        <v>7</v>
      </c>
      <c r="D60" s="162" t="s">
        <v>199</v>
      </c>
      <c r="E60" s="162"/>
      <c r="F60" s="162" t="s">
        <v>201</v>
      </c>
      <c r="G60" s="162"/>
      <c r="H60" s="162" t="s">
        <v>193</v>
      </c>
      <c r="I60" s="162"/>
    </row>
    <row r="61" spans="1:9" ht="28.5">
      <c r="A61" s="162"/>
      <c r="B61" s="162"/>
      <c r="C61" s="162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4" t="s">
        <v>111</v>
      </c>
      <c r="B63" s="112" t="s">
        <v>112</v>
      </c>
      <c r="C63" s="114" t="s">
        <v>113</v>
      </c>
      <c r="D63" s="113">
        <v>32.79</v>
      </c>
      <c r="E63" s="113">
        <v>32.79</v>
      </c>
      <c r="F63" s="113">
        <v>32.79</v>
      </c>
      <c r="G63" s="113">
        <v>42.05</v>
      </c>
      <c r="H63" s="113">
        <v>42.05</v>
      </c>
      <c r="I63" s="113">
        <v>47.6</v>
      </c>
    </row>
    <row r="64" spans="1:9" ht="28.5">
      <c r="A64" s="114"/>
      <c r="B64" s="112" t="s">
        <v>114</v>
      </c>
      <c r="C64" s="114" t="s">
        <v>113</v>
      </c>
      <c r="D64" s="113" t="s">
        <v>1</v>
      </c>
      <c r="E64" s="113" t="s">
        <v>1</v>
      </c>
      <c r="F64" s="113" t="s">
        <v>1</v>
      </c>
      <c r="G64" s="113" t="s">
        <v>1</v>
      </c>
      <c r="H64" s="113" t="s">
        <v>1</v>
      </c>
      <c r="I64" s="113" t="s">
        <v>1</v>
      </c>
    </row>
    <row r="65" spans="1:9" ht="28.5">
      <c r="A65" s="114" t="s">
        <v>115</v>
      </c>
      <c r="B65" s="112" t="s">
        <v>116</v>
      </c>
      <c r="C65" s="114" t="s">
        <v>109</v>
      </c>
      <c r="D65" s="113">
        <v>195092.71</v>
      </c>
      <c r="E65" s="113">
        <v>195092.71</v>
      </c>
      <c r="F65" s="113">
        <v>195092.71</v>
      </c>
      <c r="G65" s="113">
        <v>207578.64</v>
      </c>
      <c r="H65" s="113">
        <v>207578.64</v>
      </c>
      <c r="I65" s="113">
        <v>217752.10111196837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I65"/>
  <sheetViews>
    <sheetView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9.85546875" customWidth="1"/>
    <col min="4" max="4" width="17.28515625" customWidth="1"/>
    <col min="5" max="5" width="15.28515625" customWidth="1"/>
    <col min="6" max="6" width="15.42578125" customWidth="1"/>
    <col min="7" max="7" width="16.140625" customWidth="1"/>
    <col min="8" max="8" width="15.85546875" customWidth="1"/>
    <col min="9" max="9" width="16.5703125" customWidth="1"/>
  </cols>
  <sheetData>
    <row r="1" spans="1:6">
      <c r="D1" s="167" t="s">
        <v>4</v>
      </c>
      <c r="E1" s="167"/>
      <c r="F1" s="167"/>
    </row>
    <row r="2" spans="1:6" ht="37.5" customHeight="1">
      <c r="D2" s="168" t="s">
        <v>190</v>
      </c>
      <c r="E2" s="168"/>
      <c r="F2" s="168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54" t="s">
        <v>92</v>
      </c>
      <c r="B4" s="154"/>
      <c r="C4" s="154"/>
      <c r="D4" s="154"/>
      <c r="E4" s="154"/>
      <c r="F4" s="154"/>
    </row>
    <row r="5" spans="1:6" ht="17.25" customHeight="1">
      <c r="A5" s="154" t="s">
        <v>99</v>
      </c>
      <c r="B5" s="154"/>
      <c r="C5" s="154"/>
      <c r="D5" s="154"/>
      <c r="E5" s="154"/>
      <c r="F5" s="154"/>
    </row>
    <row r="6" spans="1:6" ht="17.25" customHeight="1">
      <c r="A6" s="154" t="s">
        <v>88</v>
      </c>
      <c r="B6" s="154"/>
      <c r="C6" s="154"/>
      <c r="D6" s="154"/>
      <c r="E6" s="154"/>
      <c r="F6" s="154"/>
    </row>
    <row r="8" spans="1:6" ht="64.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6">
      <c r="A9" s="54" t="s">
        <v>8</v>
      </c>
      <c r="B9" s="5" t="s">
        <v>9</v>
      </c>
      <c r="C9" s="54" t="s">
        <v>10</v>
      </c>
      <c r="D9" s="36">
        <v>29.5</v>
      </c>
      <c r="E9" s="36">
        <v>29.5</v>
      </c>
      <c r="F9" s="6">
        <v>29.5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29.240375</v>
      </c>
      <c r="E10" s="13">
        <v>29.263124999999999</v>
      </c>
      <c r="F10" s="9">
        <v>29.232291666666665</v>
      </c>
    </row>
    <row r="11" spans="1:6">
      <c r="A11" s="57" t="s">
        <v>13</v>
      </c>
      <c r="B11" s="8" t="s">
        <v>14</v>
      </c>
      <c r="C11" s="57" t="s">
        <v>15</v>
      </c>
      <c r="D11" s="13">
        <v>191.47762950000001</v>
      </c>
      <c r="E11" s="13">
        <v>199.1164</v>
      </c>
      <c r="F11" s="9">
        <v>173.5</v>
      </c>
    </row>
    <row r="12" spans="1:6">
      <c r="A12" s="57" t="s">
        <v>16</v>
      </c>
      <c r="B12" s="8" t="s">
        <v>17</v>
      </c>
      <c r="C12" s="57" t="s">
        <v>15</v>
      </c>
      <c r="D12" s="13">
        <v>189.35375100000002</v>
      </c>
      <c r="E12" s="13">
        <v>197.82570000000001</v>
      </c>
      <c r="F12" s="9">
        <v>171.38801599999999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9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9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>E16+E17</f>
        <v>78.690172931273594</v>
      </c>
      <c r="F15" s="37">
        <f>F16+F17</f>
        <v>81.914009851853848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f>8318.4838818088/1000</f>
        <v>8.3184838818087989</v>
      </c>
      <c r="F16" s="9">
        <f>8158.55887203725/1000</f>
        <v>8.1585588720372506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f>70371.6890494648/1000</f>
        <v>70.371689049464791</v>
      </c>
      <c r="F17" s="9">
        <f>73755.4509798166/1000</f>
        <v>73.755450979816601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9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43" t="s">
        <v>1</v>
      </c>
      <c r="F19" s="18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43" t="s">
        <v>1</v>
      </c>
      <c r="F20" s="18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43" t="s">
        <v>1</v>
      </c>
      <c r="F21" s="18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43" t="s">
        <v>1</v>
      </c>
      <c r="F22" s="18" t="s">
        <v>1</v>
      </c>
    </row>
    <row r="23" spans="1:6" ht="25.5">
      <c r="A23" s="57"/>
      <c r="B23" s="8" t="s">
        <v>40</v>
      </c>
      <c r="C23" s="14"/>
      <c r="D23" s="13" t="s">
        <v>1</v>
      </c>
      <c r="E23" s="43" t="s">
        <v>1</v>
      </c>
      <c r="F23" s="18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43" t="s">
        <v>1</v>
      </c>
      <c r="F24" s="18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43" t="s">
        <v>1</v>
      </c>
      <c r="F25" s="18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43" t="s">
        <v>1</v>
      </c>
      <c r="F26" s="18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43" t="s">
        <v>1</v>
      </c>
      <c r="F27" s="18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43" t="s">
        <v>1</v>
      </c>
      <c r="F28" s="18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>E30+E31</f>
        <v>78.690172931273594</v>
      </c>
      <c r="F29" s="37">
        <f>F30+F31</f>
        <v>81.914009851853848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8.3184838818087989</v>
      </c>
      <c r="F30" s="13">
        <f>F16</f>
        <v>8.1585588720372506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70.371689049464791</v>
      </c>
      <c r="F31" s="13">
        <f>F17</f>
        <v>73.755450979816601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43" t="s">
        <v>1</v>
      </c>
      <c r="F32" s="18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43" t="s">
        <v>1</v>
      </c>
      <c r="F33" s="18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43" t="s">
        <v>1</v>
      </c>
      <c r="F34" s="18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43" t="s">
        <v>1</v>
      </c>
      <c r="F35" s="18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43" t="s">
        <v>1</v>
      </c>
      <c r="F36" s="18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43" t="s">
        <v>1</v>
      </c>
      <c r="F37" s="18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43" t="s">
        <v>1</v>
      </c>
      <c r="F38" s="18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43" t="s">
        <v>1</v>
      </c>
      <c r="F39" s="18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43" t="s">
        <v>1</v>
      </c>
      <c r="F40" s="18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43" t="s">
        <v>1</v>
      </c>
      <c r="F41" s="18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43" t="s">
        <v>1</v>
      </c>
      <c r="F42" s="18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43" t="s">
        <v>1</v>
      </c>
      <c r="F43" s="18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43" t="s">
        <v>1</v>
      </c>
      <c r="F44" s="18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43" t="s">
        <v>1</v>
      </c>
      <c r="F45" s="18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43" t="s">
        <v>1</v>
      </c>
      <c r="F46" s="18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65" t="s">
        <v>117</v>
      </c>
      <c r="F52" s="165"/>
      <c r="G52" s="165"/>
      <c r="H52" s="165"/>
      <c r="I52" s="165"/>
    </row>
    <row r="53" spans="1:9" ht="36" customHeight="1">
      <c r="A53" s="64"/>
      <c r="B53" s="64"/>
      <c r="C53" s="64"/>
      <c r="D53" s="64"/>
      <c r="E53" s="165" t="s">
        <v>190</v>
      </c>
      <c r="F53" s="165"/>
      <c r="G53" s="165"/>
      <c r="H53" s="165"/>
      <c r="I53" s="165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1" t="s">
        <v>105</v>
      </c>
      <c r="B56" s="161"/>
      <c r="C56" s="161"/>
      <c r="D56" s="161"/>
      <c r="E56" s="161"/>
      <c r="F56" s="161"/>
      <c r="G56" s="161"/>
      <c r="H56" s="161"/>
      <c r="I56" s="161"/>
    </row>
    <row r="57" spans="1:9" ht="15.75" customHeight="1">
      <c r="A57" s="154" t="s">
        <v>132</v>
      </c>
      <c r="B57" s="154"/>
      <c r="C57" s="154"/>
      <c r="D57" s="154"/>
      <c r="E57" s="154"/>
      <c r="F57" s="154"/>
      <c r="G57" s="154"/>
      <c r="H57" s="154"/>
      <c r="I57" s="154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5.75" customHeight="1">
      <c r="A59" s="162" t="s">
        <v>106</v>
      </c>
      <c r="B59" s="162" t="s">
        <v>6</v>
      </c>
      <c r="C59" s="162" t="s">
        <v>7</v>
      </c>
      <c r="D59" s="162" t="s">
        <v>199</v>
      </c>
      <c r="E59" s="162"/>
      <c r="F59" s="162" t="s">
        <v>201</v>
      </c>
      <c r="G59" s="162"/>
      <c r="H59" s="162" t="s">
        <v>193</v>
      </c>
      <c r="I59" s="162"/>
    </row>
    <row r="60" spans="1:9">
      <c r="A60" s="162"/>
      <c r="B60" s="162"/>
      <c r="C60" s="162"/>
      <c r="D60" s="65" t="s">
        <v>107</v>
      </c>
      <c r="E60" s="65" t="s">
        <v>108</v>
      </c>
      <c r="F60" s="65" t="s">
        <v>107</v>
      </c>
      <c r="G60" s="65" t="s">
        <v>108</v>
      </c>
      <c r="H60" s="65" t="s">
        <v>107</v>
      </c>
      <c r="I60" s="65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4" t="s">
        <v>111</v>
      </c>
      <c r="B62" s="112" t="s">
        <v>112</v>
      </c>
      <c r="C62" s="114" t="s">
        <v>113</v>
      </c>
      <c r="D62" s="113">
        <v>32.794252749640712</v>
      </c>
      <c r="E62" s="113">
        <v>32.794252749640712</v>
      </c>
      <c r="F62" s="113">
        <v>32.794252749640712</v>
      </c>
      <c r="G62" s="113">
        <v>42.05</v>
      </c>
      <c r="H62" s="113">
        <v>42.05</v>
      </c>
      <c r="I62" s="113">
        <v>47.6</v>
      </c>
    </row>
    <row r="63" spans="1:9" ht="28.5">
      <c r="A63" s="114"/>
      <c r="B63" s="112" t="s">
        <v>114</v>
      </c>
      <c r="C63" s="114" t="s">
        <v>113</v>
      </c>
      <c r="D63" s="113" t="s">
        <v>1</v>
      </c>
      <c r="E63" s="113" t="s">
        <v>1</v>
      </c>
      <c r="F63" s="113" t="s">
        <v>1</v>
      </c>
      <c r="G63" s="113" t="s">
        <v>1</v>
      </c>
      <c r="H63" s="113" t="s">
        <v>1</v>
      </c>
      <c r="I63" s="113" t="s">
        <v>1</v>
      </c>
    </row>
    <row r="64" spans="1:9" ht="28.5">
      <c r="A64" s="114" t="s">
        <v>115</v>
      </c>
      <c r="B64" s="112" t="s">
        <v>116</v>
      </c>
      <c r="C64" s="114" t="s">
        <v>109</v>
      </c>
      <c r="D64" s="113">
        <v>188345.12999999998</v>
      </c>
      <c r="E64" s="113">
        <v>188345.12999999998</v>
      </c>
      <c r="F64" s="113">
        <v>188345.12999999998</v>
      </c>
      <c r="G64" s="113">
        <v>200399.22</v>
      </c>
      <c r="H64" s="113">
        <v>200399.22</v>
      </c>
      <c r="I64" s="113">
        <v>210256.78218242267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I66"/>
  <sheetViews>
    <sheetView topLeftCell="A4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3.42578125" customWidth="1"/>
    <col min="5" max="5" width="14" customWidth="1"/>
    <col min="6" max="6" width="15.42578125" customWidth="1"/>
    <col min="7" max="7" width="16.140625" customWidth="1"/>
    <col min="8" max="8" width="15.28515625" customWidth="1"/>
    <col min="9" max="9" width="15" customWidth="1"/>
  </cols>
  <sheetData>
    <row r="1" spans="1:6">
      <c r="D1" s="167" t="s">
        <v>4</v>
      </c>
      <c r="E1" s="167"/>
      <c r="F1" s="167"/>
    </row>
    <row r="2" spans="1:6" ht="36.75" customHeight="1">
      <c r="D2" s="168" t="s">
        <v>190</v>
      </c>
      <c r="E2" s="168"/>
      <c r="F2" s="168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54" t="s">
        <v>92</v>
      </c>
      <c r="B4" s="154"/>
      <c r="C4" s="154"/>
      <c r="D4" s="154"/>
      <c r="E4" s="154"/>
      <c r="F4" s="154"/>
    </row>
    <row r="5" spans="1:6" ht="17.25" customHeight="1">
      <c r="A5" s="154" t="s">
        <v>100</v>
      </c>
      <c r="B5" s="154"/>
      <c r="C5" s="154"/>
      <c r="D5" s="154"/>
      <c r="E5" s="154"/>
      <c r="F5" s="154"/>
    </row>
    <row r="6" spans="1:6" ht="17.25" customHeight="1">
      <c r="A6" s="154" t="s">
        <v>88</v>
      </c>
      <c r="B6" s="154"/>
      <c r="C6" s="154"/>
      <c r="D6" s="154"/>
      <c r="E6" s="154"/>
      <c r="F6" s="154"/>
    </row>
    <row r="8" spans="1:6" ht="102.7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6">
      <c r="A9" s="4" t="s">
        <v>8</v>
      </c>
      <c r="B9" s="5" t="s">
        <v>9</v>
      </c>
      <c r="C9" s="4" t="s">
        <v>10</v>
      </c>
      <c r="D9" s="36">
        <v>30.5</v>
      </c>
      <c r="E9" s="36">
        <v>30.5</v>
      </c>
      <c r="F9" s="6">
        <v>30.5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30.25</v>
      </c>
      <c r="E10" s="13">
        <v>29.707083333333333</v>
      </c>
      <c r="F10" s="9">
        <v>30.164375</v>
      </c>
    </row>
    <row r="11" spans="1:6">
      <c r="A11" s="7" t="s">
        <v>13</v>
      </c>
      <c r="B11" s="8" t="s">
        <v>14</v>
      </c>
      <c r="C11" s="7" t="s">
        <v>15</v>
      </c>
      <c r="D11" s="13">
        <v>171.62790475</v>
      </c>
      <c r="E11" s="13">
        <v>187.1523</v>
      </c>
      <c r="F11" s="9">
        <v>171.5</v>
      </c>
    </row>
    <row r="12" spans="1:6">
      <c r="A12" s="7" t="s">
        <v>16</v>
      </c>
      <c r="B12" s="8" t="s">
        <v>17</v>
      </c>
      <c r="C12" s="7" t="s">
        <v>15</v>
      </c>
      <c r="D12" s="13">
        <v>169.61572874999999</v>
      </c>
      <c r="E12" s="13">
        <v>180.91</v>
      </c>
      <c r="F12" s="9">
        <v>169.10645725000001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>E16+E17</f>
        <v>76.752571748405089</v>
      </c>
      <c r="F15" s="37">
        <f>F16+F17</f>
        <v>81.52468876934438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f>7809.66473144/1000</f>
        <v>7.8096647314399998</v>
      </c>
      <c r="F16" s="9">
        <f>8063.88549136598/1000</f>
        <v>8.0638854913659799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f>68942.9070169651/1000</f>
        <v>68.942907016965094</v>
      </c>
      <c r="F17" s="9">
        <f>73460.8032779784/1000</f>
        <v>73.4608032779784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f>E30+E31</f>
        <v>76.752571748405089</v>
      </c>
      <c r="F29" s="37">
        <f>F30+F31</f>
        <v>81.52468876934438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f>E16</f>
        <v>7.8096647314399998</v>
      </c>
      <c r="F30" s="13">
        <f>F16</f>
        <v>8.0638854913659799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f>E17</f>
        <v>68.942907016965094</v>
      </c>
      <c r="F31" s="13">
        <f>F17</f>
        <v>73.4608032779784</v>
      </c>
    </row>
    <row r="32" spans="1:6" ht="25.5">
      <c r="A32" s="20" t="s">
        <v>59</v>
      </c>
      <c r="B32" s="8" t="s">
        <v>60</v>
      </c>
      <c r="C32" s="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13" t="s">
        <v>1</v>
      </c>
      <c r="F37" s="13" t="s">
        <v>1</v>
      </c>
    </row>
    <row r="38" spans="1:6">
      <c r="A38" s="7" t="s">
        <v>70</v>
      </c>
      <c r="B38" s="8" t="s">
        <v>58</v>
      </c>
      <c r="C38" s="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13" t="s">
        <v>1</v>
      </c>
      <c r="F41" s="13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5" t="s">
        <v>117</v>
      </c>
      <c r="F53" s="165"/>
      <c r="G53" s="165"/>
      <c r="H53" s="165"/>
      <c r="I53" s="165"/>
    </row>
    <row r="54" spans="1:9" ht="25.5" customHeight="1">
      <c r="A54" s="64"/>
      <c r="B54" s="64"/>
      <c r="C54" s="64"/>
      <c r="D54" s="64"/>
      <c r="E54" s="165" t="s">
        <v>190</v>
      </c>
      <c r="F54" s="165"/>
      <c r="G54" s="165"/>
      <c r="H54" s="165"/>
      <c r="I54" s="165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1" t="s">
        <v>105</v>
      </c>
      <c r="B57" s="161"/>
      <c r="C57" s="161"/>
      <c r="D57" s="161"/>
      <c r="E57" s="161"/>
      <c r="F57" s="161"/>
      <c r="G57" s="161"/>
      <c r="H57" s="161"/>
      <c r="I57" s="161"/>
    </row>
    <row r="58" spans="1:9">
      <c r="A58" s="154" t="s">
        <v>131</v>
      </c>
      <c r="B58" s="154"/>
      <c r="C58" s="154"/>
      <c r="D58" s="154"/>
      <c r="E58" s="154"/>
      <c r="F58" s="154"/>
      <c r="G58" s="154"/>
      <c r="H58" s="154"/>
      <c r="I58" s="154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42.75" customHeight="1">
      <c r="A60" s="162" t="s">
        <v>106</v>
      </c>
      <c r="B60" s="162" t="s">
        <v>6</v>
      </c>
      <c r="C60" s="162" t="s">
        <v>7</v>
      </c>
      <c r="D60" s="162" t="s">
        <v>199</v>
      </c>
      <c r="E60" s="162"/>
      <c r="F60" s="162" t="s">
        <v>201</v>
      </c>
      <c r="G60" s="162"/>
      <c r="H60" s="162" t="s">
        <v>193</v>
      </c>
      <c r="I60" s="162"/>
    </row>
    <row r="61" spans="1:9" ht="28.5">
      <c r="A61" s="162"/>
      <c r="B61" s="162"/>
      <c r="C61" s="162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0" t="s">
        <v>111</v>
      </c>
      <c r="B63" s="112" t="s">
        <v>112</v>
      </c>
      <c r="C63" s="110" t="s">
        <v>113</v>
      </c>
      <c r="D63" s="113">
        <v>33.661596305397588</v>
      </c>
      <c r="E63" s="113">
        <v>33.661596305397588</v>
      </c>
      <c r="F63" s="113">
        <v>33.661596305397588</v>
      </c>
      <c r="G63" s="113">
        <v>43.17</v>
      </c>
      <c r="H63" s="113">
        <v>43.17</v>
      </c>
      <c r="I63" s="113">
        <v>47.69</v>
      </c>
    </row>
    <row r="64" spans="1:9" ht="28.5">
      <c r="A64" s="110"/>
      <c r="B64" s="112" t="s">
        <v>114</v>
      </c>
      <c r="C64" s="110" t="s">
        <v>113</v>
      </c>
      <c r="D64" s="113" t="s">
        <v>1</v>
      </c>
      <c r="E64" s="113" t="s">
        <v>1</v>
      </c>
      <c r="F64" s="113" t="s">
        <v>1</v>
      </c>
      <c r="G64" s="113" t="s">
        <v>1</v>
      </c>
      <c r="H64" s="113" t="s">
        <v>1</v>
      </c>
      <c r="I64" s="113" t="s">
        <v>1</v>
      </c>
    </row>
    <row r="65" spans="1:9" ht="28.5">
      <c r="A65" s="110" t="s">
        <v>115</v>
      </c>
      <c r="B65" s="112" t="s">
        <v>116</v>
      </c>
      <c r="C65" s="110" t="s">
        <v>109</v>
      </c>
      <c r="D65" s="113">
        <v>181763.51</v>
      </c>
      <c r="E65" s="113">
        <v>181763.51</v>
      </c>
      <c r="F65" s="113">
        <v>181763.51</v>
      </c>
      <c r="G65" s="113">
        <v>193396.38</v>
      </c>
      <c r="H65" s="113">
        <v>193396.38</v>
      </c>
      <c r="I65" s="113">
        <v>202945.81294981923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D1:F1"/>
    <mergeCell ref="D2:F2"/>
    <mergeCell ref="B49:F49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I66"/>
  <sheetViews>
    <sheetView topLeftCell="A4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5" customWidth="1"/>
    <col min="5" max="5" width="15.85546875" customWidth="1"/>
    <col min="6" max="6" width="15.42578125" customWidth="1"/>
    <col min="7" max="7" width="15.85546875" customWidth="1"/>
    <col min="8" max="8" width="14.42578125" customWidth="1"/>
    <col min="9" max="9" width="17.42578125" customWidth="1"/>
  </cols>
  <sheetData>
    <row r="1" spans="1:6">
      <c r="D1" s="167" t="s">
        <v>4</v>
      </c>
      <c r="E1" s="167"/>
      <c r="F1" s="167"/>
    </row>
    <row r="2" spans="1:6" ht="36.75" customHeight="1">
      <c r="D2" s="168" t="s">
        <v>190</v>
      </c>
      <c r="E2" s="168"/>
      <c r="F2" s="168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54" t="s">
        <v>92</v>
      </c>
      <c r="B4" s="154"/>
      <c r="C4" s="154"/>
      <c r="D4" s="154"/>
      <c r="E4" s="154"/>
      <c r="F4" s="154"/>
    </row>
    <row r="5" spans="1:6" ht="17.25" customHeight="1">
      <c r="A5" s="154" t="s">
        <v>101</v>
      </c>
      <c r="B5" s="154"/>
      <c r="C5" s="154"/>
      <c r="D5" s="154"/>
      <c r="E5" s="154"/>
      <c r="F5" s="154"/>
    </row>
    <row r="6" spans="1:6" ht="17.25" customHeight="1">
      <c r="A6" s="154" t="s">
        <v>88</v>
      </c>
      <c r="B6" s="154"/>
      <c r="C6" s="154"/>
      <c r="D6" s="154"/>
      <c r="E6" s="154"/>
      <c r="F6" s="154"/>
    </row>
    <row r="8" spans="1:6" ht="90" customHeight="1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6">
      <c r="A9" s="54" t="s">
        <v>8</v>
      </c>
      <c r="B9" s="5" t="s">
        <v>9</v>
      </c>
      <c r="C9" s="54" t="s">
        <v>10</v>
      </c>
      <c r="D9" s="36">
        <v>30.5</v>
      </c>
      <c r="E9" s="36">
        <v>30.5</v>
      </c>
      <c r="F9" s="6">
        <v>30.5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30.245041666666665</v>
      </c>
      <c r="E10" s="13">
        <v>29.707083333333333</v>
      </c>
      <c r="F10" s="9">
        <v>30.164375</v>
      </c>
    </row>
    <row r="11" spans="1:6">
      <c r="A11" s="57" t="s">
        <v>13</v>
      </c>
      <c r="B11" s="8" t="s">
        <v>14</v>
      </c>
      <c r="C11" s="57" t="s">
        <v>15</v>
      </c>
      <c r="D11" s="13">
        <v>171.62790475</v>
      </c>
      <c r="E11" s="13">
        <v>187.1523</v>
      </c>
      <c r="F11" s="9">
        <v>171.5</v>
      </c>
    </row>
    <row r="12" spans="1:6">
      <c r="A12" s="57" t="s">
        <v>16</v>
      </c>
      <c r="B12" s="8" t="s">
        <v>17</v>
      </c>
      <c r="C12" s="57" t="s">
        <v>15</v>
      </c>
      <c r="D12" s="13">
        <v>169.61572874999999</v>
      </c>
      <c r="E12" s="13">
        <v>180.91</v>
      </c>
      <c r="F12" s="9">
        <v>169.10645725000001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13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>E16+E17</f>
        <v>81.808337682776497</v>
      </c>
      <c r="F15" s="37">
        <f>F16+F17</f>
        <v>86.884157911117981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7.8096647314399998</v>
      </c>
      <c r="F16" s="9">
        <v>8.0638854913659799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73.998672951336502</v>
      </c>
      <c r="F17" s="9">
        <v>78.820272419752001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13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5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13" t="s">
        <v>1</v>
      </c>
      <c r="F25" s="13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>E30+E31</f>
        <v>81.808337682776497</v>
      </c>
      <c r="F29" s="37">
        <f>F30+F31</f>
        <v>86.884157911117981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7.8096647314399998</v>
      </c>
      <c r="F30" s="13">
        <f>F16</f>
        <v>8.0638854913659799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73.998672951336502</v>
      </c>
      <c r="F31" s="13">
        <f>F17</f>
        <v>78.820272419752001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13" t="s">
        <v>1</v>
      </c>
      <c r="F37" s="13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13" t="s">
        <v>1</v>
      </c>
      <c r="F41" s="13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5" t="s">
        <v>117</v>
      </c>
      <c r="F53" s="165"/>
      <c r="G53" s="165"/>
      <c r="H53" s="165"/>
      <c r="I53" s="165"/>
    </row>
    <row r="54" spans="1:9" ht="30.75" customHeight="1">
      <c r="A54" s="64"/>
      <c r="B54" s="64"/>
      <c r="C54" s="64"/>
      <c r="D54" s="64"/>
      <c r="E54" s="165" t="s">
        <v>190</v>
      </c>
      <c r="F54" s="165"/>
      <c r="G54" s="165"/>
      <c r="H54" s="165"/>
      <c r="I54" s="165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1" t="s">
        <v>105</v>
      </c>
      <c r="B57" s="161"/>
      <c r="C57" s="161"/>
      <c r="D57" s="161"/>
      <c r="E57" s="161"/>
      <c r="F57" s="161"/>
      <c r="G57" s="161"/>
      <c r="H57" s="161"/>
      <c r="I57" s="161"/>
    </row>
    <row r="58" spans="1:9">
      <c r="A58" s="154" t="s">
        <v>130</v>
      </c>
      <c r="B58" s="154"/>
      <c r="C58" s="154"/>
      <c r="D58" s="154"/>
      <c r="E58" s="154"/>
      <c r="F58" s="154"/>
      <c r="G58" s="154"/>
      <c r="H58" s="154"/>
      <c r="I58" s="154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52.5" customHeight="1">
      <c r="A60" s="162" t="s">
        <v>106</v>
      </c>
      <c r="B60" s="162" t="s">
        <v>6</v>
      </c>
      <c r="C60" s="162" t="s">
        <v>7</v>
      </c>
      <c r="D60" s="162" t="s">
        <v>199</v>
      </c>
      <c r="E60" s="162"/>
      <c r="F60" s="162" t="s">
        <v>201</v>
      </c>
      <c r="G60" s="162"/>
      <c r="H60" s="162" t="s">
        <v>193</v>
      </c>
      <c r="I60" s="162"/>
    </row>
    <row r="61" spans="1:9" ht="28.5">
      <c r="A61" s="162"/>
      <c r="B61" s="162"/>
      <c r="C61" s="162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0" t="s">
        <v>111</v>
      </c>
      <c r="B63" s="112" t="s">
        <v>112</v>
      </c>
      <c r="C63" s="110" t="s">
        <v>113</v>
      </c>
      <c r="D63" s="113">
        <v>33.659999999999997</v>
      </c>
      <c r="E63" s="113">
        <v>33.659999999999997</v>
      </c>
      <c r="F63" s="113">
        <v>33.659999999999997</v>
      </c>
      <c r="G63" s="113">
        <v>43.17</v>
      </c>
      <c r="H63" s="113">
        <v>43.17</v>
      </c>
      <c r="I63" s="113">
        <v>47.68526064882704</v>
      </c>
    </row>
    <row r="64" spans="1:9" ht="28.5">
      <c r="A64" s="110"/>
      <c r="B64" s="112" t="s">
        <v>114</v>
      </c>
      <c r="C64" s="110" t="s">
        <v>113</v>
      </c>
      <c r="D64" s="113" t="s">
        <v>1</v>
      </c>
      <c r="E64" s="113" t="s">
        <v>1</v>
      </c>
      <c r="F64" s="113" t="s">
        <v>1</v>
      </c>
      <c r="G64" s="113" t="s">
        <v>1</v>
      </c>
      <c r="H64" s="113" t="s">
        <v>1</v>
      </c>
      <c r="I64" s="113" t="s">
        <v>1</v>
      </c>
    </row>
    <row r="65" spans="1:9" ht="28.5">
      <c r="A65" s="110" t="s">
        <v>115</v>
      </c>
      <c r="B65" s="112" t="s">
        <v>116</v>
      </c>
      <c r="C65" s="110" t="s">
        <v>109</v>
      </c>
      <c r="D65" s="113">
        <v>195092.70999999996</v>
      </c>
      <c r="E65" s="113">
        <v>195092.70999999996</v>
      </c>
      <c r="F65" s="113">
        <v>195092.70999999996</v>
      </c>
      <c r="G65" s="113">
        <v>207578.64</v>
      </c>
      <c r="H65" s="113">
        <v>207578.64</v>
      </c>
      <c r="I65" s="113">
        <v>217752.10111196843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I67"/>
  <sheetViews>
    <sheetView topLeftCell="A4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9.85546875" customWidth="1"/>
    <col min="4" max="4" width="15.7109375" customWidth="1"/>
    <col min="5" max="5" width="15.85546875" customWidth="1"/>
    <col min="6" max="6" width="15.42578125" customWidth="1"/>
    <col min="7" max="7" width="14.42578125" customWidth="1"/>
    <col min="8" max="8" width="16.28515625" customWidth="1"/>
    <col min="9" max="9" width="15.7109375" customWidth="1"/>
  </cols>
  <sheetData>
    <row r="1" spans="1:6">
      <c r="D1" s="167" t="s">
        <v>4</v>
      </c>
      <c r="E1" s="167"/>
      <c r="F1" s="167"/>
    </row>
    <row r="2" spans="1:6" ht="36.75" customHeight="1">
      <c r="D2" s="168" t="s">
        <v>190</v>
      </c>
      <c r="E2" s="168"/>
      <c r="F2" s="168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54" t="s">
        <v>92</v>
      </c>
      <c r="B4" s="154"/>
      <c r="C4" s="154"/>
      <c r="D4" s="154"/>
      <c r="E4" s="154"/>
      <c r="F4" s="154"/>
    </row>
    <row r="5" spans="1:6" ht="17.25" customHeight="1">
      <c r="A5" s="154" t="s">
        <v>102</v>
      </c>
      <c r="B5" s="154"/>
      <c r="C5" s="154"/>
      <c r="D5" s="154"/>
      <c r="E5" s="154"/>
      <c r="F5" s="154"/>
    </row>
    <row r="6" spans="1:6" ht="17.25" customHeight="1">
      <c r="A6" s="154" t="s">
        <v>88</v>
      </c>
      <c r="B6" s="154"/>
      <c r="C6" s="154"/>
      <c r="D6" s="154"/>
      <c r="E6" s="154"/>
      <c r="F6" s="154"/>
    </row>
    <row r="8" spans="1:6" ht="77.2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6">
      <c r="A9" s="54" t="s">
        <v>8</v>
      </c>
      <c r="B9" s="5" t="s">
        <v>9</v>
      </c>
      <c r="C9" s="54" t="s">
        <v>10</v>
      </c>
      <c r="D9" s="36">
        <v>30.5</v>
      </c>
      <c r="E9" s="36">
        <v>30.5</v>
      </c>
      <c r="F9" s="6">
        <v>30.5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30.245041666666665</v>
      </c>
      <c r="E10" s="13">
        <v>29.707083333333333</v>
      </c>
      <c r="F10" s="9">
        <v>30.164375</v>
      </c>
    </row>
    <row r="11" spans="1:6">
      <c r="A11" s="57" t="s">
        <v>13</v>
      </c>
      <c r="B11" s="8" t="s">
        <v>14</v>
      </c>
      <c r="C11" s="57" t="s">
        <v>15</v>
      </c>
      <c r="D11" s="13">
        <v>171.62790475</v>
      </c>
      <c r="E11" s="13">
        <v>187.1523</v>
      </c>
      <c r="F11" s="9">
        <v>171.5</v>
      </c>
    </row>
    <row r="12" spans="1:6">
      <c r="A12" s="57" t="s">
        <v>16</v>
      </c>
      <c r="B12" s="8" t="s">
        <v>17</v>
      </c>
      <c r="C12" s="57" t="s">
        <v>15</v>
      </c>
      <c r="D12" s="13">
        <v>169.61572874999999</v>
      </c>
      <c r="E12" s="13">
        <v>180.91</v>
      </c>
      <c r="F12" s="9">
        <v>169.10645725000001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13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>E16+E17</f>
        <v>76.752571748405089</v>
      </c>
      <c r="F15" s="37">
        <f>F16+F17</f>
        <v>81.52468876934438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7.8096647314399998</v>
      </c>
      <c r="F16" s="9">
        <v>8.0638854913659799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68.942907016965094</v>
      </c>
      <c r="F17" s="9">
        <v>73.4608032779784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13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5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13" t="s">
        <v>1</v>
      </c>
      <c r="F25" s="13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>E30+E31</f>
        <v>76.752571748405089</v>
      </c>
      <c r="F29" s="37">
        <f>F30+F31</f>
        <v>81.52468876934438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7.8096647314399998</v>
      </c>
      <c r="F30" s="13">
        <f>F16</f>
        <v>8.0638854913659799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68.942907016965094</v>
      </c>
      <c r="F31" s="13">
        <f>F17</f>
        <v>73.4608032779784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13" t="s">
        <v>1</v>
      </c>
      <c r="F37" s="13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13" t="s">
        <v>1</v>
      </c>
      <c r="F41" s="13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>
      <c r="A53" s="27"/>
      <c r="B53" s="27"/>
    </row>
    <row r="54" spans="1:9" ht="15.75">
      <c r="A54" s="64"/>
      <c r="B54" s="64"/>
      <c r="C54" s="64"/>
      <c r="D54" s="64"/>
      <c r="E54" s="165" t="s">
        <v>117</v>
      </c>
      <c r="F54" s="165"/>
      <c r="G54" s="165"/>
      <c r="H54" s="165"/>
      <c r="I54" s="165"/>
    </row>
    <row r="55" spans="1:9" ht="24.75" customHeight="1">
      <c r="A55" s="64"/>
      <c r="B55" s="64"/>
      <c r="C55" s="64"/>
      <c r="D55" s="64"/>
      <c r="E55" s="165" t="s">
        <v>190</v>
      </c>
      <c r="F55" s="165"/>
      <c r="G55" s="165"/>
      <c r="H55" s="165"/>
      <c r="I55" s="165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16.5">
      <c r="A58" s="161" t="s">
        <v>105</v>
      </c>
      <c r="B58" s="161"/>
      <c r="C58" s="161"/>
      <c r="D58" s="161"/>
      <c r="E58" s="161"/>
      <c r="F58" s="161"/>
      <c r="G58" s="161"/>
      <c r="H58" s="161"/>
      <c r="I58" s="161"/>
    </row>
    <row r="59" spans="1:9">
      <c r="A59" s="154" t="s">
        <v>129</v>
      </c>
      <c r="B59" s="154"/>
      <c r="C59" s="154"/>
      <c r="D59" s="154"/>
      <c r="E59" s="154"/>
      <c r="F59" s="154"/>
      <c r="G59" s="154"/>
      <c r="H59" s="154"/>
      <c r="I59" s="154"/>
    </row>
    <row r="60" spans="1:9" ht="15.75">
      <c r="A60" s="64"/>
      <c r="B60" s="64"/>
      <c r="C60" s="64"/>
      <c r="D60" s="64"/>
      <c r="E60" s="64"/>
      <c r="F60" s="64"/>
      <c r="G60" s="64"/>
      <c r="H60" s="64"/>
      <c r="I60" s="64"/>
    </row>
    <row r="61" spans="1:9" ht="42.75" customHeight="1">
      <c r="A61" s="162" t="s">
        <v>106</v>
      </c>
      <c r="B61" s="162" t="s">
        <v>6</v>
      </c>
      <c r="C61" s="162" t="s">
        <v>7</v>
      </c>
      <c r="D61" s="162" t="s">
        <v>199</v>
      </c>
      <c r="E61" s="162"/>
      <c r="F61" s="162" t="s">
        <v>201</v>
      </c>
      <c r="G61" s="162"/>
      <c r="H61" s="162" t="s">
        <v>193</v>
      </c>
      <c r="I61" s="162"/>
    </row>
    <row r="62" spans="1:9" ht="28.5">
      <c r="A62" s="162"/>
      <c r="B62" s="162"/>
      <c r="C62" s="162"/>
      <c r="D62" s="65" t="s">
        <v>107</v>
      </c>
      <c r="E62" s="65" t="s">
        <v>108</v>
      </c>
      <c r="F62" s="65" t="s">
        <v>107</v>
      </c>
      <c r="G62" s="65" t="s">
        <v>108</v>
      </c>
      <c r="H62" s="65" t="s">
        <v>107</v>
      </c>
      <c r="I62" s="65" t="s">
        <v>108</v>
      </c>
    </row>
    <row r="63" spans="1:9">
      <c r="A63" s="66" t="s">
        <v>16</v>
      </c>
      <c r="B63" s="67" t="s">
        <v>110</v>
      </c>
      <c r="C63" s="66"/>
      <c r="D63" s="68"/>
      <c r="E63" s="68"/>
      <c r="F63" s="68"/>
      <c r="G63" s="68"/>
      <c r="H63" s="68"/>
      <c r="I63" s="68"/>
    </row>
    <row r="64" spans="1:9" ht="28.5">
      <c r="A64" s="110" t="s">
        <v>111</v>
      </c>
      <c r="B64" s="112" t="s">
        <v>112</v>
      </c>
      <c r="C64" s="66" t="s">
        <v>113</v>
      </c>
      <c r="D64" s="113">
        <v>33.659999999999997</v>
      </c>
      <c r="E64" s="113">
        <v>33.659999999999997</v>
      </c>
      <c r="F64" s="113">
        <v>33.659999999999997</v>
      </c>
      <c r="G64" s="113">
        <v>43.168784099496989</v>
      </c>
      <c r="H64" s="113">
        <v>43.168784099496989</v>
      </c>
      <c r="I64" s="113">
        <v>47.68526064882704</v>
      </c>
    </row>
    <row r="65" spans="1:9" ht="28.5">
      <c r="A65" s="110"/>
      <c r="B65" s="112" t="s">
        <v>114</v>
      </c>
      <c r="C65" s="66" t="s">
        <v>113</v>
      </c>
      <c r="D65" s="113" t="s">
        <v>1</v>
      </c>
      <c r="E65" s="113" t="s">
        <v>1</v>
      </c>
      <c r="F65" s="113" t="s">
        <v>1</v>
      </c>
      <c r="G65" s="113" t="s">
        <v>1</v>
      </c>
      <c r="H65" s="113" t="s">
        <v>1</v>
      </c>
      <c r="I65" s="113" t="s">
        <v>1</v>
      </c>
    </row>
    <row r="66" spans="1:9" ht="28.5">
      <c r="A66" s="110" t="s">
        <v>115</v>
      </c>
      <c r="B66" s="112" t="s">
        <v>116</v>
      </c>
      <c r="C66" s="66" t="s">
        <v>109</v>
      </c>
      <c r="D66" s="113">
        <v>181763.51</v>
      </c>
      <c r="E66" s="113">
        <v>181763.51</v>
      </c>
      <c r="F66" s="113">
        <v>181763.51</v>
      </c>
      <c r="G66" s="113">
        <v>193396.37577167357</v>
      </c>
      <c r="H66" s="113">
        <v>193396.37577167357</v>
      </c>
      <c r="I66" s="113">
        <v>202945.81294981923</v>
      </c>
    </row>
    <row r="67" spans="1:9">
      <c r="A67" s="71" t="s">
        <v>118</v>
      </c>
      <c r="B67" s="70"/>
      <c r="C67" s="70"/>
      <c r="D67" s="70"/>
      <c r="E67" s="70"/>
      <c r="F67" s="70"/>
      <c r="G67" s="70"/>
      <c r="H67" s="70"/>
      <c r="I67" s="70"/>
    </row>
  </sheetData>
  <mergeCells count="16">
    <mergeCell ref="E54:I54"/>
    <mergeCell ref="E55:I55"/>
    <mergeCell ref="A58:I58"/>
    <mergeCell ref="A61:A62"/>
    <mergeCell ref="B61:B62"/>
    <mergeCell ref="C61:C62"/>
    <mergeCell ref="D61:E61"/>
    <mergeCell ref="F61:G61"/>
    <mergeCell ref="H61:I61"/>
    <mergeCell ref="A59:I59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I65"/>
  <sheetViews>
    <sheetView topLeftCell="A7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  <col min="7" max="7" width="15.7109375" customWidth="1"/>
    <col min="8" max="8" width="16.7109375" customWidth="1"/>
    <col min="9" max="9" width="15.28515625" customWidth="1"/>
  </cols>
  <sheetData>
    <row r="1" spans="1:6">
      <c r="D1" s="167" t="s">
        <v>4</v>
      </c>
      <c r="E1" s="167"/>
      <c r="F1" s="167"/>
    </row>
    <row r="2" spans="1:6" ht="36.75" customHeight="1">
      <c r="D2" s="168" t="s">
        <v>190</v>
      </c>
      <c r="E2" s="168"/>
      <c r="F2" s="168"/>
    </row>
    <row r="3" spans="1:6" ht="13.5" customHeight="1">
      <c r="A3" s="2"/>
      <c r="B3" s="2"/>
      <c r="C3" s="2"/>
      <c r="D3" s="2"/>
      <c r="E3" s="56"/>
      <c r="F3" s="56"/>
    </row>
    <row r="4" spans="1:6" ht="16.5" customHeight="1">
      <c r="A4" s="154" t="s">
        <v>92</v>
      </c>
      <c r="B4" s="154"/>
      <c r="C4" s="154"/>
      <c r="D4" s="154"/>
      <c r="E4" s="154"/>
      <c r="F4" s="154"/>
    </row>
    <row r="5" spans="1:6" ht="17.25" customHeight="1">
      <c r="A5" s="154" t="s">
        <v>103</v>
      </c>
      <c r="B5" s="154"/>
      <c r="C5" s="154"/>
      <c r="D5" s="154"/>
      <c r="E5" s="154"/>
      <c r="F5" s="154"/>
    </row>
    <row r="6" spans="1:6" ht="17.25" customHeight="1">
      <c r="A6" s="154" t="s">
        <v>88</v>
      </c>
      <c r="B6" s="154"/>
      <c r="C6" s="154"/>
      <c r="D6" s="154"/>
      <c r="E6" s="154"/>
      <c r="F6" s="154"/>
    </row>
    <row r="8" spans="1:6" ht="102.7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6">
      <c r="A9" s="54" t="s">
        <v>8</v>
      </c>
      <c r="B9" s="5" t="s">
        <v>9</v>
      </c>
      <c r="C9" s="54" t="s">
        <v>10</v>
      </c>
      <c r="D9" s="36">
        <v>30.5</v>
      </c>
      <c r="E9" s="36">
        <v>30.5</v>
      </c>
      <c r="F9" s="6">
        <v>30.5</v>
      </c>
    </row>
    <row r="10" spans="1:6" ht="63.75">
      <c r="A10" s="57" t="s">
        <v>11</v>
      </c>
      <c r="B10" s="8" t="s">
        <v>12</v>
      </c>
      <c r="C10" s="57" t="s">
        <v>10</v>
      </c>
      <c r="D10" s="13">
        <v>30.245041666666665</v>
      </c>
      <c r="E10" s="13">
        <v>29.707083333333333</v>
      </c>
      <c r="F10" s="9">
        <v>30.164375</v>
      </c>
    </row>
    <row r="11" spans="1:6">
      <c r="A11" s="57" t="s">
        <v>13</v>
      </c>
      <c r="B11" s="8" t="s">
        <v>14</v>
      </c>
      <c r="C11" s="57" t="s">
        <v>15</v>
      </c>
      <c r="D11" s="13">
        <v>171.62790475</v>
      </c>
      <c r="E11" s="13">
        <v>187.1523</v>
      </c>
      <c r="F11" s="9">
        <v>171.5</v>
      </c>
    </row>
    <row r="12" spans="1:6">
      <c r="A12" s="57" t="s">
        <v>16</v>
      </c>
      <c r="B12" s="8" t="s">
        <v>17</v>
      </c>
      <c r="C12" s="57" t="s">
        <v>15</v>
      </c>
      <c r="D12" s="13">
        <v>169.61572874999999</v>
      </c>
      <c r="E12" s="13">
        <v>180.91</v>
      </c>
      <c r="F12" s="9">
        <v>169.10645725000001</v>
      </c>
    </row>
    <row r="13" spans="1:6">
      <c r="A13" s="57" t="s">
        <v>18</v>
      </c>
      <c r="B13" s="8" t="s">
        <v>19</v>
      </c>
      <c r="C13" s="57" t="s">
        <v>20</v>
      </c>
      <c r="D13" s="13" t="s">
        <v>1</v>
      </c>
      <c r="E13" s="13" t="s">
        <v>1</v>
      </c>
      <c r="F13" s="13" t="s">
        <v>1</v>
      </c>
    </row>
    <row r="14" spans="1:6">
      <c r="A14" s="57" t="s">
        <v>21</v>
      </c>
      <c r="B14" s="8" t="s">
        <v>22</v>
      </c>
      <c r="C14" s="5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58" t="s">
        <v>24</v>
      </c>
      <c r="C15" s="10" t="s">
        <v>25</v>
      </c>
      <c r="D15" s="13" t="s">
        <v>1</v>
      </c>
      <c r="E15" s="37">
        <f>E16+E17</f>
        <v>78.935873795864794</v>
      </c>
      <c r="F15" s="37">
        <f>F16+F17</f>
        <v>83.839143216489674</v>
      </c>
    </row>
    <row r="16" spans="1:6">
      <c r="A16" s="57" t="s">
        <v>26</v>
      </c>
      <c r="B16" s="8" t="s">
        <v>27</v>
      </c>
      <c r="C16" s="57" t="s">
        <v>25</v>
      </c>
      <c r="D16" s="13" t="s">
        <v>1</v>
      </c>
      <c r="E16" s="13">
        <v>7.8096647314399998</v>
      </c>
      <c r="F16" s="9">
        <v>8.0638854913659799</v>
      </c>
    </row>
    <row r="17" spans="1:6" ht="16.5" customHeight="1">
      <c r="A17" s="57" t="s">
        <v>28</v>
      </c>
      <c r="B17" s="8" t="s">
        <v>29</v>
      </c>
      <c r="C17" s="57" t="s">
        <v>25</v>
      </c>
      <c r="D17" s="13" t="s">
        <v>1</v>
      </c>
      <c r="E17" s="13">
        <v>71.126209064424799</v>
      </c>
      <c r="F17" s="9">
        <v>75.775257725123694</v>
      </c>
    </row>
    <row r="18" spans="1:6" ht="25.5">
      <c r="A18" s="57" t="s">
        <v>30</v>
      </c>
      <c r="B18" s="8" t="s">
        <v>31</v>
      </c>
      <c r="C18" s="57" t="s">
        <v>25</v>
      </c>
      <c r="D18" s="13" t="s">
        <v>1</v>
      </c>
      <c r="E18" s="13" t="s">
        <v>1</v>
      </c>
      <c r="F18" s="13" t="s">
        <v>1</v>
      </c>
    </row>
    <row r="19" spans="1:6">
      <c r="A19" s="57" t="s">
        <v>32</v>
      </c>
      <c r="B19" s="8" t="s">
        <v>33</v>
      </c>
      <c r="C19" s="5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5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57" t="s">
        <v>36</v>
      </c>
      <c r="B21" s="8" t="s">
        <v>37</v>
      </c>
      <c r="C21" s="5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5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5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58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58" t="s">
        <v>44</v>
      </c>
      <c r="C25" s="57"/>
      <c r="D25" s="13" t="s">
        <v>1</v>
      </c>
      <c r="E25" s="13" t="s">
        <v>1</v>
      </c>
      <c r="F25" s="13" t="s">
        <v>1</v>
      </c>
    </row>
    <row r="26" spans="1:6">
      <c r="A26" s="57" t="s">
        <v>45</v>
      </c>
      <c r="B26" s="8" t="s">
        <v>46</v>
      </c>
      <c r="C26" s="5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57" t="s">
        <v>48</v>
      </c>
      <c r="B27" s="8" t="s">
        <v>49</v>
      </c>
      <c r="C27" s="5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57" t="s">
        <v>51</v>
      </c>
      <c r="B28" s="8" t="s">
        <v>52</v>
      </c>
      <c r="C28" s="5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58" t="s">
        <v>54</v>
      </c>
      <c r="C29" s="10" t="s">
        <v>25</v>
      </c>
      <c r="D29" s="13" t="s">
        <v>1</v>
      </c>
      <c r="E29" s="37">
        <f>E30+E31</f>
        <v>78.935873795864794</v>
      </c>
      <c r="F29" s="37">
        <f>F30+F31</f>
        <v>83.839143216489674</v>
      </c>
    </row>
    <row r="30" spans="1:6">
      <c r="A30" s="20" t="s">
        <v>55</v>
      </c>
      <c r="B30" s="21" t="s">
        <v>56</v>
      </c>
      <c r="C30" s="57" t="s">
        <v>25</v>
      </c>
      <c r="D30" s="13" t="s">
        <v>1</v>
      </c>
      <c r="E30" s="13">
        <f>E16</f>
        <v>7.8096647314399998</v>
      </c>
      <c r="F30" s="13">
        <f>F16</f>
        <v>8.0638854913659799</v>
      </c>
    </row>
    <row r="31" spans="1:6">
      <c r="A31" s="20" t="s">
        <v>57</v>
      </c>
      <c r="B31" s="8" t="s">
        <v>58</v>
      </c>
      <c r="C31" s="57" t="s">
        <v>25</v>
      </c>
      <c r="D31" s="13" t="s">
        <v>1</v>
      </c>
      <c r="E31" s="13">
        <f>E17</f>
        <v>71.126209064424799</v>
      </c>
      <c r="F31" s="13">
        <f>F17</f>
        <v>75.775257725123694</v>
      </c>
    </row>
    <row r="32" spans="1:6" ht="25.5">
      <c r="A32" s="20" t="s">
        <v>59</v>
      </c>
      <c r="B32" s="8" t="s">
        <v>60</v>
      </c>
      <c r="C32" s="5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58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5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5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58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57" t="s">
        <v>69</v>
      </c>
      <c r="B37" s="21" t="s">
        <v>56</v>
      </c>
      <c r="C37" s="57" t="s">
        <v>25</v>
      </c>
      <c r="D37" s="13" t="s">
        <v>1</v>
      </c>
      <c r="E37" s="13" t="s">
        <v>1</v>
      </c>
      <c r="F37" s="13" t="s">
        <v>1</v>
      </c>
    </row>
    <row r="38" spans="1:6">
      <c r="A38" s="57" t="s">
        <v>70</v>
      </c>
      <c r="B38" s="8" t="s">
        <v>58</v>
      </c>
      <c r="C38" s="5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57" t="s">
        <v>71</v>
      </c>
      <c r="B39" s="8" t="s">
        <v>60</v>
      </c>
      <c r="C39" s="5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58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57" t="s">
        <v>74</v>
      </c>
      <c r="B41" s="21" t="s">
        <v>56</v>
      </c>
      <c r="C41" s="57" t="s">
        <v>25</v>
      </c>
      <c r="D41" s="13" t="s">
        <v>1</v>
      </c>
      <c r="E41" s="13" t="s">
        <v>1</v>
      </c>
      <c r="F41" s="13" t="s">
        <v>1</v>
      </c>
    </row>
    <row r="42" spans="1:6">
      <c r="A42" s="57" t="s">
        <v>75</v>
      </c>
      <c r="B42" s="8" t="s">
        <v>58</v>
      </c>
      <c r="C42" s="5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57" t="s">
        <v>76</v>
      </c>
      <c r="B43" s="8" t="s">
        <v>60</v>
      </c>
      <c r="C43" s="5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58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58" t="s">
        <v>80</v>
      </c>
      <c r="C45" s="59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65" t="s">
        <v>117</v>
      </c>
      <c r="F52" s="165"/>
      <c r="G52" s="165"/>
      <c r="H52" s="165"/>
      <c r="I52" s="165"/>
    </row>
    <row r="53" spans="1:9" ht="28.5" customHeight="1">
      <c r="A53" s="64"/>
      <c r="B53" s="64"/>
      <c r="C53" s="64"/>
      <c r="D53" s="64"/>
      <c r="E53" s="165" t="s">
        <v>190</v>
      </c>
      <c r="F53" s="165"/>
      <c r="G53" s="165"/>
      <c r="H53" s="165"/>
      <c r="I53" s="165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1" t="s">
        <v>105</v>
      </c>
      <c r="B56" s="161"/>
      <c r="C56" s="161"/>
      <c r="D56" s="161"/>
      <c r="E56" s="161"/>
      <c r="F56" s="161"/>
      <c r="G56" s="161"/>
      <c r="H56" s="161"/>
      <c r="I56" s="161"/>
    </row>
    <row r="57" spans="1:9" ht="15.75" customHeight="1">
      <c r="A57" s="154" t="s">
        <v>128</v>
      </c>
      <c r="B57" s="154"/>
      <c r="C57" s="154"/>
      <c r="D57" s="154"/>
      <c r="E57" s="154"/>
      <c r="F57" s="154"/>
      <c r="G57" s="154"/>
      <c r="H57" s="154"/>
      <c r="I57" s="154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8.75" customHeight="1">
      <c r="A59" s="162" t="s">
        <v>106</v>
      </c>
      <c r="B59" s="162" t="s">
        <v>6</v>
      </c>
      <c r="C59" s="162" t="s">
        <v>7</v>
      </c>
      <c r="D59" s="162" t="s">
        <v>199</v>
      </c>
      <c r="E59" s="162"/>
      <c r="F59" s="162" t="s">
        <v>201</v>
      </c>
      <c r="G59" s="162"/>
      <c r="H59" s="162" t="s">
        <v>193</v>
      </c>
      <c r="I59" s="162"/>
    </row>
    <row r="60" spans="1:9" ht="28.5">
      <c r="A60" s="162"/>
      <c r="B60" s="162"/>
      <c r="C60" s="162"/>
      <c r="D60" s="65" t="s">
        <v>107</v>
      </c>
      <c r="E60" s="65" t="s">
        <v>108</v>
      </c>
      <c r="F60" s="65" t="s">
        <v>107</v>
      </c>
      <c r="G60" s="65" t="s">
        <v>108</v>
      </c>
      <c r="H60" s="65" t="s">
        <v>107</v>
      </c>
      <c r="I60" s="65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0" t="s">
        <v>111</v>
      </c>
      <c r="B62" s="112" t="s">
        <v>112</v>
      </c>
      <c r="C62" s="110" t="s">
        <v>113</v>
      </c>
      <c r="D62" s="113">
        <v>33.659999999999997</v>
      </c>
      <c r="E62" s="113">
        <v>33.659999999999997</v>
      </c>
      <c r="F62" s="113">
        <v>33.659999999999997</v>
      </c>
      <c r="G62" s="113">
        <v>43.168784099496989</v>
      </c>
      <c r="H62" s="113">
        <v>43.168784099496989</v>
      </c>
      <c r="I62" s="113">
        <v>47.68526064882704</v>
      </c>
    </row>
    <row r="63" spans="1:9" ht="28.5">
      <c r="A63" s="110"/>
      <c r="B63" s="112" t="s">
        <v>114</v>
      </c>
      <c r="C63" s="110" t="s">
        <v>113</v>
      </c>
      <c r="D63" s="113" t="s">
        <v>1</v>
      </c>
      <c r="E63" s="113" t="s">
        <v>1</v>
      </c>
      <c r="F63" s="113" t="s">
        <v>1</v>
      </c>
      <c r="G63" s="113" t="s">
        <v>1</v>
      </c>
      <c r="H63" s="113" t="s">
        <v>1</v>
      </c>
      <c r="I63" s="113" t="s">
        <v>1</v>
      </c>
    </row>
    <row r="64" spans="1:9" ht="28.5">
      <c r="A64" s="110" t="s">
        <v>115</v>
      </c>
      <c r="B64" s="112" t="s">
        <v>116</v>
      </c>
      <c r="C64" s="110" t="s">
        <v>109</v>
      </c>
      <c r="D64" s="113">
        <v>187519.65</v>
      </c>
      <c r="E64" s="113">
        <v>187519.65</v>
      </c>
      <c r="F64" s="113">
        <v>187519.65</v>
      </c>
      <c r="G64" s="113">
        <v>199520.90288350085</v>
      </c>
      <c r="H64" s="113">
        <v>199520.90288350085</v>
      </c>
      <c r="I64" s="113">
        <v>209339.81925456692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I66"/>
  <sheetViews>
    <sheetView topLeftCell="A10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0.42578125" customWidth="1"/>
    <col min="4" max="4" width="13.42578125" customWidth="1"/>
    <col min="5" max="5" width="14" customWidth="1"/>
    <col min="6" max="6" width="15.42578125" customWidth="1"/>
    <col min="7" max="7" width="15.140625" customWidth="1"/>
    <col min="8" max="8" width="14.7109375" customWidth="1"/>
    <col min="9" max="9" width="15.85546875" customWidth="1"/>
  </cols>
  <sheetData>
    <row r="1" spans="1:6">
      <c r="D1" s="167" t="s">
        <v>4</v>
      </c>
      <c r="E1" s="167"/>
      <c r="F1" s="167"/>
    </row>
    <row r="2" spans="1:6" ht="42" customHeight="1">
      <c r="D2" s="168" t="s">
        <v>190</v>
      </c>
      <c r="E2" s="168"/>
      <c r="F2" s="168"/>
    </row>
    <row r="3" spans="1:6" ht="13.5" customHeight="1">
      <c r="A3" s="2"/>
      <c r="B3" s="2"/>
      <c r="C3" s="2"/>
      <c r="D3" s="2"/>
      <c r="E3" s="3"/>
      <c r="F3" s="3"/>
    </row>
    <row r="4" spans="1:6" ht="16.5" customHeight="1">
      <c r="A4" s="154" t="s">
        <v>92</v>
      </c>
      <c r="B4" s="154"/>
      <c r="C4" s="154"/>
      <c r="D4" s="154"/>
      <c r="E4" s="154"/>
      <c r="F4" s="154"/>
    </row>
    <row r="5" spans="1:6" ht="17.25" customHeight="1">
      <c r="A5" s="154" t="s">
        <v>3</v>
      </c>
      <c r="B5" s="154"/>
      <c r="C5" s="154"/>
      <c r="D5" s="154"/>
      <c r="E5" s="154"/>
      <c r="F5" s="154"/>
    </row>
    <row r="6" spans="1:6" ht="17.25" customHeight="1">
      <c r="A6" s="154" t="s">
        <v>88</v>
      </c>
      <c r="B6" s="154"/>
      <c r="C6" s="154"/>
      <c r="D6" s="154"/>
      <c r="E6" s="154"/>
      <c r="F6" s="154"/>
    </row>
    <row r="8" spans="1:6" ht="102.7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6">
      <c r="A9" s="4" t="s">
        <v>8</v>
      </c>
      <c r="B9" s="5" t="s">
        <v>9</v>
      </c>
      <c r="C9" s="4" t="s">
        <v>10</v>
      </c>
      <c r="D9" s="36">
        <v>259</v>
      </c>
      <c r="E9" s="36">
        <v>259</v>
      </c>
      <c r="F9" s="36">
        <v>259</v>
      </c>
    </row>
    <row r="10" spans="1:6" ht="63.75">
      <c r="A10" s="7" t="s">
        <v>11</v>
      </c>
      <c r="B10" s="8" t="s">
        <v>12</v>
      </c>
      <c r="C10" s="7" t="s">
        <v>10</v>
      </c>
      <c r="D10" s="13">
        <v>216.03233333333333</v>
      </c>
      <c r="E10" s="13">
        <v>215.95916666666668</v>
      </c>
      <c r="F10" s="13">
        <v>215.51333333333335</v>
      </c>
    </row>
    <row r="11" spans="1:6">
      <c r="A11" s="7" t="s">
        <v>13</v>
      </c>
      <c r="B11" s="8" t="s">
        <v>14</v>
      </c>
      <c r="C11" s="7" t="s">
        <v>15</v>
      </c>
      <c r="D11" s="13">
        <v>1168.967208</v>
      </c>
      <c r="E11" s="13">
        <v>1173</v>
      </c>
      <c r="F11" s="13">
        <v>1173</v>
      </c>
    </row>
    <row r="12" spans="1:6">
      <c r="A12" s="7" t="s">
        <v>16</v>
      </c>
      <c r="B12" s="8" t="s">
        <v>17</v>
      </c>
      <c r="C12" s="7" t="s">
        <v>15</v>
      </c>
      <c r="D12" s="13">
        <v>1138.1207420000001</v>
      </c>
      <c r="E12" s="13">
        <v>1149.9203</v>
      </c>
      <c r="F12" s="13">
        <v>1140.5200010000001</v>
      </c>
    </row>
    <row r="13" spans="1:6">
      <c r="A13" s="7" t="s">
        <v>18</v>
      </c>
      <c r="B13" s="8" t="s">
        <v>19</v>
      </c>
      <c r="C13" s="7" t="s">
        <v>20</v>
      </c>
      <c r="D13" s="13" t="s">
        <v>1</v>
      </c>
      <c r="E13" s="13" t="s">
        <v>1</v>
      </c>
      <c r="F13" s="13" t="s">
        <v>1</v>
      </c>
    </row>
    <row r="14" spans="1:6">
      <c r="A14" s="7" t="s">
        <v>21</v>
      </c>
      <c r="B14" s="8" t="s">
        <v>22</v>
      </c>
      <c r="C14" s="7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11" t="s">
        <v>24</v>
      </c>
      <c r="C15" s="10" t="s">
        <v>25</v>
      </c>
      <c r="D15" s="13" t="s">
        <v>1</v>
      </c>
      <c r="E15" s="37">
        <f>E16+E17</f>
        <v>556.64554976677107</v>
      </c>
      <c r="F15" s="37">
        <f>F16+F17</f>
        <v>587.18188362494334</v>
      </c>
    </row>
    <row r="16" spans="1:6">
      <c r="A16" s="7" t="s">
        <v>26</v>
      </c>
      <c r="B16" s="8" t="s">
        <v>27</v>
      </c>
      <c r="C16" s="7" t="s">
        <v>25</v>
      </c>
      <c r="D16" s="13" t="s">
        <v>1</v>
      </c>
      <c r="E16" s="13">
        <v>56.687065558816997</v>
      </c>
      <c r="F16" s="13">
        <v>63.10494705516777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13" t="s">
        <v>1</v>
      </c>
      <c r="E17" s="13">
        <v>499.95848420795403</v>
      </c>
      <c r="F17" s="13">
        <v>524.07693656977563</v>
      </c>
    </row>
    <row r="18" spans="1:6" ht="25.5">
      <c r="A18" s="7" t="s">
        <v>30</v>
      </c>
      <c r="B18" s="8" t="s">
        <v>31</v>
      </c>
      <c r="C18" s="7" t="s">
        <v>25</v>
      </c>
      <c r="D18" s="13" t="s">
        <v>1</v>
      </c>
      <c r="E18" s="13" t="s">
        <v>1</v>
      </c>
      <c r="F18" s="13" t="s">
        <v>1</v>
      </c>
    </row>
    <row r="19" spans="1:6">
      <c r="A19" s="7" t="s">
        <v>32</v>
      </c>
      <c r="B19" s="8" t="s">
        <v>33</v>
      </c>
      <c r="C19" s="7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" t="s">
        <v>36</v>
      </c>
      <c r="B21" s="8" t="s">
        <v>37</v>
      </c>
      <c r="C21" s="7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11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11" t="s">
        <v>44</v>
      </c>
      <c r="C25" s="7"/>
      <c r="D25" s="13" t="s">
        <v>1</v>
      </c>
      <c r="E25" s="13" t="s">
        <v>1</v>
      </c>
      <c r="F25" s="13" t="s">
        <v>1</v>
      </c>
    </row>
    <row r="26" spans="1:6">
      <c r="A26" s="7" t="s">
        <v>45</v>
      </c>
      <c r="B26" s="8" t="s">
        <v>46</v>
      </c>
      <c r="C26" s="7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" t="s">
        <v>51</v>
      </c>
      <c r="B28" s="8" t="s">
        <v>52</v>
      </c>
      <c r="C28" s="7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11" t="s">
        <v>54</v>
      </c>
      <c r="C29" s="10" t="s">
        <v>25</v>
      </c>
      <c r="D29" s="13" t="s">
        <v>1</v>
      </c>
      <c r="E29" s="37">
        <f>E30+E31</f>
        <v>556.64554976677107</v>
      </c>
      <c r="F29" s="37">
        <f>F30+F31</f>
        <v>587.18188362494334</v>
      </c>
    </row>
    <row r="30" spans="1:6">
      <c r="A30" s="20" t="s">
        <v>55</v>
      </c>
      <c r="B30" s="21" t="s">
        <v>56</v>
      </c>
      <c r="C30" s="7" t="s">
        <v>25</v>
      </c>
      <c r="D30" s="13" t="s">
        <v>1</v>
      </c>
      <c r="E30" s="13">
        <f>E16</f>
        <v>56.687065558816997</v>
      </c>
      <c r="F30" s="13">
        <f>F16</f>
        <v>63.10494705516777</v>
      </c>
    </row>
    <row r="31" spans="1:6">
      <c r="A31" s="20" t="s">
        <v>57</v>
      </c>
      <c r="B31" s="8" t="s">
        <v>58</v>
      </c>
      <c r="C31" s="7" t="s">
        <v>25</v>
      </c>
      <c r="D31" s="13" t="s">
        <v>1</v>
      </c>
      <c r="E31" s="13">
        <f>E17</f>
        <v>499.95848420795403</v>
      </c>
      <c r="F31" s="13">
        <f>F17</f>
        <v>524.07693656977563</v>
      </c>
    </row>
    <row r="32" spans="1:6" ht="25.5">
      <c r="A32" s="20" t="s">
        <v>59</v>
      </c>
      <c r="B32" s="8" t="s">
        <v>60</v>
      </c>
      <c r="C32" s="7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" t="s">
        <v>69</v>
      </c>
      <c r="B37" s="21" t="s">
        <v>56</v>
      </c>
      <c r="C37" s="7" t="s">
        <v>25</v>
      </c>
      <c r="D37" s="13" t="s">
        <v>1</v>
      </c>
      <c r="E37" s="13" t="s">
        <v>1</v>
      </c>
      <c r="F37" s="13" t="s">
        <v>1</v>
      </c>
    </row>
    <row r="38" spans="1:6">
      <c r="A38" s="7" t="s">
        <v>70</v>
      </c>
      <c r="B38" s="8" t="s">
        <v>58</v>
      </c>
      <c r="C38" s="7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" t="s">
        <v>74</v>
      </c>
      <c r="B41" s="21" t="s">
        <v>56</v>
      </c>
      <c r="C41" s="7" t="s">
        <v>25</v>
      </c>
      <c r="D41" s="13" t="s">
        <v>1</v>
      </c>
      <c r="E41" s="13" t="s">
        <v>1</v>
      </c>
      <c r="F41" s="13" t="s">
        <v>1</v>
      </c>
    </row>
    <row r="42" spans="1:6">
      <c r="A42" s="7" t="s">
        <v>75</v>
      </c>
      <c r="B42" s="8" t="s">
        <v>58</v>
      </c>
      <c r="C42" s="7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11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>
      <c r="A50" s="27"/>
      <c r="B50" s="27"/>
    </row>
    <row r="51" spans="1:9">
      <c r="A51" s="27"/>
      <c r="B51" s="27"/>
    </row>
    <row r="52" spans="1:9">
      <c r="A52" s="27"/>
      <c r="B52" s="27"/>
    </row>
    <row r="53" spans="1:9" ht="15.75">
      <c r="A53" s="64"/>
      <c r="B53" s="64"/>
      <c r="C53" s="64"/>
      <c r="D53" s="64"/>
      <c r="E53" s="165" t="s">
        <v>117</v>
      </c>
      <c r="F53" s="165"/>
      <c r="G53" s="165"/>
      <c r="H53" s="165"/>
      <c r="I53" s="165"/>
    </row>
    <row r="54" spans="1:9" ht="33.75" customHeight="1">
      <c r="A54" s="64"/>
      <c r="B54" s="64"/>
      <c r="C54" s="64"/>
      <c r="D54" s="64"/>
      <c r="E54" s="165" t="s">
        <v>190</v>
      </c>
      <c r="F54" s="165"/>
      <c r="G54" s="165"/>
      <c r="H54" s="165"/>
      <c r="I54" s="165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5.75">
      <c r="A56" s="64"/>
      <c r="B56" s="64"/>
      <c r="C56" s="64"/>
      <c r="D56" s="64"/>
      <c r="E56" s="64"/>
      <c r="F56" s="64"/>
      <c r="G56" s="64"/>
      <c r="H56" s="64"/>
      <c r="I56" s="64"/>
    </row>
    <row r="57" spans="1:9" ht="16.5">
      <c r="A57" s="161" t="s">
        <v>105</v>
      </c>
      <c r="B57" s="161"/>
      <c r="C57" s="161"/>
      <c r="D57" s="161"/>
      <c r="E57" s="161"/>
      <c r="F57" s="161"/>
      <c r="G57" s="161"/>
      <c r="H57" s="161"/>
      <c r="I57" s="161"/>
    </row>
    <row r="58" spans="1:9" ht="15.75" customHeight="1">
      <c r="A58" s="154" t="s">
        <v>127</v>
      </c>
      <c r="B58" s="154"/>
      <c r="C58" s="154"/>
      <c r="D58" s="154"/>
      <c r="E58" s="154"/>
      <c r="F58" s="154"/>
      <c r="G58" s="154"/>
      <c r="H58" s="154"/>
      <c r="I58" s="154"/>
    </row>
    <row r="59" spans="1:9" ht="15.75">
      <c r="A59" s="64"/>
      <c r="B59" s="64"/>
      <c r="C59" s="64"/>
      <c r="D59" s="64"/>
      <c r="E59" s="64"/>
      <c r="F59" s="64"/>
      <c r="G59" s="64"/>
      <c r="H59" s="64"/>
      <c r="I59" s="64"/>
    </row>
    <row r="60" spans="1:9" ht="55.5" customHeight="1">
      <c r="A60" s="162" t="s">
        <v>106</v>
      </c>
      <c r="B60" s="162" t="s">
        <v>6</v>
      </c>
      <c r="C60" s="162" t="s">
        <v>7</v>
      </c>
      <c r="D60" s="162" t="s">
        <v>199</v>
      </c>
      <c r="E60" s="162"/>
      <c r="F60" s="162" t="s">
        <v>201</v>
      </c>
      <c r="G60" s="162"/>
      <c r="H60" s="162" t="s">
        <v>193</v>
      </c>
      <c r="I60" s="162"/>
    </row>
    <row r="61" spans="1:9" ht="28.5">
      <c r="A61" s="162"/>
      <c r="B61" s="162"/>
      <c r="C61" s="162"/>
      <c r="D61" s="65" t="s">
        <v>107</v>
      </c>
      <c r="E61" s="65" t="s">
        <v>108</v>
      </c>
      <c r="F61" s="65" t="s">
        <v>107</v>
      </c>
      <c r="G61" s="65" t="s">
        <v>108</v>
      </c>
      <c r="H61" s="65" t="s">
        <v>107</v>
      </c>
      <c r="I61" s="65" t="s">
        <v>108</v>
      </c>
    </row>
    <row r="62" spans="1:9">
      <c r="A62" s="66" t="s">
        <v>16</v>
      </c>
      <c r="B62" s="67" t="s">
        <v>110</v>
      </c>
      <c r="C62" s="66"/>
      <c r="D62" s="68"/>
      <c r="E62" s="68"/>
      <c r="F62" s="68"/>
      <c r="G62" s="68"/>
      <c r="H62" s="68"/>
      <c r="I62" s="68"/>
    </row>
    <row r="63" spans="1:9" ht="28.5">
      <c r="A63" s="110" t="s">
        <v>111</v>
      </c>
      <c r="B63" s="112" t="s">
        <v>112</v>
      </c>
      <c r="C63" s="110" t="s">
        <v>113</v>
      </c>
      <c r="D63" s="113">
        <v>39.72</v>
      </c>
      <c r="E63" s="113">
        <v>39.72</v>
      </c>
      <c r="F63" s="113">
        <v>39.72</v>
      </c>
      <c r="G63" s="113">
        <v>49.296516948885085</v>
      </c>
      <c r="H63" s="113">
        <v>49.296516948885085</v>
      </c>
      <c r="I63" s="113">
        <v>55.329978430748959</v>
      </c>
    </row>
    <row r="64" spans="1:9" ht="28.5">
      <c r="A64" s="110"/>
      <c r="B64" s="112" t="s">
        <v>114</v>
      </c>
      <c r="C64" s="110" t="s">
        <v>113</v>
      </c>
      <c r="D64" s="113" t="s">
        <v>1</v>
      </c>
      <c r="E64" s="113" t="s">
        <v>1</v>
      </c>
      <c r="F64" s="113" t="s">
        <v>1</v>
      </c>
      <c r="G64" s="113" t="s">
        <v>1</v>
      </c>
      <c r="H64" s="113" t="s">
        <v>1</v>
      </c>
      <c r="I64" s="113" t="s">
        <v>1</v>
      </c>
    </row>
    <row r="65" spans="1:9" ht="28.5">
      <c r="A65" s="110" t="s">
        <v>115</v>
      </c>
      <c r="B65" s="112" t="s">
        <v>116</v>
      </c>
      <c r="C65" s="110" t="s">
        <v>109</v>
      </c>
      <c r="D65" s="113">
        <v>180411.93</v>
      </c>
      <c r="E65" s="113">
        <v>180411.93</v>
      </c>
      <c r="F65" s="113">
        <v>180411.93</v>
      </c>
      <c r="G65" s="113">
        <v>192921.68820801534</v>
      </c>
      <c r="H65" s="113">
        <v>192921.68820801534</v>
      </c>
      <c r="I65" s="113">
        <v>202646.75680150322</v>
      </c>
    </row>
    <row r="66" spans="1:9">
      <c r="A66" s="71" t="s">
        <v>118</v>
      </c>
      <c r="B66" s="70"/>
      <c r="C66" s="70"/>
      <c r="D66" s="70"/>
      <c r="E66" s="70"/>
      <c r="F66" s="70"/>
      <c r="G66" s="70"/>
      <c r="H66" s="70"/>
      <c r="I66" s="70"/>
    </row>
  </sheetData>
  <mergeCells count="16">
    <mergeCell ref="E53:I53"/>
    <mergeCell ref="E54:I54"/>
    <mergeCell ref="A57:I57"/>
    <mergeCell ref="A60:A61"/>
    <mergeCell ref="B60:B61"/>
    <mergeCell ref="C60:C61"/>
    <mergeCell ref="D60:E60"/>
    <mergeCell ref="F60:G60"/>
    <mergeCell ref="H60:I60"/>
    <mergeCell ref="A58:I58"/>
    <mergeCell ref="D1:F1"/>
    <mergeCell ref="D2:F2"/>
    <mergeCell ref="B49:F49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view="pageBreakPreview" zoomScaleNormal="100" zoomScaleSheetLayoutView="100" workbookViewId="0">
      <pane xSplit="2" ySplit="7" topLeftCell="C8" activePane="bottomRight" state="frozen"/>
      <selection activeCell="L30" sqref="L30"/>
      <selection pane="topRight" activeCell="L30" sqref="L30"/>
      <selection pane="bottomLeft" activeCell="L30" sqref="L30"/>
      <selection pane="bottomRight" activeCell="L30" sqref="L30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4" width="17.42578125" customWidth="1"/>
    <col min="5" max="5" width="16.42578125" customWidth="1"/>
    <col min="6" max="6" width="15.42578125" customWidth="1"/>
    <col min="7" max="7" width="16" customWidth="1"/>
    <col min="8" max="8" width="17.28515625" customWidth="1"/>
    <col min="9" max="9" width="18.85546875" customWidth="1"/>
  </cols>
  <sheetData>
    <row r="1" spans="1:9">
      <c r="D1" s="167" t="s">
        <v>4</v>
      </c>
      <c r="E1" s="167"/>
      <c r="F1" s="167"/>
    </row>
    <row r="2" spans="1:9" ht="36.75" customHeight="1">
      <c r="D2" s="168" t="s">
        <v>190</v>
      </c>
      <c r="E2" s="168"/>
      <c r="F2" s="168"/>
    </row>
    <row r="3" spans="1:9" ht="13.5" customHeight="1">
      <c r="A3" s="2"/>
      <c r="B3" s="2"/>
      <c r="C3" s="2"/>
      <c r="D3" s="2"/>
      <c r="E3" s="73"/>
      <c r="F3" s="73"/>
    </row>
    <row r="4" spans="1:9" ht="16.5" customHeight="1">
      <c r="A4" s="154" t="s">
        <v>119</v>
      </c>
      <c r="B4" s="154"/>
      <c r="C4" s="154"/>
      <c r="D4" s="154"/>
      <c r="E4" s="154"/>
      <c r="F4" s="154"/>
    </row>
    <row r="5" spans="1:9" ht="17.25" customHeight="1">
      <c r="A5" s="154" t="s">
        <v>123</v>
      </c>
      <c r="B5" s="154"/>
      <c r="C5" s="154"/>
      <c r="D5" s="154"/>
      <c r="E5" s="154"/>
      <c r="F5" s="154"/>
    </row>
    <row r="7" spans="1:9" ht="64.5" thickBot="1">
      <c r="A7" s="42" t="s">
        <v>0</v>
      </c>
      <c r="B7" s="42" t="s">
        <v>6</v>
      </c>
      <c r="C7" s="42" t="s">
        <v>7</v>
      </c>
      <c r="D7" s="125" t="s">
        <v>191</v>
      </c>
      <c r="E7" s="125" t="s">
        <v>192</v>
      </c>
      <c r="F7" s="125" t="s">
        <v>193</v>
      </c>
    </row>
    <row r="8" spans="1:9">
      <c r="A8" s="54" t="s">
        <v>8</v>
      </c>
      <c r="B8" s="5" t="s">
        <v>9</v>
      </c>
      <c r="C8" s="54" t="s">
        <v>10</v>
      </c>
      <c r="D8" s="36">
        <v>1555.5666666666664</v>
      </c>
      <c r="E8" s="6">
        <v>1562.9</v>
      </c>
      <c r="F8" s="6">
        <v>1562.8999999999996</v>
      </c>
    </row>
    <row r="9" spans="1:9" ht="63.75">
      <c r="A9" s="74" t="s">
        <v>11</v>
      </c>
      <c r="B9" s="8" t="s">
        <v>12</v>
      </c>
      <c r="C9" s="74" t="s">
        <v>10</v>
      </c>
      <c r="D9" s="13">
        <v>1527.3581666666669</v>
      </c>
      <c r="E9" s="13">
        <v>1531.15425</v>
      </c>
      <c r="F9" s="13">
        <v>1534.6915000000004</v>
      </c>
      <c r="H9" s="78"/>
      <c r="I9" s="78"/>
    </row>
    <row r="10" spans="1:9">
      <c r="A10" s="74" t="s">
        <v>13</v>
      </c>
      <c r="B10" s="8" t="s">
        <v>14</v>
      </c>
      <c r="C10" s="74" t="s">
        <v>15</v>
      </c>
      <c r="D10" s="9">
        <v>6128.2470000000012</v>
      </c>
      <c r="E10" s="9">
        <v>6797.3052000000007</v>
      </c>
      <c r="F10" s="9">
        <v>6413</v>
      </c>
      <c r="H10" s="78"/>
      <c r="I10" s="78"/>
    </row>
    <row r="11" spans="1:9">
      <c r="A11" s="74" t="s">
        <v>16</v>
      </c>
      <c r="B11" s="8" t="s">
        <v>17</v>
      </c>
      <c r="C11" s="74" t="s">
        <v>15</v>
      </c>
      <c r="D11" s="9">
        <v>6186.6480000000001</v>
      </c>
      <c r="E11" s="9">
        <v>6764.0906000000004</v>
      </c>
      <c r="F11" s="9">
        <v>6328.3239999999996</v>
      </c>
    </row>
    <row r="12" spans="1:9">
      <c r="A12" s="74" t="s">
        <v>18</v>
      </c>
      <c r="B12" s="8" t="s">
        <v>19</v>
      </c>
      <c r="C12" s="74" t="s">
        <v>20</v>
      </c>
      <c r="D12" s="19">
        <v>0</v>
      </c>
      <c r="E12" s="19">
        <v>0</v>
      </c>
      <c r="F12" s="19">
        <v>0</v>
      </c>
    </row>
    <row r="13" spans="1:9">
      <c r="A13" s="74" t="s">
        <v>21</v>
      </c>
      <c r="B13" s="8" t="s">
        <v>22</v>
      </c>
      <c r="C13" s="74" t="s">
        <v>20</v>
      </c>
      <c r="D13" s="19">
        <v>0</v>
      </c>
      <c r="E13" s="19">
        <v>0</v>
      </c>
      <c r="F13" s="19">
        <v>0</v>
      </c>
    </row>
    <row r="14" spans="1:9" ht="25.5">
      <c r="A14" s="10" t="s">
        <v>23</v>
      </c>
      <c r="B14" s="75" t="s">
        <v>24</v>
      </c>
      <c r="C14" s="10" t="s">
        <v>25</v>
      </c>
      <c r="D14" s="19" t="s">
        <v>1</v>
      </c>
      <c r="E14" s="12">
        <f>E15+E16</f>
        <v>2712.8427626274515</v>
      </c>
      <c r="F14" s="12">
        <f>F15+F16</f>
        <v>2863.1908596972225</v>
      </c>
    </row>
    <row r="15" spans="1:9">
      <c r="A15" s="10" t="s">
        <v>26</v>
      </c>
      <c r="B15" s="75" t="s">
        <v>27</v>
      </c>
      <c r="C15" s="74" t="s">
        <v>25</v>
      </c>
      <c r="D15" s="19" t="s">
        <v>1</v>
      </c>
      <c r="E15" s="9">
        <v>373.67890702171042</v>
      </c>
      <c r="F15" s="13">
        <v>395.78925906540786</v>
      </c>
    </row>
    <row r="16" spans="1:9" ht="25.5">
      <c r="A16" s="10" t="s">
        <v>28</v>
      </c>
      <c r="B16" s="75" t="s">
        <v>29</v>
      </c>
      <c r="C16" s="74" t="s">
        <v>25</v>
      </c>
      <c r="D16" s="19" t="s">
        <v>1</v>
      </c>
      <c r="E16" s="9">
        <v>2339.163855605741</v>
      </c>
      <c r="F16" s="13">
        <v>2467.4016006318147</v>
      </c>
    </row>
    <row r="17" spans="1:9" ht="38.25">
      <c r="A17" s="10" t="s">
        <v>30</v>
      </c>
      <c r="B17" s="75" t="s">
        <v>31</v>
      </c>
      <c r="C17" s="74" t="s">
        <v>25</v>
      </c>
      <c r="D17" s="19" t="s">
        <v>1</v>
      </c>
      <c r="E17" s="19" t="s">
        <v>1</v>
      </c>
      <c r="F17" s="19" t="s">
        <v>1</v>
      </c>
    </row>
    <row r="18" spans="1:9">
      <c r="A18" s="74" t="s">
        <v>32</v>
      </c>
      <c r="B18" s="8" t="s">
        <v>33</v>
      </c>
      <c r="C18" s="74" t="s">
        <v>25</v>
      </c>
      <c r="D18" s="19" t="s">
        <v>1</v>
      </c>
      <c r="E18" s="19" t="s">
        <v>1</v>
      </c>
      <c r="F18" s="19" t="s">
        <v>1</v>
      </c>
    </row>
    <row r="19" spans="1:9" ht="25.5">
      <c r="A19" s="74"/>
      <c r="B19" s="8" t="s">
        <v>34</v>
      </c>
      <c r="C19" s="14" t="s">
        <v>35</v>
      </c>
      <c r="D19" s="19" t="s">
        <v>1</v>
      </c>
      <c r="E19" s="19" t="s">
        <v>1</v>
      </c>
      <c r="F19" s="19" t="s">
        <v>1</v>
      </c>
    </row>
    <row r="20" spans="1:9">
      <c r="A20" s="74" t="s">
        <v>36</v>
      </c>
      <c r="B20" s="8" t="s">
        <v>37</v>
      </c>
      <c r="C20" s="74" t="s">
        <v>25</v>
      </c>
      <c r="D20" s="19" t="s">
        <v>1</v>
      </c>
      <c r="E20" s="19" t="s">
        <v>1</v>
      </c>
      <c r="F20" s="19" t="s">
        <v>1</v>
      </c>
    </row>
    <row r="21" spans="1:9" ht="25.5">
      <c r="A21" s="74"/>
      <c r="B21" s="8" t="s">
        <v>38</v>
      </c>
      <c r="C21" s="14" t="s">
        <v>39</v>
      </c>
      <c r="D21" s="19" t="s">
        <v>1</v>
      </c>
      <c r="E21" s="19" t="s">
        <v>1</v>
      </c>
      <c r="F21" s="19" t="s">
        <v>1</v>
      </c>
    </row>
    <row r="22" spans="1:9" ht="25.5">
      <c r="A22" s="74"/>
      <c r="B22" s="8" t="s">
        <v>40</v>
      </c>
      <c r="C22" s="14"/>
      <c r="D22" s="19" t="s">
        <v>1</v>
      </c>
      <c r="E22" s="19" t="s">
        <v>1</v>
      </c>
      <c r="F22" s="19" t="s">
        <v>1</v>
      </c>
    </row>
    <row r="23" spans="1:9">
      <c r="A23" s="22" t="s">
        <v>41</v>
      </c>
      <c r="B23" s="75" t="s">
        <v>42</v>
      </c>
      <c r="C23" s="10" t="s">
        <v>25</v>
      </c>
      <c r="D23" s="19" t="s">
        <v>1</v>
      </c>
      <c r="E23" s="19" t="s">
        <v>1</v>
      </c>
      <c r="F23" s="19" t="s">
        <v>1</v>
      </c>
    </row>
    <row r="24" spans="1:9" ht="38.25">
      <c r="A24" s="22" t="s">
        <v>43</v>
      </c>
      <c r="B24" s="75" t="s">
        <v>44</v>
      </c>
      <c r="C24" s="74"/>
      <c r="D24" s="19" t="s">
        <v>1</v>
      </c>
      <c r="E24" s="19" t="s">
        <v>1</v>
      </c>
      <c r="F24" s="19" t="s">
        <v>1</v>
      </c>
    </row>
    <row r="25" spans="1:9">
      <c r="A25" s="74" t="s">
        <v>45</v>
      </c>
      <c r="B25" s="8" t="s">
        <v>46</v>
      </c>
      <c r="C25" s="74" t="s">
        <v>47</v>
      </c>
      <c r="D25" s="19" t="s">
        <v>1</v>
      </c>
      <c r="E25" s="19" t="s">
        <v>1</v>
      </c>
      <c r="F25" s="19" t="s">
        <v>1</v>
      </c>
    </row>
    <row r="26" spans="1:9" ht="25.5">
      <c r="A26" s="74" t="s">
        <v>48</v>
      </c>
      <c r="B26" s="8" t="s">
        <v>49</v>
      </c>
      <c r="C26" s="74" t="s">
        <v>50</v>
      </c>
      <c r="D26" s="19" t="s">
        <v>1</v>
      </c>
      <c r="E26" s="19" t="s">
        <v>1</v>
      </c>
      <c r="F26" s="19" t="s">
        <v>1</v>
      </c>
    </row>
    <row r="27" spans="1:9" ht="38.25">
      <c r="A27" s="74" t="s">
        <v>51</v>
      </c>
      <c r="B27" s="8" t="s">
        <v>52</v>
      </c>
      <c r="C27" s="74"/>
      <c r="D27" s="19" t="s">
        <v>1</v>
      </c>
      <c r="E27" s="19" t="s">
        <v>1</v>
      </c>
      <c r="F27" s="19" t="s">
        <v>1</v>
      </c>
    </row>
    <row r="28" spans="1:9">
      <c r="A28" s="10" t="s">
        <v>53</v>
      </c>
      <c r="B28" s="75" t="s">
        <v>54</v>
      </c>
      <c r="C28" s="10" t="s">
        <v>25</v>
      </c>
      <c r="D28" s="19" t="s">
        <v>1</v>
      </c>
      <c r="E28" s="12">
        <f>E29+E30</f>
        <v>2712.8427626274515</v>
      </c>
      <c r="F28" s="12">
        <f>F29+F30</f>
        <v>2863.1908596972225</v>
      </c>
      <c r="H28" s="172"/>
      <c r="I28" s="172"/>
    </row>
    <row r="29" spans="1:9">
      <c r="A29" s="20" t="s">
        <v>55</v>
      </c>
      <c r="B29" s="21" t="s">
        <v>56</v>
      </c>
      <c r="C29" s="74" t="s">
        <v>25</v>
      </c>
      <c r="D29" s="19" t="s">
        <v>1</v>
      </c>
      <c r="E29" s="9">
        <f>E15</f>
        <v>373.67890702171042</v>
      </c>
      <c r="F29" s="9">
        <f>F15</f>
        <v>395.78925906540786</v>
      </c>
    </row>
    <row r="30" spans="1:9">
      <c r="A30" s="20" t="s">
        <v>57</v>
      </c>
      <c r="B30" s="8" t="s">
        <v>58</v>
      </c>
      <c r="C30" s="74" t="s">
        <v>25</v>
      </c>
      <c r="D30" s="19" t="s">
        <v>1</v>
      </c>
      <c r="E30" s="9">
        <f>E16</f>
        <v>2339.163855605741</v>
      </c>
      <c r="F30" s="9">
        <f>F16</f>
        <v>2467.4016006318147</v>
      </c>
    </row>
    <row r="31" spans="1:9" ht="25.5">
      <c r="A31" s="20" t="s">
        <v>59</v>
      </c>
      <c r="B31" s="8" t="s">
        <v>60</v>
      </c>
      <c r="C31" s="74" t="s">
        <v>25</v>
      </c>
      <c r="D31" s="19" t="s">
        <v>1</v>
      </c>
      <c r="E31" s="19" t="s">
        <v>1</v>
      </c>
      <c r="F31" s="19" t="s">
        <v>1</v>
      </c>
    </row>
    <row r="32" spans="1:9" ht="25.5">
      <c r="A32" s="22" t="s">
        <v>61</v>
      </c>
      <c r="B32" s="75" t="s">
        <v>62</v>
      </c>
      <c r="C32" s="10" t="s">
        <v>25</v>
      </c>
      <c r="D32" s="19" t="s">
        <v>1</v>
      </c>
      <c r="E32" s="19" t="s">
        <v>1</v>
      </c>
      <c r="F32" s="19" t="s">
        <v>1</v>
      </c>
    </row>
    <row r="33" spans="1:6">
      <c r="A33" s="20" t="s">
        <v>63</v>
      </c>
      <c r="B33" s="23" t="s">
        <v>64</v>
      </c>
      <c r="C33" s="74" t="s">
        <v>25</v>
      </c>
      <c r="D33" s="19" t="s">
        <v>1</v>
      </c>
      <c r="E33" s="19" t="s">
        <v>1</v>
      </c>
      <c r="F33" s="19" t="s">
        <v>1</v>
      </c>
    </row>
    <row r="34" spans="1:6">
      <c r="A34" s="20" t="s">
        <v>65</v>
      </c>
      <c r="B34" s="23" t="s">
        <v>66</v>
      </c>
      <c r="C34" s="74" t="s">
        <v>25</v>
      </c>
      <c r="D34" s="19" t="s">
        <v>1</v>
      </c>
      <c r="E34" s="19" t="s">
        <v>1</v>
      </c>
      <c r="F34" s="19" t="s">
        <v>1</v>
      </c>
    </row>
    <row r="35" spans="1:6" ht="25.5">
      <c r="A35" s="22" t="s">
        <v>67</v>
      </c>
      <c r="B35" s="75" t="s">
        <v>68</v>
      </c>
      <c r="C35" s="10" t="s">
        <v>25</v>
      </c>
      <c r="D35" s="19" t="s">
        <v>1</v>
      </c>
      <c r="E35" s="19" t="s">
        <v>1</v>
      </c>
      <c r="F35" s="19" t="s">
        <v>1</v>
      </c>
    </row>
    <row r="36" spans="1:6">
      <c r="A36" s="74" t="s">
        <v>69</v>
      </c>
      <c r="B36" s="21" t="s">
        <v>56</v>
      </c>
      <c r="C36" s="74" t="s">
        <v>25</v>
      </c>
      <c r="D36" s="19" t="s">
        <v>1</v>
      </c>
      <c r="E36" s="19" t="s">
        <v>1</v>
      </c>
      <c r="F36" s="19" t="s">
        <v>1</v>
      </c>
    </row>
    <row r="37" spans="1:6">
      <c r="A37" s="74" t="s">
        <v>70</v>
      </c>
      <c r="B37" s="8" t="s">
        <v>58</v>
      </c>
      <c r="C37" s="74" t="s">
        <v>25</v>
      </c>
      <c r="D37" s="19" t="s">
        <v>1</v>
      </c>
      <c r="E37" s="19" t="s">
        <v>1</v>
      </c>
      <c r="F37" s="19" t="s">
        <v>1</v>
      </c>
    </row>
    <row r="38" spans="1:6" ht="25.5">
      <c r="A38" s="74" t="s">
        <v>71</v>
      </c>
      <c r="B38" s="8" t="s">
        <v>60</v>
      </c>
      <c r="C38" s="74" t="s">
        <v>25</v>
      </c>
      <c r="D38" s="19" t="s">
        <v>1</v>
      </c>
      <c r="E38" s="19" t="s">
        <v>1</v>
      </c>
      <c r="F38" s="19" t="s">
        <v>1</v>
      </c>
    </row>
    <row r="39" spans="1:6" ht="25.5">
      <c r="A39" s="22" t="s">
        <v>72</v>
      </c>
      <c r="B39" s="75" t="s">
        <v>73</v>
      </c>
      <c r="C39" s="10" t="s">
        <v>25</v>
      </c>
      <c r="D39" s="19" t="s">
        <v>1</v>
      </c>
      <c r="E39" s="19" t="s">
        <v>1</v>
      </c>
      <c r="F39" s="19" t="s">
        <v>1</v>
      </c>
    </row>
    <row r="40" spans="1:6">
      <c r="A40" s="74" t="s">
        <v>74</v>
      </c>
      <c r="B40" s="21" t="s">
        <v>56</v>
      </c>
      <c r="C40" s="74" t="s">
        <v>25</v>
      </c>
      <c r="D40" s="19" t="s">
        <v>1</v>
      </c>
      <c r="E40" s="19" t="s">
        <v>1</v>
      </c>
      <c r="F40" s="19" t="s">
        <v>1</v>
      </c>
    </row>
    <row r="41" spans="1:6">
      <c r="A41" s="74" t="s">
        <v>75</v>
      </c>
      <c r="B41" s="8" t="s">
        <v>58</v>
      </c>
      <c r="C41" s="74" t="s">
        <v>25</v>
      </c>
      <c r="D41" s="19" t="s">
        <v>1</v>
      </c>
      <c r="E41" s="19" t="s">
        <v>1</v>
      </c>
      <c r="F41" s="19" t="s">
        <v>1</v>
      </c>
    </row>
    <row r="42" spans="1:6" ht="25.5">
      <c r="A42" s="74" t="s">
        <v>76</v>
      </c>
      <c r="B42" s="8" t="s">
        <v>60</v>
      </c>
      <c r="C42" s="74" t="s">
        <v>25</v>
      </c>
      <c r="D42" s="19" t="s">
        <v>1</v>
      </c>
      <c r="E42" s="19" t="s">
        <v>1</v>
      </c>
      <c r="F42" s="19" t="s">
        <v>1</v>
      </c>
    </row>
    <row r="43" spans="1:6">
      <c r="A43" s="10" t="s">
        <v>77</v>
      </c>
      <c r="B43" s="75" t="s">
        <v>78</v>
      </c>
      <c r="C43" s="10" t="s">
        <v>25</v>
      </c>
      <c r="D43" s="19" t="s">
        <v>1</v>
      </c>
      <c r="E43" s="19" t="s">
        <v>1</v>
      </c>
      <c r="F43" s="19" t="s">
        <v>1</v>
      </c>
    </row>
    <row r="44" spans="1:6" ht="38.25">
      <c r="A44" s="25" t="s">
        <v>79</v>
      </c>
      <c r="B44" s="75" t="s">
        <v>80</v>
      </c>
      <c r="C44" s="76" t="s">
        <v>81</v>
      </c>
      <c r="D44" s="19" t="s">
        <v>1</v>
      </c>
      <c r="E44" s="19" t="s">
        <v>1</v>
      </c>
      <c r="F44" s="19" t="s">
        <v>1</v>
      </c>
    </row>
    <row r="45" spans="1:6" ht="63.75">
      <c r="A45" s="25" t="s">
        <v>82</v>
      </c>
      <c r="B45" s="40" t="s">
        <v>83</v>
      </c>
      <c r="C45" s="39"/>
      <c r="D45" s="19" t="s">
        <v>1</v>
      </c>
      <c r="E45" s="19" t="s">
        <v>1</v>
      </c>
      <c r="F45" s="19" t="s">
        <v>1</v>
      </c>
    </row>
    <row r="47" spans="1:6">
      <c r="A47" s="27"/>
      <c r="B47" s="28" t="s">
        <v>89</v>
      </c>
    </row>
    <row r="48" spans="1:6" ht="30" customHeight="1">
      <c r="A48" s="79" t="s">
        <v>8</v>
      </c>
      <c r="B48" s="171" t="s">
        <v>86</v>
      </c>
      <c r="C48" s="171"/>
      <c r="D48" s="171"/>
      <c r="E48" s="171"/>
      <c r="F48" s="171"/>
    </row>
    <row r="49" spans="1:9">
      <c r="A49" s="27"/>
      <c r="B49" s="27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65" t="s">
        <v>117</v>
      </c>
      <c r="F52" s="165"/>
      <c r="G52" s="165"/>
      <c r="H52" s="165"/>
      <c r="I52" s="165"/>
    </row>
    <row r="53" spans="1:9" ht="33.75" customHeight="1">
      <c r="A53" s="64"/>
      <c r="B53" s="64"/>
      <c r="C53" s="64"/>
      <c r="D53" s="64"/>
      <c r="E53" s="165" t="s">
        <v>190</v>
      </c>
      <c r="F53" s="165"/>
      <c r="G53" s="165"/>
      <c r="H53" s="165"/>
      <c r="I53" s="165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1" t="s">
        <v>105</v>
      </c>
      <c r="B56" s="161"/>
      <c r="C56" s="161"/>
      <c r="D56" s="161"/>
      <c r="E56" s="161"/>
      <c r="F56" s="161"/>
      <c r="G56" s="161"/>
      <c r="H56" s="161"/>
      <c r="I56" s="161"/>
    </row>
    <row r="57" spans="1:9" ht="15.75" customHeight="1">
      <c r="A57" s="154" t="s">
        <v>123</v>
      </c>
      <c r="B57" s="154"/>
      <c r="C57" s="154"/>
      <c r="D57" s="154"/>
      <c r="E57" s="154"/>
      <c r="F57" s="154"/>
      <c r="G57" s="154"/>
      <c r="H57" s="154"/>
      <c r="I57" s="154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6.5" customHeight="1">
      <c r="A59" s="162" t="s">
        <v>106</v>
      </c>
      <c r="B59" s="162" t="s">
        <v>6</v>
      </c>
      <c r="C59" s="162" t="s">
        <v>7</v>
      </c>
      <c r="D59" s="162" t="s">
        <v>199</v>
      </c>
      <c r="E59" s="162"/>
      <c r="F59" s="162" t="s">
        <v>201</v>
      </c>
      <c r="G59" s="162"/>
      <c r="H59" s="162" t="s">
        <v>193</v>
      </c>
      <c r="I59" s="162"/>
    </row>
    <row r="60" spans="1:9">
      <c r="A60" s="162"/>
      <c r="B60" s="162"/>
      <c r="C60" s="162"/>
      <c r="D60" s="77" t="s">
        <v>107</v>
      </c>
      <c r="E60" s="77" t="s">
        <v>108</v>
      </c>
      <c r="F60" s="77" t="s">
        <v>107</v>
      </c>
      <c r="G60" s="77" t="s">
        <v>108</v>
      </c>
      <c r="H60" s="77" t="s">
        <v>107</v>
      </c>
      <c r="I60" s="77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0" t="s">
        <v>111</v>
      </c>
      <c r="B62" s="112" t="s">
        <v>112</v>
      </c>
      <c r="C62" s="110" t="s">
        <v>113</v>
      </c>
      <c r="D62" s="113">
        <v>46.4</v>
      </c>
      <c r="E62" s="113">
        <v>46.4</v>
      </c>
      <c r="F62" s="113">
        <v>46.4</v>
      </c>
      <c r="G62" s="113">
        <v>55.244515356093899</v>
      </c>
      <c r="H62" s="113">
        <v>55.244515356093899</v>
      </c>
      <c r="I62" s="113">
        <v>62.542508737764983</v>
      </c>
    </row>
    <row r="63" spans="1:9" ht="28.5">
      <c r="A63" s="110"/>
      <c r="B63" s="112" t="s">
        <v>114</v>
      </c>
      <c r="C63" s="110" t="s">
        <v>113</v>
      </c>
      <c r="D63" s="113" t="s">
        <v>1</v>
      </c>
      <c r="E63" s="113" t="s">
        <v>1</v>
      </c>
      <c r="F63" s="113" t="s">
        <v>1</v>
      </c>
      <c r="G63" s="113" t="s">
        <v>1</v>
      </c>
      <c r="H63" s="113" t="s">
        <v>1</v>
      </c>
      <c r="I63" s="113" t="s">
        <v>1</v>
      </c>
    </row>
    <row r="64" spans="1:9" ht="28.5">
      <c r="A64" s="110" t="s">
        <v>115</v>
      </c>
      <c r="B64" s="112" t="s">
        <v>116</v>
      </c>
      <c r="C64" s="110" t="s">
        <v>109</v>
      </c>
      <c r="D64" s="113">
        <v>118869.47</v>
      </c>
      <c r="E64" s="113">
        <v>118869.47</v>
      </c>
      <c r="F64" s="113">
        <v>118869.47</v>
      </c>
      <c r="G64" s="113">
        <v>127309.39</v>
      </c>
      <c r="H64" s="113">
        <v>127309.39</v>
      </c>
      <c r="I64" s="113">
        <v>133979.23951012382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H59:I59"/>
    <mergeCell ref="A59:A60"/>
    <mergeCell ref="B59:B60"/>
    <mergeCell ref="C59:C60"/>
    <mergeCell ref="D59:E59"/>
    <mergeCell ref="F59:G59"/>
    <mergeCell ref="B48:F48"/>
    <mergeCell ref="A57:I57"/>
    <mergeCell ref="D1:F1"/>
    <mergeCell ref="D2:F2"/>
    <mergeCell ref="A4:F4"/>
    <mergeCell ref="A5:F5"/>
    <mergeCell ref="H28:I28"/>
    <mergeCell ref="E52:I52"/>
    <mergeCell ref="E53:I53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8" orientation="portrait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L65"/>
  <sheetViews>
    <sheetView topLeftCell="A7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9.5703125" customWidth="1"/>
    <col min="4" max="4" width="16.28515625" customWidth="1"/>
    <col min="5" max="5" width="16.5703125" customWidth="1"/>
    <col min="6" max="6" width="15.42578125" customWidth="1"/>
    <col min="7" max="7" width="14.140625" customWidth="1"/>
    <col min="8" max="8" width="15.5703125" customWidth="1"/>
    <col min="9" max="9" width="14.85546875" customWidth="1"/>
  </cols>
  <sheetData>
    <row r="1" spans="1:12">
      <c r="D1" s="167" t="s">
        <v>4</v>
      </c>
      <c r="E1" s="167"/>
      <c r="F1" s="167"/>
    </row>
    <row r="2" spans="1:12" ht="39" customHeight="1">
      <c r="D2" s="168" t="s">
        <v>190</v>
      </c>
      <c r="E2" s="168"/>
      <c r="F2" s="168"/>
    </row>
    <row r="3" spans="1:12" ht="13.5" customHeight="1">
      <c r="A3" s="2"/>
      <c r="B3" s="2"/>
      <c r="C3" s="2"/>
      <c r="D3" s="2"/>
      <c r="E3" s="49"/>
      <c r="F3" s="48"/>
    </row>
    <row r="4" spans="1:12" ht="16.5" customHeight="1">
      <c r="A4" s="154" t="s">
        <v>92</v>
      </c>
      <c r="B4" s="154"/>
      <c r="C4" s="154"/>
      <c r="D4" s="154"/>
      <c r="E4" s="154"/>
      <c r="F4" s="154"/>
    </row>
    <row r="5" spans="1:12" ht="17.25" customHeight="1">
      <c r="A5" s="154" t="s">
        <v>95</v>
      </c>
      <c r="B5" s="154"/>
      <c r="C5" s="154"/>
      <c r="D5" s="154"/>
      <c r="E5" s="154"/>
      <c r="F5" s="154"/>
    </row>
    <row r="6" spans="1:12" ht="17.25" customHeight="1">
      <c r="A6" s="169" t="s">
        <v>5</v>
      </c>
      <c r="B6" s="169"/>
      <c r="C6" s="169"/>
      <c r="D6" s="169"/>
      <c r="E6" s="169"/>
      <c r="F6" s="169"/>
    </row>
    <row r="8" spans="1:12" ht="77.2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12">
      <c r="A9" s="53" t="s">
        <v>8</v>
      </c>
      <c r="B9" s="5" t="s">
        <v>9</v>
      </c>
      <c r="C9" s="53" t="s">
        <v>10</v>
      </c>
      <c r="D9" s="6">
        <v>50</v>
      </c>
      <c r="E9" s="6">
        <v>50</v>
      </c>
      <c r="F9" s="6">
        <v>50</v>
      </c>
      <c r="H9" s="166"/>
      <c r="I9" s="166"/>
      <c r="J9" s="166"/>
      <c r="K9" s="166"/>
      <c r="L9" s="166"/>
    </row>
    <row r="10" spans="1:12" ht="63.75">
      <c r="A10" s="50" t="s">
        <v>11</v>
      </c>
      <c r="B10" s="8" t="s">
        <v>12</v>
      </c>
      <c r="C10" s="50" t="s">
        <v>10</v>
      </c>
      <c r="D10" s="9">
        <v>45.546083333333328</v>
      </c>
      <c r="E10" s="9">
        <v>45.321666666666665</v>
      </c>
      <c r="F10" s="9">
        <v>45.789166666666667</v>
      </c>
      <c r="H10" s="47"/>
    </row>
    <row r="11" spans="1:12" ht="15.75">
      <c r="A11" s="50" t="s">
        <v>13</v>
      </c>
      <c r="B11" s="8" t="s">
        <v>14</v>
      </c>
      <c r="C11" s="50" t="s">
        <v>15</v>
      </c>
      <c r="D11" s="9">
        <v>268.44000699999998</v>
      </c>
      <c r="E11" s="9">
        <v>274.74239999999998</v>
      </c>
      <c r="F11" s="9">
        <v>226.083</v>
      </c>
      <c r="H11" s="47"/>
    </row>
    <row r="12" spans="1:12" ht="15.75">
      <c r="A12" s="50" t="s">
        <v>16</v>
      </c>
      <c r="B12" s="8" t="s">
        <v>17</v>
      </c>
      <c r="C12" s="50" t="s">
        <v>15</v>
      </c>
      <c r="D12" s="9">
        <v>241.02780299999998</v>
      </c>
      <c r="E12" s="9">
        <v>252.29409999999999</v>
      </c>
      <c r="F12" s="9">
        <v>201.29901000000001</v>
      </c>
      <c r="H12" s="47"/>
    </row>
    <row r="13" spans="1:12" ht="15.75">
      <c r="A13" s="50" t="s">
        <v>18</v>
      </c>
      <c r="B13" s="8" t="s">
        <v>19</v>
      </c>
      <c r="C13" s="50" t="s">
        <v>20</v>
      </c>
      <c r="D13" s="9">
        <v>283.23599999999999</v>
      </c>
      <c r="E13" s="9">
        <v>309.70389999999998</v>
      </c>
      <c r="F13" s="9">
        <v>237.66200000000001</v>
      </c>
      <c r="H13" s="47"/>
    </row>
    <row r="14" spans="1:12">
      <c r="A14" s="50" t="s">
        <v>21</v>
      </c>
      <c r="B14" s="8" t="s">
        <v>22</v>
      </c>
      <c r="C14" s="50" t="s">
        <v>20</v>
      </c>
      <c r="D14" s="9">
        <v>282.24397999999997</v>
      </c>
      <c r="E14" s="9">
        <v>307.96199999999999</v>
      </c>
      <c r="F14" s="9">
        <v>235.971</v>
      </c>
    </row>
    <row r="15" spans="1:12" ht="21" customHeight="1">
      <c r="A15" s="10" t="s">
        <v>23</v>
      </c>
      <c r="B15" s="51" t="s">
        <v>24</v>
      </c>
      <c r="C15" s="10" t="s">
        <v>25</v>
      </c>
      <c r="D15" s="9" t="s">
        <v>1</v>
      </c>
      <c r="E15" s="12">
        <f>E16</f>
        <v>266.28786116505199</v>
      </c>
      <c r="F15" s="12">
        <f>F16</f>
        <v>263.03480075016296</v>
      </c>
    </row>
    <row r="16" spans="1:12">
      <c r="A16" s="50" t="s">
        <v>26</v>
      </c>
      <c r="B16" s="8" t="s">
        <v>27</v>
      </c>
      <c r="C16" s="50" t="s">
        <v>25</v>
      </c>
      <c r="D16" s="9" t="s">
        <v>1</v>
      </c>
      <c r="E16" s="9">
        <v>266.28786116505199</v>
      </c>
      <c r="F16" s="9">
        <v>263.03480075016296</v>
      </c>
    </row>
    <row r="17" spans="1:6" ht="16.5" customHeight="1">
      <c r="A17" s="50" t="s">
        <v>28</v>
      </c>
      <c r="B17" s="8" t="s">
        <v>29</v>
      </c>
      <c r="C17" s="50" t="s">
        <v>25</v>
      </c>
      <c r="D17" s="9" t="s">
        <v>1</v>
      </c>
      <c r="E17" s="9" t="s">
        <v>1</v>
      </c>
      <c r="F17" s="9" t="s">
        <v>1</v>
      </c>
    </row>
    <row r="18" spans="1:6" ht="24.75" customHeight="1">
      <c r="A18" s="50" t="s">
        <v>30</v>
      </c>
      <c r="B18" s="8" t="s">
        <v>31</v>
      </c>
      <c r="C18" s="50" t="s">
        <v>25</v>
      </c>
      <c r="D18" s="9" t="s">
        <v>1</v>
      </c>
      <c r="E18" s="9" t="s">
        <v>1</v>
      </c>
      <c r="F18" s="9" t="s">
        <v>1</v>
      </c>
    </row>
    <row r="19" spans="1:6">
      <c r="A19" s="50" t="s">
        <v>32</v>
      </c>
      <c r="B19" s="8" t="s">
        <v>33</v>
      </c>
      <c r="C19" s="50" t="s">
        <v>25</v>
      </c>
      <c r="D19" s="9">
        <v>260.58109596188001</v>
      </c>
      <c r="E19" s="9">
        <v>265.83661197449698</v>
      </c>
      <c r="F19" s="9">
        <v>262.62247435160805</v>
      </c>
    </row>
    <row r="20" spans="1:6" ht="25.5">
      <c r="A20" s="50"/>
      <c r="B20" s="8" t="s">
        <v>34</v>
      </c>
      <c r="C20" s="14" t="s">
        <v>35</v>
      </c>
      <c r="D20" s="15">
        <v>189.72818114085641</v>
      </c>
      <c r="E20" s="15">
        <v>173</v>
      </c>
      <c r="F20" s="15">
        <v>197</v>
      </c>
    </row>
    <row r="21" spans="1:6">
      <c r="A21" s="50" t="s">
        <v>36</v>
      </c>
      <c r="B21" s="8" t="s">
        <v>37</v>
      </c>
      <c r="C21" s="50" t="s">
        <v>25</v>
      </c>
      <c r="D21" s="9">
        <v>253.84658356755</v>
      </c>
      <c r="E21" s="13">
        <v>299.23772378463701</v>
      </c>
      <c r="F21" s="9">
        <v>248.03818028083001</v>
      </c>
    </row>
    <row r="22" spans="1:6" ht="25.5">
      <c r="A22" s="50"/>
      <c r="B22" s="8" t="s">
        <v>38</v>
      </c>
      <c r="C22" s="14" t="s">
        <v>39</v>
      </c>
      <c r="D22" s="16">
        <v>159.94082673106527</v>
      </c>
      <c r="E22" s="16">
        <v>159.9</v>
      </c>
      <c r="F22" s="16">
        <v>160.00033661250009</v>
      </c>
    </row>
    <row r="23" spans="1:6" ht="63.75">
      <c r="A23" s="50"/>
      <c r="B23" s="8" t="s">
        <v>40</v>
      </c>
      <c r="C23" s="14"/>
      <c r="D23" s="18" t="s">
        <v>1</v>
      </c>
      <c r="E23" s="17" t="s">
        <v>206</v>
      </c>
      <c r="F23" s="17" t="s">
        <v>187</v>
      </c>
    </row>
    <row r="24" spans="1:6">
      <c r="A24" s="10" t="s">
        <v>41</v>
      </c>
      <c r="B24" s="5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51" t="s">
        <v>44</v>
      </c>
      <c r="C25" s="50"/>
      <c r="D25" s="18" t="s">
        <v>1</v>
      </c>
      <c r="E25" s="18" t="s">
        <v>1</v>
      </c>
      <c r="F25" s="18" t="s">
        <v>1</v>
      </c>
    </row>
    <row r="26" spans="1:6">
      <c r="A26" s="50" t="s">
        <v>45</v>
      </c>
      <c r="B26" s="8" t="s">
        <v>46</v>
      </c>
      <c r="C26" s="50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50" t="s">
        <v>48</v>
      </c>
      <c r="B27" s="8" t="s">
        <v>49</v>
      </c>
      <c r="C27" s="50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50" t="s">
        <v>51</v>
      </c>
      <c r="B28" s="8" t="s">
        <v>52</v>
      </c>
      <c r="C28" s="50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51" t="s">
        <v>54</v>
      </c>
      <c r="C29" s="10" t="s">
        <v>25</v>
      </c>
      <c r="D29" s="18" t="s">
        <v>1</v>
      </c>
      <c r="E29" s="12">
        <f>SUM(E30:E32)</f>
        <v>266.28786116505199</v>
      </c>
      <c r="F29" s="12">
        <f>SUM(F30:F32)</f>
        <v>263.03480075016296</v>
      </c>
    </row>
    <row r="30" spans="1:6">
      <c r="A30" s="20" t="s">
        <v>55</v>
      </c>
      <c r="B30" s="21" t="s">
        <v>56</v>
      </c>
      <c r="C30" s="50" t="s">
        <v>25</v>
      </c>
      <c r="D30" s="18" t="s">
        <v>1</v>
      </c>
      <c r="E30" s="9">
        <f>E16</f>
        <v>266.28786116505199</v>
      </c>
      <c r="F30" s="9">
        <f>F16</f>
        <v>263.03480075016296</v>
      </c>
    </row>
    <row r="31" spans="1:6">
      <c r="A31" s="20" t="s">
        <v>57</v>
      </c>
      <c r="B31" s="8" t="s">
        <v>58</v>
      </c>
      <c r="C31" s="50" t="s">
        <v>25</v>
      </c>
      <c r="D31" s="18" t="s">
        <v>1</v>
      </c>
      <c r="E31" s="9" t="str">
        <f>E17</f>
        <v>-</v>
      </c>
      <c r="F31" s="9" t="str">
        <f>F17</f>
        <v>-</v>
      </c>
    </row>
    <row r="32" spans="1:6" ht="25.5">
      <c r="A32" s="20" t="s">
        <v>59</v>
      </c>
      <c r="B32" s="8" t="s">
        <v>60</v>
      </c>
      <c r="C32" s="50" t="s">
        <v>25</v>
      </c>
      <c r="D32" s="18" t="s">
        <v>1</v>
      </c>
      <c r="E32" s="18" t="s">
        <v>1</v>
      </c>
      <c r="F32" s="18" t="s">
        <v>1</v>
      </c>
    </row>
    <row r="33" spans="1:10" ht="25.5">
      <c r="A33" s="22" t="s">
        <v>61</v>
      </c>
      <c r="B33" s="5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10">
      <c r="A34" s="20" t="s">
        <v>63</v>
      </c>
      <c r="B34" s="23" t="s">
        <v>64</v>
      </c>
      <c r="C34" s="50" t="s">
        <v>25</v>
      </c>
      <c r="D34" s="18" t="s">
        <v>1</v>
      </c>
      <c r="E34" s="18" t="s">
        <v>1</v>
      </c>
      <c r="F34" s="18" t="s">
        <v>1</v>
      </c>
    </row>
    <row r="35" spans="1:10">
      <c r="A35" s="20" t="s">
        <v>65</v>
      </c>
      <c r="B35" s="23" t="s">
        <v>66</v>
      </c>
      <c r="C35" s="50" t="s">
        <v>25</v>
      </c>
      <c r="D35" s="18" t="s">
        <v>1</v>
      </c>
      <c r="E35" s="18" t="s">
        <v>1</v>
      </c>
      <c r="F35" s="18" t="s">
        <v>1</v>
      </c>
    </row>
    <row r="36" spans="1:10" ht="25.5">
      <c r="A36" s="10" t="s">
        <v>67</v>
      </c>
      <c r="B36" s="5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10">
      <c r="A37" s="50" t="s">
        <v>69</v>
      </c>
      <c r="B37" s="21" t="s">
        <v>56</v>
      </c>
      <c r="C37" s="50" t="s">
        <v>25</v>
      </c>
      <c r="D37" s="18" t="s">
        <v>1</v>
      </c>
      <c r="E37" s="18" t="s">
        <v>1</v>
      </c>
      <c r="F37" s="18" t="s">
        <v>1</v>
      </c>
    </row>
    <row r="38" spans="1:10">
      <c r="A38" s="50" t="s">
        <v>70</v>
      </c>
      <c r="B38" s="8" t="s">
        <v>58</v>
      </c>
      <c r="C38" s="50"/>
      <c r="D38" s="18" t="s">
        <v>1</v>
      </c>
      <c r="E38" s="18" t="s">
        <v>1</v>
      </c>
      <c r="F38" s="18" t="s">
        <v>1</v>
      </c>
    </row>
    <row r="39" spans="1:10" ht="25.5">
      <c r="A39" s="50" t="s">
        <v>71</v>
      </c>
      <c r="B39" s="8" t="s">
        <v>60</v>
      </c>
      <c r="C39" s="50"/>
      <c r="D39" s="18" t="s">
        <v>1</v>
      </c>
      <c r="E39" s="18" t="s">
        <v>1</v>
      </c>
      <c r="F39" s="18" t="s">
        <v>1</v>
      </c>
    </row>
    <row r="40" spans="1:10" ht="25.5">
      <c r="A40" s="10" t="s">
        <v>72</v>
      </c>
      <c r="B40" s="5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10">
      <c r="A41" s="50" t="s">
        <v>74</v>
      </c>
      <c r="B41" s="21" t="s">
        <v>56</v>
      </c>
      <c r="C41" s="50" t="s">
        <v>25</v>
      </c>
      <c r="D41" s="18" t="s">
        <v>1</v>
      </c>
      <c r="E41" s="18" t="s">
        <v>1</v>
      </c>
      <c r="F41" s="18" t="s">
        <v>1</v>
      </c>
    </row>
    <row r="42" spans="1:10">
      <c r="A42" s="50" t="s">
        <v>75</v>
      </c>
      <c r="B42" s="8" t="s">
        <v>58</v>
      </c>
      <c r="C42" s="50" t="s">
        <v>25</v>
      </c>
      <c r="D42" s="18" t="s">
        <v>1</v>
      </c>
      <c r="E42" s="18" t="s">
        <v>1</v>
      </c>
      <c r="F42" s="18" t="s">
        <v>1</v>
      </c>
    </row>
    <row r="43" spans="1:10" ht="25.5">
      <c r="A43" s="50" t="s">
        <v>76</v>
      </c>
      <c r="B43" s="8" t="s">
        <v>60</v>
      </c>
      <c r="C43" s="50" t="s">
        <v>25</v>
      </c>
      <c r="D43" s="18" t="s">
        <v>1</v>
      </c>
      <c r="E43" s="18" t="s">
        <v>1</v>
      </c>
      <c r="F43" s="18" t="s">
        <v>1</v>
      </c>
      <c r="J43" s="24"/>
    </row>
    <row r="44" spans="1:10">
      <c r="A44" s="10" t="s">
        <v>77</v>
      </c>
      <c r="B44" s="5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10" ht="38.25">
      <c r="A45" s="25" t="s">
        <v>79</v>
      </c>
      <c r="B45" s="51" t="s">
        <v>80</v>
      </c>
      <c r="C45" s="52" t="s">
        <v>81</v>
      </c>
      <c r="D45" s="18" t="s">
        <v>1</v>
      </c>
      <c r="E45" s="18" t="s">
        <v>1</v>
      </c>
      <c r="F45" s="18" t="s">
        <v>1</v>
      </c>
    </row>
    <row r="46" spans="1:10" ht="73.5" customHeight="1">
      <c r="A46" s="25" t="s">
        <v>82</v>
      </c>
      <c r="B46" s="75" t="s">
        <v>83</v>
      </c>
      <c r="C46" s="76"/>
      <c r="D46" s="164" t="s">
        <v>205</v>
      </c>
      <c r="E46" s="164"/>
      <c r="F46" s="164"/>
    </row>
    <row r="48" spans="1:10">
      <c r="A48" s="27"/>
      <c r="B48" s="28" t="s">
        <v>84</v>
      </c>
    </row>
    <row r="49" spans="1:9" ht="30" customHeight="1">
      <c r="A49" s="29" t="s">
        <v>85</v>
      </c>
      <c r="B49" s="163" t="s">
        <v>86</v>
      </c>
      <c r="C49" s="163"/>
      <c r="D49" s="163"/>
      <c r="E49" s="163"/>
      <c r="F49" s="163"/>
    </row>
    <row r="50" spans="1:9" ht="28.5" customHeight="1">
      <c r="A50" s="30"/>
      <c r="B50" s="163"/>
      <c r="C50" s="163"/>
      <c r="D50" s="163"/>
      <c r="E50" s="163"/>
      <c r="F50" s="163"/>
    </row>
    <row r="51" spans="1:9" ht="31.5" customHeight="1"/>
    <row r="52" spans="1:9" ht="15.75">
      <c r="A52" s="64"/>
      <c r="B52" s="64"/>
      <c r="C52" s="64"/>
      <c r="D52" s="64"/>
      <c r="E52" s="165" t="s">
        <v>117</v>
      </c>
      <c r="F52" s="165"/>
      <c r="G52" s="165"/>
      <c r="H52" s="165"/>
      <c r="I52" s="165"/>
    </row>
    <row r="53" spans="1:9" ht="27.6" customHeight="1">
      <c r="A53" s="64"/>
      <c r="B53" s="64"/>
      <c r="C53" s="64"/>
      <c r="D53" s="64"/>
      <c r="E53" s="165" t="s">
        <v>190</v>
      </c>
      <c r="F53" s="165"/>
      <c r="G53" s="165"/>
      <c r="H53" s="165"/>
      <c r="I53" s="165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1" t="s">
        <v>105</v>
      </c>
      <c r="B56" s="161"/>
      <c r="C56" s="161"/>
      <c r="D56" s="161"/>
      <c r="E56" s="161"/>
      <c r="F56" s="161"/>
      <c r="G56" s="161"/>
      <c r="H56" s="161"/>
      <c r="I56" s="161"/>
    </row>
    <row r="57" spans="1:9" ht="15.75" customHeight="1">
      <c r="A57" s="154" t="s">
        <v>144</v>
      </c>
      <c r="B57" s="154"/>
      <c r="C57" s="154"/>
      <c r="D57" s="154"/>
      <c r="E57" s="154"/>
      <c r="F57" s="154"/>
      <c r="G57" s="154"/>
      <c r="H57" s="154"/>
      <c r="I57" s="154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4.45" customHeight="1">
      <c r="A59" s="162" t="s">
        <v>106</v>
      </c>
      <c r="B59" s="162" t="s">
        <v>6</v>
      </c>
      <c r="C59" s="162" t="s">
        <v>186</v>
      </c>
      <c r="D59" s="162" t="s">
        <v>199</v>
      </c>
      <c r="E59" s="162"/>
      <c r="F59" s="162" t="s">
        <v>201</v>
      </c>
      <c r="G59" s="162"/>
      <c r="H59" s="162" t="s">
        <v>193</v>
      </c>
      <c r="I59" s="162"/>
    </row>
    <row r="60" spans="1:9" ht="28.5">
      <c r="A60" s="162"/>
      <c r="B60" s="162"/>
      <c r="C60" s="162"/>
      <c r="D60" s="65" t="s">
        <v>107</v>
      </c>
      <c r="E60" s="65" t="s">
        <v>108</v>
      </c>
      <c r="F60" s="65" t="s">
        <v>107</v>
      </c>
      <c r="G60" s="65" t="s">
        <v>108</v>
      </c>
      <c r="H60" s="65" t="s">
        <v>107</v>
      </c>
      <c r="I60" s="65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66" t="s">
        <v>111</v>
      </c>
      <c r="B62" s="67" t="s">
        <v>112</v>
      </c>
      <c r="C62" s="66" t="s">
        <v>113</v>
      </c>
      <c r="D62" s="69">
        <v>941.35521653882313</v>
      </c>
      <c r="E62" s="69">
        <v>941.35521653882313</v>
      </c>
      <c r="F62" s="69">
        <v>941.35521653882313</v>
      </c>
      <c r="G62" s="69">
        <v>1055.46</v>
      </c>
      <c r="H62" s="69">
        <v>1055.46</v>
      </c>
      <c r="I62" s="69">
        <v>1306.69</v>
      </c>
    </row>
    <row r="63" spans="1:9" ht="28.5">
      <c r="A63" s="66"/>
      <c r="B63" s="67" t="s">
        <v>114</v>
      </c>
      <c r="C63" s="66" t="s">
        <v>113</v>
      </c>
      <c r="D63" s="69">
        <v>939.76322153882313</v>
      </c>
      <c r="E63" s="69">
        <v>939.76322153882313</v>
      </c>
      <c r="F63" s="69">
        <v>939.76322153882313</v>
      </c>
      <c r="G63" s="69">
        <v>1053.68</v>
      </c>
      <c r="H63" s="69">
        <v>1053.68</v>
      </c>
      <c r="I63" s="69">
        <v>1304.6400000000001</v>
      </c>
    </row>
    <row r="64" spans="1:9" ht="28.5">
      <c r="A64" s="66" t="s">
        <v>115</v>
      </c>
      <c r="B64" s="67" t="s">
        <v>116</v>
      </c>
      <c r="C64" s="66" t="s">
        <v>109</v>
      </c>
      <c r="D64" s="69" t="s">
        <v>1</v>
      </c>
      <c r="E64" s="69" t="s">
        <v>1</v>
      </c>
      <c r="F64" s="69" t="s">
        <v>1</v>
      </c>
      <c r="G64" s="69" t="s">
        <v>1</v>
      </c>
      <c r="H64" s="69" t="s">
        <v>1</v>
      </c>
      <c r="I64" s="69" t="s">
        <v>1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9">
    <mergeCell ref="H9:L9"/>
    <mergeCell ref="D1:F1"/>
    <mergeCell ref="D2:F2"/>
    <mergeCell ref="A4:F4"/>
    <mergeCell ref="A5:F5"/>
    <mergeCell ref="A6:F6"/>
    <mergeCell ref="B50:F50"/>
    <mergeCell ref="B49:F49"/>
    <mergeCell ref="E52:I52"/>
    <mergeCell ref="E53:I53"/>
    <mergeCell ref="D46:F46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view="pageBreakPreview" topLeftCell="A10" zoomScaleNormal="100" zoomScaleSheetLayoutView="100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0.7109375" customWidth="1"/>
    <col min="4" max="5" width="16.7109375" customWidth="1"/>
    <col min="6" max="6" width="15.42578125" customWidth="1"/>
    <col min="7" max="7" width="16.140625" customWidth="1"/>
    <col min="8" max="8" width="17.5703125" customWidth="1"/>
    <col min="9" max="9" width="15.140625" customWidth="1"/>
    <col min="10" max="10" width="14.5703125" bestFit="1" customWidth="1"/>
  </cols>
  <sheetData>
    <row r="1" spans="1:8">
      <c r="D1" s="167" t="s">
        <v>4</v>
      </c>
      <c r="E1" s="167"/>
      <c r="F1" s="167"/>
    </row>
    <row r="2" spans="1:8" ht="44.45" customHeight="1">
      <c r="A2" s="2"/>
      <c r="B2" s="2"/>
      <c r="C2" s="2"/>
      <c r="D2" s="168" t="s">
        <v>190</v>
      </c>
      <c r="E2" s="168"/>
      <c r="F2" s="168"/>
    </row>
    <row r="3" spans="1:8" ht="13.5" customHeight="1">
      <c r="A3" s="2"/>
      <c r="B3" s="2"/>
      <c r="C3" s="2"/>
      <c r="D3" s="72"/>
      <c r="E3" s="72"/>
      <c r="F3" s="72"/>
    </row>
    <row r="4" spans="1:8" ht="16.5" customHeight="1">
      <c r="A4" s="154" t="s">
        <v>119</v>
      </c>
      <c r="B4" s="154"/>
      <c r="C4" s="154"/>
      <c r="D4" s="154"/>
      <c r="E4" s="154"/>
      <c r="F4" s="154"/>
    </row>
    <row r="5" spans="1:8" ht="17.25" customHeight="1">
      <c r="A5" s="154" t="s">
        <v>122</v>
      </c>
      <c r="B5" s="154"/>
      <c r="C5" s="154"/>
      <c r="D5" s="154"/>
      <c r="E5" s="154"/>
      <c r="F5" s="154"/>
    </row>
    <row r="7" spans="1:8" ht="77.25" thickBot="1">
      <c r="A7" s="42" t="s">
        <v>0</v>
      </c>
      <c r="B7" s="42" t="s">
        <v>6</v>
      </c>
      <c r="C7" s="42" t="s">
        <v>7</v>
      </c>
      <c r="D7" s="125" t="s">
        <v>191</v>
      </c>
      <c r="E7" s="125" t="s">
        <v>192</v>
      </c>
      <c r="F7" s="125" t="s">
        <v>193</v>
      </c>
    </row>
    <row r="8" spans="1:8">
      <c r="A8" s="54" t="s">
        <v>8</v>
      </c>
      <c r="B8" s="5" t="s">
        <v>9</v>
      </c>
      <c r="C8" s="54" t="s">
        <v>10</v>
      </c>
      <c r="D8" s="36">
        <v>230</v>
      </c>
      <c r="E8" s="6">
        <v>230</v>
      </c>
      <c r="F8" s="6">
        <v>230</v>
      </c>
    </row>
    <row r="9" spans="1:8" ht="63.75">
      <c r="A9" s="74" t="s">
        <v>11</v>
      </c>
      <c r="B9" s="8" t="s">
        <v>12</v>
      </c>
      <c r="C9" s="74" t="s">
        <v>10</v>
      </c>
      <c r="D9" s="13">
        <v>118.46875000000001</v>
      </c>
      <c r="E9" s="13">
        <v>118.46875000000001</v>
      </c>
      <c r="F9" s="13">
        <v>118.46875000000001</v>
      </c>
    </row>
    <row r="10" spans="1:8">
      <c r="A10" s="74" t="s">
        <v>13</v>
      </c>
      <c r="B10" s="8" t="s">
        <v>14</v>
      </c>
      <c r="C10" s="74" t="s">
        <v>15</v>
      </c>
      <c r="D10" s="9">
        <v>491.3359999999999</v>
      </c>
      <c r="E10" s="9">
        <v>448.66699999999997</v>
      </c>
      <c r="F10" s="9">
        <v>459.81020000000001</v>
      </c>
    </row>
    <row r="11" spans="1:8">
      <c r="A11" s="74" t="s">
        <v>16</v>
      </c>
      <c r="B11" s="8" t="s">
        <v>17</v>
      </c>
      <c r="C11" s="74" t="s">
        <v>15</v>
      </c>
      <c r="D11" s="9">
        <v>379.4679999999999</v>
      </c>
      <c r="E11" s="9">
        <v>367.90709999999996</v>
      </c>
      <c r="F11" s="9">
        <v>332.71519999999998</v>
      </c>
    </row>
    <row r="12" spans="1:8">
      <c r="A12" s="74" t="s">
        <v>18</v>
      </c>
      <c r="B12" s="8" t="s">
        <v>19</v>
      </c>
      <c r="C12" s="74" t="s">
        <v>20</v>
      </c>
      <c r="D12" s="9">
        <v>1490.453</v>
      </c>
      <c r="E12" s="13">
        <v>1487.8420000000001</v>
      </c>
      <c r="F12" s="9">
        <v>1476.088</v>
      </c>
      <c r="H12" s="78"/>
    </row>
    <row r="13" spans="1:8">
      <c r="A13" s="74" t="s">
        <v>21</v>
      </c>
      <c r="B13" s="8" t="s">
        <v>22</v>
      </c>
      <c r="C13" s="74" t="s">
        <v>20</v>
      </c>
      <c r="D13" s="9">
        <v>1484.268</v>
      </c>
      <c r="E13" s="13">
        <v>1481.769</v>
      </c>
      <c r="F13" s="9">
        <v>1469.9780000000001</v>
      </c>
      <c r="H13" s="78"/>
    </row>
    <row r="14" spans="1:8" ht="21" customHeight="1">
      <c r="A14" s="10" t="s">
        <v>23</v>
      </c>
      <c r="B14" s="75" t="s">
        <v>24</v>
      </c>
      <c r="C14" s="10" t="s">
        <v>25</v>
      </c>
      <c r="D14" s="13" t="s">
        <v>1</v>
      </c>
      <c r="E14" s="37">
        <f>E15+E16</f>
        <v>642.26637615748018</v>
      </c>
      <c r="F14" s="37">
        <f>F15+F16</f>
        <v>720.41185283943628</v>
      </c>
      <c r="H14" s="78"/>
    </row>
    <row r="15" spans="1:8">
      <c r="A15" s="10" t="s">
        <v>26</v>
      </c>
      <c r="B15" s="75" t="s">
        <v>27</v>
      </c>
      <c r="C15" s="74" t="s">
        <v>25</v>
      </c>
      <c r="D15" s="13" t="s">
        <v>1</v>
      </c>
      <c r="E15" s="9">
        <v>362.61251276295195</v>
      </c>
      <c r="F15" s="9">
        <v>426.03776665802985</v>
      </c>
    </row>
    <row r="16" spans="1:8" ht="16.5" customHeight="1">
      <c r="A16" s="10" t="s">
        <v>28</v>
      </c>
      <c r="B16" s="75" t="s">
        <v>29</v>
      </c>
      <c r="C16" s="74" t="s">
        <v>25</v>
      </c>
      <c r="D16" s="13" t="s">
        <v>1</v>
      </c>
      <c r="E16" s="9">
        <v>279.65386339452823</v>
      </c>
      <c r="F16" s="9">
        <v>294.37408618140648</v>
      </c>
    </row>
    <row r="17" spans="1:10" ht="38.25">
      <c r="A17" s="10" t="s">
        <v>30</v>
      </c>
      <c r="B17" s="75" t="s">
        <v>31</v>
      </c>
      <c r="C17" s="74" t="s">
        <v>25</v>
      </c>
      <c r="D17" s="13" t="s">
        <v>1</v>
      </c>
      <c r="E17" s="13" t="s">
        <v>1</v>
      </c>
      <c r="F17" s="13" t="s">
        <v>1</v>
      </c>
      <c r="H17" s="80"/>
      <c r="J17" s="80"/>
    </row>
    <row r="18" spans="1:10">
      <c r="A18" s="74" t="s">
        <v>32</v>
      </c>
      <c r="B18" s="8" t="s">
        <v>33</v>
      </c>
      <c r="C18" s="74" t="s">
        <v>25</v>
      </c>
      <c r="D18" s="9">
        <v>401.541</v>
      </c>
      <c r="E18" s="9">
        <v>361.95448001040597</v>
      </c>
      <c r="F18" s="9">
        <v>425.35625679784403</v>
      </c>
      <c r="I18" s="81"/>
    </row>
    <row r="19" spans="1:10" ht="25.5">
      <c r="A19" s="74"/>
      <c r="B19" s="8" t="s">
        <v>34</v>
      </c>
      <c r="C19" s="14" t="s">
        <v>35</v>
      </c>
      <c r="D19" s="82">
        <v>188.17</v>
      </c>
      <c r="E19" s="82">
        <v>187.7557161773365</v>
      </c>
      <c r="F19" s="82">
        <v>190.95426678825081</v>
      </c>
    </row>
    <row r="20" spans="1:10">
      <c r="A20" s="74" t="s">
        <v>36</v>
      </c>
      <c r="B20" s="8" t="s">
        <v>37</v>
      </c>
      <c r="C20" s="74" t="s">
        <v>25</v>
      </c>
      <c r="D20" s="9">
        <v>1461.7750000000001</v>
      </c>
      <c r="E20" s="9">
        <v>1359.5627320699998</v>
      </c>
      <c r="F20" s="9">
        <v>1719.7278813651499</v>
      </c>
    </row>
    <row r="21" spans="1:10" ht="25.5">
      <c r="A21" s="74"/>
      <c r="B21" s="8" t="s">
        <v>38</v>
      </c>
      <c r="C21" s="14" t="s">
        <v>39</v>
      </c>
      <c r="D21" s="82">
        <v>178.81</v>
      </c>
      <c r="E21" s="82">
        <v>178.09133329648455</v>
      </c>
      <c r="F21" s="82">
        <v>179.58452823679886</v>
      </c>
    </row>
    <row r="22" spans="1:10" ht="63.75">
      <c r="A22" s="74"/>
      <c r="B22" s="8" t="s">
        <v>40</v>
      </c>
      <c r="C22" s="14"/>
      <c r="D22" s="17" t="s">
        <v>1</v>
      </c>
      <c r="E22" s="131" t="s">
        <v>216</v>
      </c>
      <c r="F22" s="17" t="s">
        <v>187</v>
      </c>
    </row>
    <row r="23" spans="1:10">
      <c r="A23" s="22" t="s">
        <v>41</v>
      </c>
      <c r="B23" s="75" t="s">
        <v>42</v>
      </c>
      <c r="C23" s="10" t="s">
        <v>25</v>
      </c>
      <c r="D23" s="83" t="s">
        <v>1</v>
      </c>
      <c r="E23" s="83" t="s">
        <v>1</v>
      </c>
      <c r="F23" s="83" t="s">
        <v>1</v>
      </c>
    </row>
    <row r="24" spans="1:10" ht="38.25">
      <c r="A24" s="22" t="s">
        <v>43</v>
      </c>
      <c r="B24" s="75" t="s">
        <v>44</v>
      </c>
      <c r="C24" s="74"/>
      <c r="D24" s="83" t="s">
        <v>1</v>
      </c>
      <c r="E24" s="83" t="s">
        <v>1</v>
      </c>
      <c r="F24" s="83" t="s">
        <v>1</v>
      </c>
    </row>
    <row r="25" spans="1:10" ht="33" customHeight="1">
      <c r="A25" s="20" t="s">
        <v>45</v>
      </c>
      <c r="B25" s="8" t="s">
        <v>46</v>
      </c>
      <c r="C25" s="74" t="s">
        <v>47</v>
      </c>
      <c r="D25" s="83" t="s">
        <v>1</v>
      </c>
      <c r="E25" s="83" t="s">
        <v>1</v>
      </c>
      <c r="F25" s="83" t="s">
        <v>1</v>
      </c>
    </row>
    <row r="26" spans="1:10" ht="25.5">
      <c r="A26" s="20" t="s">
        <v>48</v>
      </c>
      <c r="B26" s="8" t="s">
        <v>49</v>
      </c>
      <c r="C26" s="74" t="s">
        <v>50</v>
      </c>
      <c r="D26" s="83" t="s">
        <v>1</v>
      </c>
      <c r="E26" s="83" t="s">
        <v>1</v>
      </c>
      <c r="F26" s="83" t="s">
        <v>1</v>
      </c>
    </row>
    <row r="27" spans="1:10" ht="46.5" customHeight="1">
      <c r="A27" s="20" t="s">
        <v>51</v>
      </c>
      <c r="B27" s="8" t="s">
        <v>52</v>
      </c>
      <c r="C27" s="74"/>
      <c r="D27" s="83" t="s">
        <v>1</v>
      </c>
      <c r="E27" s="83" t="s">
        <v>1</v>
      </c>
      <c r="F27" s="83" t="s">
        <v>1</v>
      </c>
    </row>
    <row r="28" spans="1:10">
      <c r="A28" s="22" t="s">
        <v>53</v>
      </c>
      <c r="B28" s="75" t="s">
        <v>54</v>
      </c>
      <c r="C28" s="10" t="s">
        <v>25</v>
      </c>
      <c r="D28" s="83" t="s">
        <v>1</v>
      </c>
      <c r="E28" s="12">
        <f>E29+E30</f>
        <v>642.26637615748018</v>
      </c>
      <c r="F28" s="12">
        <f>F29+F30</f>
        <v>720.41185283943628</v>
      </c>
      <c r="G28" s="172"/>
      <c r="H28" s="172"/>
    </row>
    <row r="29" spans="1:10">
      <c r="A29" s="20" t="s">
        <v>55</v>
      </c>
      <c r="B29" s="21" t="s">
        <v>56</v>
      </c>
      <c r="C29" s="74" t="s">
        <v>25</v>
      </c>
      <c r="D29" s="83" t="s">
        <v>1</v>
      </c>
      <c r="E29" s="9">
        <f>E15</f>
        <v>362.61251276295195</v>
      </c>
      <c r="F29" s="9">
        <f>F15</f>
        <v>426.03776665802985</v>
      </c>
    </row>
    <row r="30" spans="1:10">
      <c r="A30" s="20" t="s">
        <v>57</v>
      </c>
      <c r="B30" s="8" t="s">
        <v>58</v>
      </c>
      <c r="C30" s="74" t="s">
        <v>25</v>
      </c>
      <c r="D30" s="83" t="s">
        <v>1</v>
      </c>
      <c r="E30" s="9">
        <f>E16</f>
        <v>279.65386339452823</v>
      </c>
      <c r="F30" s="9">
        <f>F16</f>
        <v>294.37408618140648</v>
      </c>
    </row>
    <row r="31" spans="1:10" ht="25.5">
      <c r="A31" s="20" t="s">
        <v>59</v>
      </c>
      <c r="B31" s="8" t="s">
        <v>60</v>
      </c>
      <c r="C31" s="74" t="s">
        <v>25</v>
      </c>
      <c r="D31" s="83" t="s">
        <v>1</v>
      </c>
      <c r="E31" s="83" t="s">
        <v>1</v>
      </c>
      <c r="F31" s="83" t="s">
        <v>1</v>
      </c>
      <c r="H31" s="81"/>
      <c r="J31" s="84"/>
    </row>
    <row r="32" spans="1:10" ht="25.5">
      <c r="A32" s="22" t="s">
        <v>61</v>
      </c>
      <c r="B32" s="75" t="s">
        <v>62</v>
      </c>
      <c r="C32" s="10" t="s">
        <v>25</v>
      </c>
      <c r="D32" s="83" t="s">
        <v>1</v>
      </c>
      <c r="E32" s="83" t="s">
        <v>1</v>
      </c>
      <c r="F32" s="83" t="s">
        <v>1</v>
      </c>
    </row>
    <row r="33" spans="1:10">
      <c r="A33" s="20" t="s">
        <v>63</v>
      </c>
      <c r="B33" s="23" t="s">
        <v>64</v>
      </c>
      <c r="C33" s="74" t="s">
        <v>25</v>
      </c>
      <c r="D33" s="83" t="s">
        <v>1</v>
      </c>
      <c r="E33" s="83" t="s">
        <v>1</v>
      </c>
      <c r="F33" s="83" t="s">
        <v>1</v>
      </c>
    </row>
    <row r="34" spans="1:10">
      <c r="A34" s="20" t="s">
        <v>65</v>
      </c>
      <c r="B34" s="23" t="s">
        <v>66</v>
      </c>
      <c r="C34" s="74" t="s">
        <v>25</v>
      </c>
      <c r="D34" s="83" t="s">
        <v>1</v>
      </c>
      <c r="E34" s="83" t="s">
        <v>1</v>
      </c>
      <c r="F34" s="83" t="s">
        <v>1</v>
      </c>
      <c r="J34" s="85"/>
    </row>
    <row r="35" spans="1:10" ht="25.5">
      <c r="A35" s="22" t="s">
        <v>67</v>
      </c>
      <c r="B35" s="75" t="s">
        <v>68</v>
      </c>
      <c r="C35" s="10" t="s">
        <v>25</v>
      </c>
      <c r="D35" s="83" t="s">
        <v>1</v>
      </c>
      <c r="E35" s="83" t="s">
        <v>1</v>
      </c>
      <c r="F35" s="83" t="s">
        <v>1</v>
      </c>
      <c r="J35" s="86"/>
    </row>
    <row r="36" spans="1:10">
      <c r="A36" s="20" t="s">
        <v>69</v>
      </c>
      <c r="B36" s="21" t="s">
        <v>56</v>
      </c>
      <c r="C36" s="74" t="s">
        <v>25</v>
      </c>
      <c r="D36" s="83" t="s">
        <v>1</v>
      </c>
      <c r="E36" s="83" t="s">
        <v>1</v>
      </c>
      <c r="F36" s="83" t="s">
        <v>1</v>
      </c>
    </row>
    <row r="37" spans="1:10">
      <c r="A37" s="20" t="s">
        <v>70</v>
      </c>
      <c r="B37" s="8" t="s">
        <v>58</v>
      </c>
      <c r="C37" s="74" t="s">
        <v>25</v>
      </c>
      <c r="D37" s="83" t="s">
        <v>1</v>
      </c>
      <c r="E37" s="83" t="s">
        <v>1</v>
      </c>
      <c r="F37" s="83" t="s">
        <v>1</v>
      </c>
    </row>
    <row r="38" spans="1:10" ht="25.5">
      <c r="A38" s="20" t="s">
        <v>71</v>
      </c>
      <c r="B38" s="8" t="s">
        <v>60</v>
      </c>
      <c r="C38" s="74" t="s">
        <v>25</v>
      </c>
      <c r="D38" s="83" t="s">
        <v>1</v>
      </c>
      <c r="E38" s="83" t="s">
        <v>1</v>
      </c>
      <c r="F38" s="83" t="s">
        <v>1</v>
      </c>
    </row>
    <row r="39" spans="1:10" ht="25.5">
      <c r="A39" s="22" t="s">
        <v>72</v>
      </c>
      <c r="B39" s="75" t="s">
        <v>73</v>
      </c>
      <c r="C39" s="10" t="s">
        <v>25</v>
      </c>
      <c r="D39" s="83" t="s">
        <v>1</v>
      </c>
      <c r="E39" s="83" t="s">
        <v>1</v>
      </c>
      <c r="F39" s="83" t="s">
        <v>1</v>
      </c>
    </row>
    <row r="40" spans="1:10">
      <c r="A40" s="20" t="s">
        <v>74</v>
      </c>
      <c r="B40" s="21" t="s">
        <v>56</v>
      </c>
      <c r="C40" s="74" t="s">
        <v>25</v>
      </c>
      <c r="D40" s="83" t="s">
        <v>1</v>
      </c>
      <c r="E40" s="83" t="s">
        <v>1</v>
      </c>
      <c r="F40" s="83" t="s">
        <v>1</v>
      </c>
    </row>
    <row r="41" spans="1:10">
      <c r="A41" s="20" t="s">
        <v>75</v>
      </c>
      <c r="B41" s="8" t="s">
        <v>58</v>
      </c>
      <c r="C41" s="74" t="s">
        <v>25</v>
      </c>
      <c r="D41" s="83" t="s">
        <v>1</v>
      </c>
      <c r="E41" s="83" t="s">
        <v>1</v>
      </c>
      <c r="F41" s="83" t="s">
        <v>1</v>
      </c>
    </row>
    <row r="42" spans="1:10" ht="25.5">
      <c r="A42" s="20" t="s">
        <v>76</v>
      </c>
      <c r="B42" s="8" t="s">
        <v>60</v>
      </c>
      <c r="C42" s="74" t="s">
        <v>25</v>
      </c>
      <c r="D42" s="83" t="s">
        <v>1</v>
      </c>
      <c r="E42" s="83" t="s">
        <v>1</v>
      </c>
      <c r="F42" s="83" t="s">
        <v>1</v>
      </c>
    </row>
    <row r="43" spans="1:10">
      <c r="A43" s="22" t="s">
        <v>77</v>
      </c>
      <c r="B43" s="75" t="s">
        <v>78</v>
      </c>
      <c r="C43" s="10" t="s">
        <v>25</v>
      </c>
      <c r="D43" s="83" t="s">
        <v>1</v>
      </c>
      <c r="E43" s="83" t="s">
        <v>1</v>
      </c>
      <c r="F43" s="83" t="s">
        <v>1</v>
      </c>
    </row>
    <row r="44" spans="1:10" ht="38.25">
      <c r="A44" s="87" t="s">
        <v>79</v>
      </c>
      <c r="B44" s="75" t="s">
        <v>80</v>
      </c>
      <c r="C44" s="76" t="s">
        <v>81</v>
      </c>
      <c r="D44" s="83" t="s">
        <v>1</v>
      </c>
      <c r="E44" s="83" t="s">
        <v>1</v>
      </c>
      <c r="F44" s="83" t="s">
        <v>1</v>
      </c>
    </row>
    <row r="45" spans="1:10" ht="63.75" customHeight="1">
      <c r="A45" s="87" t="s">
        <v>82</v>
      </c>
      <c r="B45" s="40" t="s">
        <v>83</v>
      </c>
      <c r="C45" s="39"/>
      <c r="D45" s="173" t="s">
        <v>217</v>
      </c>
      <c r="E45" s="173"/>
      <c r="F45" s="173"/>
    </row>
    <row r="47" spans="1:10">
      <c r="A47" s="27"/>
      <c r="B47" s="28" t="s">
        <v>89</v>
      </c>
    </row>
    <row r="48" spans="1:10" ht="30" customHeight="1">
      <c r="A48" s="79" t="s">
        <v>8</v>
      </c>
      <c r="B48" s="171" t="s">
        <v>86</v>
      </c>
      <c r="C48" s="171"/>
      <c r="D48" s="171"/>
      <c r="E48" s="171"/>
      <c r="F48" s="171"/>
    </row>
    <row r="49" spans="1:9">
      <c r="A49" s="27"/>
      <c r="B49" s="27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65" t="s">
        <v>117</v>
      </c>
      <c r="F52" s="165"/>
      <c r="G52" s="165"/>
      <c r="H52" s="165"/>
      <c r="I52" s="165"/>
    </row>
    <row r="53" spans="1:9" ht="27" customHeight="1">
      <c r="A53" s="64"/>
      <c r="B53" s="64"/>
      <c r="C53" s="64"/>
      <c r="D53" s="64"/>
      <c r="E53" s="165" t="s">
        <v>190</v>
      </c>
      <c r="F53" s="165"/>
      <c r="G53" s="165"/>
      <c r="H53" s="165"/>
      <c r="I53" s="165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1" t="s">
        <v>105</v>
      </c>
      <c r="B56" s="161"/>
      <c r="C56" s="161"/>
      <c r="D56" s="161"/>
      <c r="E56" s="161"/>
      <c r="F56" s="161"/>
      <c r="G56" s="161"/>
      <c r="H56" s="161"/>
      <c r="I56" s="161"/>
    </row>
    <row r="57" spans="1:9" ht="15.75" customHeight="1">
      <c r="A57" s="154" t="s">
        <v>122</v>
      </c>
      <c r="B57" s="154"/>
      <c r="C57" s="154"/>
      <c r="D57" s="154"/>
      <c r="E57" s="154"/>
      <c r="F57" s="154"/>
      <c r="G57" s="154"/>
      <c r="H57" s="154"/>
      <c r="I57" s="154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54.75" customHeight="1">
      <c r="A59" s="162" t="s">
        <v>106</v>
      </c>
      <c r="B59" s="162" t="s">
        <v>6</v>
      </c>
      <c r="C59" s="162" t="s">
        <v>7</v>
      </c>
      <c r="D59" s="162" t="s">
        <v>199</v>
      </c>
      <c r="E59" s="162"/>
      <c r="F59" s="162" t="s">
        <v>201</v>
      </c>
      <c r="G59" s="162"/>
      <c r="H59" s="162" t="s">
        <v>193</v>
      </c>
      <c r="I59" s="162"/>
    </row>
    <row r="60" spans="1:9">
      <c r="A60" s="162"/>
      <c r="B60" s="162"/>
      <c r="C60" s="162"/>
      <c r="D60" s="77" t="s">
        <v>107</v>
      </c>
      <c r="E60" s="77" t="s">
        <v>108</v>
      </c>
      <c r="F60" s="77" t="s">
        <v>107</v>
      </c>
      <c r="G60" s="77" t="s">
        <v>108</v>
      </c>
      <c r="H60" s="77" t="s">
        <v>107</v>
      </c>
      <c r="I60" s="77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0" t="s">
        <v>111</v>
      </c>
      <c r="B62" s="112" t="s">
        <v>112</v>
      </c>
      <c r="C62" s="110" t="s">
        <v>113</v>
      </c>
      <c r="D62" s="113">
        <v>758.67505781793477</v>
      </c>
      <c r="E62" s="113">
        <v>758.67505781793477</v>
      </c>
      <c r="F62" s="113">
        <v>758.67505781793477</v>
      </c>
      <c r="G62" s="113">
        <v>985.61</v>
      </c>
      <c r="H62" s="113">
        <f>G62</f>
        <v>985.61</v>
      </c>
      <c r="I62" s="113">
        <v>1280.4878366183148</v>
      </c>
    </row>
    <row r="63" spans="1:9" ht="28.5">
      <c r="A63" s="110"/>
      <c r="B63" s="112" t="s">
        <v>114</v>
      </c>
      <c r="C63" s="110" t="s">
        <v>113</v>
      </c>
      <c r="D63" s="113">
        <v>757.08306281793477</v>
      </c>
      <c r="E63" s="113">
        <v>757.08306281793477</v>
      </c>
      <c r="F63" s="113">
        <v>757.08306281793477</v>
      </c>
      <c r="G63" s="113">
        <v>983.82031771174184</v>
      </c>
      <c r="H63" s="113">
        <f t="shared" ref="H63:H64" si="0">G63</f>
        <v>983.82031771174184</v>
      </c>
      <c r="I63" s="113">
        <v>1278.4395086183149</v>
      </c>
    </row>
    <row r="64" spans="1:9" ht="28.5">
      <c r="A64" s="110" t="s">
        <v>115</v>
      </c>
      <c r="B64" s="112" t="s">
        <v>116</v>
      </c>
      <c r="C64" s="110" t="s">
        <v>109</v>
      </c>
      <c r="D64" s="113">
        <v>183637.63545342055</v>
      </c>
      <c r="E64" s="113">
        <v>183637.63545342055</v>
      </c>
      <c r="F64" s="113">
        <v>183637.63545342055</v>
      </c>
      <c r="G64" s="113">
        <v>196714.23</v>
      </c>
      <c r="H64" s="113">
        <f t="shared" si="0"/>
        <v>196714.23</v>
      </c>
      <c r="I64" s="113">
        <v>207068.73203651205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7">
    <mergeCell ref="H59:I59"/>
    <mergeCell ref="A59:A60"/>
    <mergeCell ref="B59:B60"/>
    <mergeCell ref="C59:C60"/>
    <mergeCell ref="D59:E59"/>
    <mergeCell ref="F59:G59"/>
    <mergeCell ref="B48:F48"/>
    <mergeCell ref="A57:I57"/>
    <mergeCell ref="D1:F1"/>
    <mergeCell ref="D2:F2"/>
    <mergeCell ref="A4:F4"/>
    <mergeCell ref="A5:F5"/>
    <mergeCell ref="G28:H28"/>
    <mergeCell ref="E52:I52"/>
    <mergeCell ref="E53:I53"/>
    <mergeCell ref="A56:I56"/>
    <mergeCell ref="D45:F45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6" orientation="portrait" r:id="rId1"/>
  <headerFooter>
    <oddFooter>&amp;L&amp;Z&amp;F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4"/>
  <sheetViews>
    <sheetView workbookViewId="0">
      <pane xSplit="3" ySplit="10" topLeftCell="D31" activePane="bottomRight" state="frozen"/>
      <selection activeCell="L30" sqref="L30"/>
      <selection pane="topRight" activeCell="L30" sqref="L30"/>
      <selection pane="bottomLeft" activeCell="L30" sqref="L30"/>
      <selection pane="bottomRight" activeCell="L30" sqref="L30"/>
    </sheetView>
  </sheetViews>
  <sheetFormatPr defaultRowHeight="15"/>
  <cols>
    <col min="1" max="1" width="5.85546875" customWidth="1"/>
    <col min="2" max="2" width="38.85546875" customWidth="1"/>
    <col min="3" max="3" width="10" customWidth="1"/>
    <col min="4" max="4" width="15.5703125" customWidth="1"/>
    <col min="5" max="5" width="15" customWidth="1"/>
    <col min="6" max="6" width="15.42578125" customWidth="1"/>
    <col min="7" max="7" width="17.42578125" customWidth="1"/>
    <col min="8" max="8" width="16" customWidth="1"/>
    <col min="9" max="9" width="18" customWidth="1"/>
  </cols>
  <sheetData>
    <row r="1" spans="1:15">
      <c r="A1" s="122"/>
      <c r="B1" s="122"/>
      <c r="C1" s="122"/>
      <c r="D1" s="181" t="s">
        <v>155</v>
      </c>
      <c r="E1" s="181"/>
      <c r="F1" s="181"/>
      <c r="G1" s="122"/>
      <c r="H1" s="122"/>
      <c r="I1" s="122"/>
      <c r="J1" s="122"/>
      <c r="K1" s="122"/>
      <c r="L1" s="122"/>
      <c r="M1" s="122"/>
      <c r="N1" s="122"/>
      <c r="O1" s="122"/>
    </row>
    <row r="2" spans="1:15" ht="39" customHeight="1">
      <c r="A2" s="122"/>
      <c r="B2" s="122"/>
      <c r="C2" s="122"/>
      <c r="D2" s="168" t="s">
        <v>190</v>
      </c>
      <c r="E2" s="168"/>
      <c r="F2" s="168"/>
      <c r="G2" s="122"/>
      <c r="H2" s="122"/>
      <c r="I2" s="122"/>
      <c r="J2" s="122"/>
      <c r="K2" s="122"/>
      <c r="L2" s="122"/>
      <c r="M2" s="122"/>
      <c r="N2" s="122"/>
      <c r="O2" s="122"/>
    </row>
    <row r="3" spans="1:15" ht="13.5" customHeight="1">
      <c r="A3" s="123"/>
      <c r="B3" s="123"/>
      <c r="C3" s="123"/>
      <c r="D3" s="123"/>
      <c r="E3" s="124"/>
      <c r="F3" s="124"/>
      <c r="G3" s="122"/>
      <c r="H3" s="122"/>
      <c r="I3" s="122"/>
      <c r="J3" s="122"/>
      <c r="K3" s="122"/>
      <c r="L3" s="122"/>
      <c r="M3" s="122"/>
      <c r="N3" s="122"/>
      <c r="O3" s="122"/>
    </row>
    <row r="4" spans="1:15" ht="16.5" customHeight="1">
      <c r="A4" s="180" t="s">
        <v>92</v>
      </c>
      <c r="B4" s="180"/>
      <c r="C4" s="180"/>
      <c r="D4" s="180"/>
      <c r="E4" s="180"/>
      <c r="F4" s="180"/>
      <c r="G4" s="122"/>
      <c r="H4" s="122"/>
      <c r="I4" s="122"/>
      <c r="J4" s="122"/>
      <c r="K4" s="122"/>
      <c r="L4" s="122"/>
      <c r="M4" s="122"/>
      <c r="N4" s="122"/>
      <c r="O4" s="122"/>
    </row>
    <row r="5" spans="1:15" ht="17.25" customHeight="1">
      <c r="A5" s="180" t="s">
        <v>194</v>
      </c>
      <c r="B5" s="180"/>
      <c r="C5" s="180"/>
      <c r="D5" s="180"/>
      <c r="E5" s="180"/>
      <c r="F5" s="180"/>
      <c r="G5" s="122"/>
      <c r="H5" s="122"/>
      <c r="I5" s="122"/>
      <c r="J5" s="122"/>
      <c r="K5" s="122"/>
      <c r="L5" s="122"/>
      <c r="M5" s="122"/>
      <c r="N5" s="122"/>
      <c r="O5" s="122"/>
    </row>
    <row r="6" spans="1:15" ht="17.25" customHeight="1">
      <c r="A6" s="118"/>
      <c r="B6" s="176" t="s">
        <v>195</v>
      </c>
      <c r="C6" s="176"/>
      <c r="D6" s="176"/>
      <c r="E6" s="176"/>
      <c r="F6" s="176"/>
      <c r="G6" s="122"/>
      <c r="H6" s="122"/>
      <c r="I6" s="122"/>
      <c r="J6" s="122"/>
      <c r="K6" s="122"/>
      <c r="L6" s="122"/>
      <c r="M6" s="122"/>
      <c r="N6" s="122"/>
      <c r="O6" s="122"/>
    </row>
    <row r="7" spans="1:15" ht="17.25" customHeight="1">
      <c r="A7" s="180" t="s">
        <v>196</v>
      </c>
      <c r="B7" s="180"/>
      <c r="C7" s="180"/>
      <c r="D7" s="180"/>
      <c r="E7" s="180"/>
      <c r="F7" s="180"/>
      <c r="G7" s="122"/>
      <c r="H7" s="122"/>
      <c r="I7" s="122"/>
      <c r="J7" s="122"/>
      <c r="K7" s="122"/>
      <c r="L7" s="122"/>
      <c r="M7" s="122"/>
      <c r="N7" s="122"/>
      <c r="O7" s="122"/>
    </row>
    <row r="8" spans="1:15" ht="17.25" customHeight="1">
      <c r="A8" s="118"/>
      <c r="B8" s="176" t="s">
        <v>197</v>
      </c>
      <c r="C8" s="176"/>
      <c r="D8" s="176"/>
      <c r="E8" s="176"/>
      <c r="F8" s="176"/>
      <c r="G8" s="122"/>
      <c r="H8" s="122"/>
      <c r="I8" s="122"/>
      <c r="J8" s="122"/>
      <c r="K8" s="122"/>
      <c r="L8" s="122"/>
      <c r="M8" s="122"/>
      <c r="N8" s="122"/>
      <c r="O8" s="122"/>
    </row>
    <row r="9" spans="1:15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</row>
    <row r="10" spans="1:15" ht="77.25" thickBot="1">
      <c r="A10" s="125" t="s">
        <v>0</v>
      </c>
      <c r="B10" s="125" t="s">
        <v>6</v>
      </c>
      <c r="C10" s="125" t="s">
        <v>7</v>
      </c>
      <c r="D10" s="125" t="s">
        <v>191</v>
      </c>
      <c r="E10" s="125" t="s">
        <v>192</v>
      </c>
      <c r="F10" s="125" t="s">
        <v>193</v>
      </c>
      <c r="G10" s="122"/>
      <c r="H10" s="122"/>
      <c r="I10" s="122"/>
      <c r="J10" s="176"/>
      <c r="K10" s="176"/>
      <c r="L10" s="176"/>
      <c r="M10" s="176"/>
      <c r="N10" s="176"/>
      <c r="O10" s="176"/>
    </row>
    <row r="11" spans="1:15">
      <c r="A11" s="126" t="s">
        <v>8</v>
      </c>
      <c r="B11" s="127" t="s">
        <v>9</v>
      </c>
      <c r="C11" s="126" t="s">
        <v>10</v>
      </c>
      <c r="D11" s="36">
        <v>280</v>
      </c>
      <c r="E11" s="36">
        <v>280</v>
      </c>
      <c r="F11" s="36">
        <v>280</v>
      </c>
      <c r="G11" s="122"/>
      <c r="H11" s="177"/>
      <c r="I11" s="177"/>
      <c r="J11" s="177"/>
      <c r="K11" s="177"/>
      <c r="L11" s="177"/>
      <c r="M11" s="122"/>
      <c r="N11" s="122"/>
      <c r="O11" s="122"/>
    </row>
    <row r="12" spans="1:15" ht="63.75">
      <c r="A12" s="20" t="s">
        <v>11</v>
      </c>
      <c r="B12" s="21" t="s">
        <v>12</v>
      </c>
      <c r="C12" s="20" t="s">
        <v>10</v>
      </c>
      <c r="D12" s="13">
        <v>214.81799999999998</v>
      </c>
      <c r="E12" s="13">
        <v>213.67524999999998</v>
      </c>
      <c r="F12" s="13">
        <v>212.25813150684931</v>
      </c>
      <c r="G12" s="122"/>
      <c r="H12" s="128"/>
      <c r="I12" s="122"/>
      <c r="J12" s="122"/>
      <c r="K12" s="122"/>
      <c r="L12" s="122"/>
      <c r="M12" s="122"/>
      <c r="N12" s="122"/>
      <c r="O12" s="122"/>
    </row>
    <row r="13" spans="1:15" ht="15.75">
      <c r="A13" s="20" t="s">
        <v>13</v>
      </c>
      <c r="B13" s="21" t="s">
        <v>14</v>
      </c>
      <c r="C13" s="20" t="s">
        <v>15</v>
      </c>
      <c r="D13" s="13">
        <v>1289.994424</v>
      </c>
      <c r="E13" s="13">
        <v>1281.6949</v>
      </c>
      <c r="F13" s="13">
        <v>1261.5120000000002</v>
      </c>
      <c r="G13" s="122"/>
      <c r="H13" s="128"/>
      <c r="I13" s="122"/>
      <c r="J13" s="122"/>
      <c r="K13" s="122"/>
      <c r="L13" s="122"/>
      <c r="M13" s="122"/>
      <c r="N13" s="122"/>
      <c r="O13" s="122"/>
    </row>
    <row r="14" spans="1:15" ht="15.75">
      <c r="A14" s="20" t="s">
        <v>16</v>
      </c>
      <c r="B14" s="21" t="s">
        <v>17</v>
      </c>
      <c r="C14" s="20" t="s">
        <v>15</v>
      </c>
      <c r="D14" s="13">
        <v>1121.691129</v>
      </c>
      <c r="E14" s="13">
        <v>1135.1579000000002</v>
      </c>
      <c r="F14" s="13">
        <v>1091.6050000000002</v>
      </c>
      <c r="G14" s="122"/>
      <c r="H14" s="128"/>
      <c r="I14" s="122"/>
      <c r="J14" s="122"/>
      <c r="K14" s="122"/>
      <c r="L14" s="122"/>
      <c r="M14" s="122"/>
      <c r="N14" s="122"/>
      <c r="O14" s="122"/>
    </row>
    <row r="15" spans="1:15" ht="15.75">
      <c r="A15" s="20" t="s">
        <v>18</v>
      </c>
      <c r="B15" s="21" t="s">
        <v>19</v>
      </c>
      <c r="C15" s="20" t="s">
        <v>20</v>
      </c>
      <c r="D15" s="13">
        <v>1747.3679999999999</v>
      </c>
      <c r="E15" s="13">
        <v>1711.5139999999999</v>
      </c>
      <c r="F15" s="13">
        <v>1711.5139999999999</v>
      </c>
      <c r="G15" s="122"/>
      <c r="H15" s="128"/>
      <c r="I15" s="122"/>
      <c r="J15" s="122"/>
      <c r="K15" s="122"/>
      <c r="L15" s="122"/>
      <c r="M15" s="122"/>
      <c r="N15" s="122"/>
      <c r="O15" s="122"/>
    </row>
    <row r="16" spans="1:15">
      <c r="A16" s="20" t="s">
        <v>21</v>
      </c>
      <c r="B16" s="21" t="s">
        <v>22</v>
      </c>
      <c r="C16" s="20" t="s">
        <v>20</v>
      </c>
      <c r="D16" s="13">
        <v>1744.4189999999999</v>
      </c>
      <c r="E16" s="13">
        <v>1708.6419999999998</v>
      </c>
      <c r="F16" s="13">
        <v>1708.6419999999998</v>
      </c>
      <c r="G16" s="122"/>
      <c r="H16" s="122"/>
      <c r="I16" s="122"/>
      <c r="J16" s="122"/>
      <c r="K16" s="122"/>
      <c r="L16" s="122"/>
      <c r="M16" s="122"/>
      <c r="N16" s="122"/>
      <c r="O16" s="122"/>
    </row>
    <row r="17" spans="1:15" ht="21" customHeight="1">
      <c r="A17" s="22" t="s">
        <v>23</v>
      </c>
      <c r="B17" s="129" t="s">
        <v>24</v>
      </c>
      <c r="C17" s="22" t="s">
        <v>25</v>
      </c>
      <c r="D17" s="13" t="s">
        <v>1</v>
      </c>
      <c r="E17" s="37">
        <f t="shared" ref="E17" si="0">SUM(E18:E20)</f>
        <v>1935.1059517041067</v>
      </c>
      <c r="F17" s="37">
        <f>SUM(F18:F20)</f>
        <v>2424.9995578659855</v>
      </c>
      <c r="G17" s="122"/>
      <c r="H17" s="122"/>
      <c r="I17" s="122"/>
      <c r="J17" s="122"/>
      <c r="K17" s="122"/>
      <c r="L17" s="122"/>
      <c r="M17" s="122"/>
      <c r="N17" s="122"/>
      <c r="O17" s="122"/>
    </row>
    <row r="18" spans="1:15">
      <c r="A18" s="20" t="s">
        <v>26</v>
      </c>
      <c r="B18" s="21" t="s">
        <v>27</v>
      </c>
      <c r="C18" s="20" t="s">
        <v>25</v>
      </c>
      <c r="D18" s="13" t="s">
        <v>1</v>
      </c>
      <c r="E18" s="13">
        <v>1188.9075472794241</v>
      </c>
      <c r="F18" s="13">
        <v>1646.8661755423211</v>
      </c>
      <c r="G18" s="122"/>
      <c r="H18" s="122"/>
      <c r="I18" s="122"/>
      <c r="J18" s="122"/>
      <c r="K18" s="122"/>
      <c r="L18" s="122"/>
      <c r="M18" s="122"/>
      <c r="N18" s="122"/>
      <c r="O18" s="122"/>
    </row>
    <row r="19" spans="1:15" ht="16.5" customHeight="1">
      <c r="A19" s="20" t="s">
        <v>28</v>
      </c>
      <c r="B19" s="21" t="s">
        <v>29</v>
      </c>
      <c r="C19" s="20" t="s">
        <v>25</v>
      </c>
      <c r="D19" s="13" t="s">
        <v>1</v>
      </c>
      <c r="E19" s="13">
        <v>746.19840442468262</v>
      </c>
      <c r="F19" s="13">
        <v>778.13338232366459</v>
      </c>
      <c r="G19" s="122"/>
      <c r="H19" s="122"/>
      <c r="I19" s="122"/>
      <c r="J19" s="122"/>
      <c r="K19" s="122"/>
      <c r="L19" s="122"/>
      <c r="M19" s="122"/>
      <c r="N19" s="122"/>
      <c r="O19" s="122"/>
    </row>
    <row r="20" spans="1:15" ht="27.75" customHeight="1">
      <c r="A20" s="20" t="s">
        <v>30</v>
      </c>
      <c r="B20" s="21" t="s">
        <v>31</v>
      </c>
      <c r="C20" s="20" t="s">
        <v>25</v>
      </c>
      <c r="D20" s="13" t="s">
        <v>1</v>
      </c>
      <c r="E20" s="13" t="s">
        <v>1</v>
      </c>
      <c r="F20" s="13" t="s">
        <v>1</v>
      </c>
      <c r="G20" s="122"/>
      <c r="H20" s="122"/>
      <c r="I20" s="122"/>
      <c r="J20" s="122"/>
      <c r="K20" s="122"/>
      <c r="L20" s="122"/>
      <c r="M20" s="122"/>
      <c r="N20" s="122"/>
      <c r="O20" s="122"/>
    </row>
    <row r="21" spans="1:15">
      <c r="A21" s="20" t="s">
        <v>32</v>
      </c>
      <c r="B21" s="21" t="s">
        <v>33</v>
      </c>
      <c r="C21" s="20" t="s">
        <v>25</v>
      </c>
      <c r="D21" s="13">
        <v>1459.4790911305963</v>
      </c>
      <c r="E21" s="13">
        <v>1178.1970315695899</v>
      </c>
      <c r="F21" s="13">
        <v>1635.9157803065932</v>
      </c>
      <c r="G21" s="122"/>
      <c r="H21" s="122"/>
      <c r="I21" s="122"/>
      <c r="J21" s="122"/>
      <c r="K21" s="122"/>
      <c r="L21" s="122"/>
      <c r="M21" s="122"/>
      <c r="N21" s="122"/>
      <c r="O21" s="122"/>
    </row>
    <row r="22" spans="1:15" ht="25.5">
      <c r="A22" s="20"/>
      <c r="B22" s="21" t="s">
        <v>34</v>
      </c>
      <c r="C22" s="130" t="s">
        <v>35</v>
      </c>
      <c r="D22" s="38">
        <v>242.68172609123619</v>
      </c>
      <c r="E22" s="38">
        <v>216.4</v>
      </c>
      <c r="F22" s="38">
        <v>238.68013604860934</v>
      </c>
      <c r="G22" s="122"/>
      <c r="H22" s="122"/>
      <c r="I22" s="122"/>
      <c r="J22" s="122"/>
      <c r="K22" s="122"/>
      <c r="L22" s="122"/>
      <c r="M22" s="122"/>
      <c r="N22" s="122"/>
      <c r="O22" s="122"/>
    </row>
    <row r="23" spans="1:15">
      <c r="A23" s="20" t="s">
        <v>36</v>
      </c>
      <c r="B23" s="21" t="s">
        <v>37</v>
      </c>
      <c r="C23" s="20" t="s">
        <v>25</v>
      </c>
      <c r="D23" s="13">
        <v>1543.34</v>
      </c>
      <c r="E23" s="13">
        <v>1334.8125559548716</v>
      </c>
      <c r="F23" s="13">
        <v>1767.9630706664839</v>
      </c>
      <c r="G23" s="122"/>
      <c r="H23" s="122"/>
      <c r="I23" s="122"/>
      <c r="J23" s="122"/>
      <c r="K23" s="122"/>
      <c r="L23" s="122"/>
      <c r="M23" s="122"/>
      <c r="N23" s="122"/>
      <c r="O23" s="122"/>
    </row>
    <row r="24" spans="1:15" ht="25.5">
      <c r="A24" s="20"/>
      <c r="B24" s="21" t="s">
        <v>38</v>
      </c>
      <c r="C24" s="130" t="s">
        <v>39</v>
      </c>
      <c r="D24" s="38">
        <v>167.76603440145408</v>
      </c>
      <c r="E24" s="38">
        <v>165.4</v>
      </c>
      <c r="F24" s="38">
        <v>167.88587400892746</v>
      </c>
      <c r="G24" s="122"/>
      <c r="H24" s="122"/>
      <c r="I24" s="122"/>
      <c r="J24" s="122"/>
      <c r="K24" s="122"/>
      <c r="L24" s="122"/>
      <c r="M24" s="122"/>
      <c r="N24" s="122"/>
      <c r="O24" s="122"/>
    </row>
    <row r="25" spans="1:15" ht="63.75">
      <c r="A25" s="20"/>
      <c r="B25" s="21" t="s">
        <v>40</v>
      </c>
      <c r="C25" s="130"/>
      <c r="D25" s="43" t="s">
        <v>1</v>
      </c>
      <c r="E25" s="17" t="s">
        <v>207</v>
      </c>
      <c r="F25" s="17" t="s">
        <v>187</v>
      </c>
      <c r="G25" s="122"/>
      <c r="H25" s="122"/>
      <c r="I25" s="122"/>
      <c r="J25" s="122"/>
      <c r="K25" s="122"/>
      <c r="L25" s="122"/>
      <c r="M25" s="122"/>
      <c r="N25" s="122"/>
      <c r="O25" s="122"/>
    </row>
    <row r="26" spans="1:15" hidden="1">
      <c r="A26" s="22" t="s">
        <v>41</v>
      </c>
      <c r="B26" s="129" t="s">
        <v>42</v>
      </c>
      <c r="C26" s="22" t="s">
        <v>25</v>
      </c>
      <c r="D26" s="43" t="s">
        <v>1</v>
      </c>
      <c r="E26" s="43" t="s">
        <v>1</v>
      </c>
      <c r="F26" s="43" t="s">
        <v>1</v>
      </c>
      <c r="G26" s="122"/>
      <c r="H26" s="122"/>
      <c r="I26" s="122"/>
      <c r="J26" s="122"/>
      <c r="K26" s="122"/>
      <c r="L26" s="122"/>
      <c r="M26" s="122"/>
      <c r="N26" s="122"/>
      <c r="O26" s="122"/>
    </row>
    <row r="27" spans="1:15" ht="38.25" hidden="1">
      <c r="A27" s="22" t="s">
        <v>43</v>
      </c>
      <c r="B27" s="129" t="s">
        <v>44</v>
      </c>
      <c r="C27" s="20"/>
      <c r="D27" s="43" t="s">
        <v>1</v>
      </c>
      <c r="E27" s="43" t="s">
        <v>1</v>
      </c>
      <c r="F27" s="43" t="s">
        <v>1</v>
      </c>
      <c r="G27" s="122"/>
      <c r="H27" s="122"/>
      <c r="I27" s="122"/>
      <c r="J27" s="122"/>
      <c r="K27" s="122"/>
      <c r="L27" s="122"/>
      <c r="M27" s="122"/>
      <c r="N27" s="122"/>
      <c r="O27" s="122"/>
    </row>
    <row r="28" spans="1:15" hidden="1">
      <c r="A28" s="20" t="s">
        <v>45</v>
      </c>
      <c r="B28" s="21" t="s">
        <v>46</v>
      </c>
      <c r="C28" s="20" t="s">
        <v>47</v>
      </c>
      <c r="D28" s="43" t="s">
        <v>1</v>
      </c>
      <c r="E28" s="43" t="s">
        <v>1</v>
      </c>
      <c r="F28" s="43" t="s">
        <v>1</v>
      </c>
      <c r="G28" s="122"/>
      <c r="H28" s="122"/>
      <c r="I28" s="122"/>
      <c r="J28" s="122"/>
      <c r="K28" s="122"/>
      <c r="L28" s="122"/>
      <c r="M28" s="122"/>
      <c r="N28" s="122"/>
      <c r="O28" s="122"/>
    </row>
    <row r="29" spans="1:15" ht="25.5" hidden="1">
      <c r="A29" s="20" t="s">
        <v>48</v>
      </c>
      <c r="B29" s="21" t="s">
        <v>49</v>
      </c>
      <c r="C29" s="20" t="s">
        <v>50</v>
      </c>
      <c r="D29" s="43" t="s">
        <v>1</v>
      </c>
      <c r="E29" s="43" t="s">
        <v>1</v>
      </c>
      <c r="F29" s="43" t="s">
        <v>1</v>
      </c>
      <c r="G29" s="122"/>
      <c r="H29" s="122"/>
      <c r="I29" s="122"/>
      <c r="J29" s="122"/>
      <c r="K29" s="122"/>
      <c r="L29" s="122"/>
      <c r="M29" s="122"/>
      <c r="N29" s="122"/>
      <c r="O29" s="122"/>
    </row>
    <row r="30" spans="1:15" ht="38.25" hidden="1">
      <c r="A30" s="20" t="s">
        <v>51</v>
      </c>
      <c r="B30" s="21" t="s">
        <v>52</v>
      </c>
      <c r="C30" s="20"/>
      <c r="D30" s="43" t="s">
        <v>1</v>
      </c>
      <c r="E30" s="43" t="s">
        <v>1</v>
      </c>
      <c r="F30" s="43" t="s">
        <v>1</v>
      </c>
      <c r="G30" s="122"/>
      <c r="H30" s="122"/>
      <c r="I30" s="122"/>
      <c r="J30" s="122"/>
      <c r="K30" s="122"/>
      <c r="L30" s="122"/>
      <c r="M30" s="122"/>
      <c r="N30" s="122"/>
      <c r="O30" s="122"/>
    </row>
    <row r="31" spans="1:15">
      <c r="A31" s="22" t="s">
        <v>53</v>
      </c>
      <c r="B31" s="129" t="s">
        <v>54</v>
      </c>
      <c r="C31" s="22" t="s">
        <v>25</v>
      </c>
      <c r="D31" s="43" t="s">
        <v>1</v>
      </c>
      <c r="E31" s="37">
        <f t="shared" ref="E31" si="1">SUM(E32:E34)</f>
        <v>1935.1059517041067</v>
      </c>
      <c r="F31" s="37">
        <f>SUM(F32:F34)</f>
        <v>2424.9995578659855</v>
      </c>
      <c r="G31" s="122"/>
      <c r="H31" s="122"/>
      <c r="I31" s="122"/>
      <c r="J31" s="122"/>
      <c r="K31" s="122"/>
      <c r="L31" s="122"/>
      <c r="M31" s="122"/>
      <c r="N31" s="122"/>
      <c r="O31" s="122"/>
    </row>
    <row r="32" spans="1:15">
      <c r="A32" s="20" t="s">
        <v>55</v>
      </c>
      <c r="B32" s="21" t="s">
        <v>56</v>
      </c>
      <c r="C32" s="20" t="s">
        <v>25</v>
      </c>
      <c r="D32" s="43" t="s">
        <v>1</v>
      </c>
      <c r="E32" s="13">
        <f>E18</f>
        <v>1188.9075472794241</v>
      </c>
      <c r="F32" s="13">
        <f>F18</f>
        <v>1646.8661755423211</v>
      </c>
      <c r="G32" s="122"/>
      <c r="H32" s="122"/>
      <c r="I32" s="122"/>
      <c r="J32" s="122"/>
      <c r="K32" s="122"/>
      <c r="L32" s="122"/>
      <c r="M32" s="122"/>
      <c r="N32" s="122"/>
      <c r="O32" s="122"/>
    </row>
    <row r="33" spans="1:15">
      <c r="A33" s="20" t="s">
        <v>57</v>
      </c>
      <c r="B33" s="21" t="s">
        <v>58</v>
      </c>
      <c r="C33" s="20" t="s">
        <v>25</v>
      </c>
      <c r="D33" s="43" t="s">
        <v>1</v>
      </c>
      <c r="E33" s="13">
        <f>E19</f>
        <v>746.19840442468262</v>
      </c>
      <c r="F33" s="13">
        <f>F19</f>
        <v>778.13338232366459</v>
      </c>
      <c r="G33" s="122"/>
      <c r="H33" s="122"/>
      <c r="I33" s="122"/>
      <c r="J33" s="122"/>
      <c r="K33" s="122"/>
      <c r="L33" s="122"/>
      <c r="M33" s="122"/>
      <c r="N33" s="122"/>
      <c r="O33" s="122"/>
    </row>
    <row r="34" spans="1:15" ht="25.5" hidden="1">
      <c r="A34" s="20" t="s">
        <v>59</v>
      </c>
      <c r="B34" s="21" t="s">
        <v>60</v>
      </c>
      <c r="C34" s="20" t="s">
        <v>25</v>
      </c>
      <c r="D34" s="43" t="s">
        <v>1</v>
      </c>
      <c r="E34" s="43" t="s">
        <v>1</v>
      </c>
      <c r="F34" s="43" t="s">
        <v>1</v>
      </c>
      <c r="G34" s="122"/>
      <c r="H34" s="122"/>
      <c r="I34" s="122"/>
      <c r="J34" s="122"/>
      <c r="K34" s="122"/>
      <c r="L34" s="122"/>
      <c r="M34" s="122"/>
      <c r="N34" s="122"/>
      <c r="O34" s="122"/>
    </row>
    <row r="35" spans="1:15" ht="25.5" hidden="1">
      <c r="A35" s="22" t="s">
        <v>61</v>
      </c>
      <c r="B35" s="129" t="s">
        <v>62</v>
      </c>
      <c r="C35" s="22" t="s">
        <v>25</v>
      </c>
      <c r="D35" s="43" t="s">
        <v>1</v>
      </c>
      <c r="E35" s="43" t="s">
        <v>1</v>
      </c>
      <c r="F35" s="43" t="s">
        <v>1</v>
      </c>
      <c r="G35" s="122"/>
      <c r="H35" s="122"/>
      <c r="I35" s="122"/>
      <c r="J35" s="122"/>
      <c r="K35" s="122"/>
      <c r="L35" s="122"/>
      <c r="M35" s="122"/>
      <c r="N35" s="122"/>
      <c r="O35" s="122"/>
    </row>
    <row r="36" spans="1:15" hidden="1">
      <c r="A36" s="20" t="s">
        <v>63</v>
      </c>
      <c r="B36" s="132" t="s">
        <v>64</v>
      </c>
      <c r="C36" s="20" t="s">
        <v>25</v>
      </c>
      <c r="D36" s="43" t="s">
        <v>1</v>
      </c>
      <c r="E36" s="43" t="s">
        <v>1</v>
      </c>
      <c r="F36" s="43" t="s">
        <v>1</v>
      </c>
      <c r="G36" s="122"/>
      <c r="H36" s="122"/>
      <c r="I36" s="122"/>
      <c r="J36" s="122"/>
      <c r="K36" s="122"/>
      <c r="L36" s="122"/>
      <c r="M36" s="122"/>
      <c r="N36" s="122"/>
      <c r="O36" s="122"/>
    </row>
    <row r="37" spans="1:15" hidden="1">
      <c r="A37" s="20" t="s">
        <v>65</v>
      </c>
      <c r="B37" s="132" t="s">
        <v>66</v>
      </c>
      <c r="C37" s="20" t="s">
        <v>25</v>
      </c>
      <c r="D37" s="43" t="s">
        <v>1</v>
      </c>
      <c r="E37" s="43" t="s">
        <v>1</v>
      </c>
      <c r="F37" s="43" t="s">
        <v>1</v>
      </c>
      <c r="G37" s="122"/>
      <c r="H37" s="122"/>
      <c r="I37" s="122"/>
      <c r="J37" s="122"/>
      <c r="K37" s="122"/>
      <c r="L37" s="122"/>
      <c r="M37" s="122"/>
      <c r="N37" s="122"/>
      <c r="O37" s="122"/>
    </row>
    <row r="38" spans="1:15" ht="25.5" hidden="1">
      <c r="A38" s="22" t="s">
        <v>67</v>
      </c>
      <c r="B38" s="129" t="s">
        <v>68</v>
      </c>
      <c r="C38" s="22" t="s">
        <v>25</v>
      </c>
      <c r="D38" s="43" t="s">
        <v>1</v>
      </c>
      <c r="E38" s="43" t="s">
        <v>1</v>
      </c>
      <c r="F38" s="43" t="s">
        <v>1</v>
      </c>
      <c r="G38" s="122"/>
      <c r="H38" s="122"/>
      <c r="I38" s="122"/>
      <c r="J38" s="122"/>
      <c r="K38" s="122"/>
      <c r="L38" s="122"/>
      <c r="M38" s="122"/>
      <c r="N38" s="122"/>
      <c r="O38" s="122"/>
    </row>
    <row r="39" spans="1:15" hidden="1">
      <c r="A39" s="20" t="s">
        <v>69</v>
      </c>
      <c r="B39" s="21" t="s">
        <v>56</v>
      </c>
      <c r="C39" s="20" t="s">
        <v>25</v>
      </c>
      <c r="D39" s="43" t="s">
        <v>1</v>
      </c>
      <c r="E39" s="43" t="s">
        <v>1</v>
      </c>
      <c r="F39" s="43" t="s">
        <v>1</v>
      </c>
      <c r="G39" s="122"/>
      <c r="H39" s="122"/>
      <c r="I39" s="122"/>
      <c r="J39" s="122"/>
      <c r="K39" s="122"/>
      <c r="L39" s="122"/>
      <c r="M39" s="122"/>
      <c r="N39" s="122"/>
      <c r="O39" s="122"/>
    </row>
    <row r="40" spans="1:15" hidden="1">
      <c r="A40" s="20" t="s">
        <v>70</v>
      </c>
      <c r="B40" s="21" t="s">
        <v>58</v>
      </c>
      <c r="C40" s="20" t="s">
        <v>25</v>
      </c>
      <c r="D40" s="43" t="s">
        <v>1</v>
      </c>
      <c r="E40" s="43" t="s">
        <v>1</v>
      </c>
      <c r="F40" s="43" t="s">
        <v>1</v>
      </c>
      <c r="G40" s="122"/>
      <c r="H40" s="122"/>
      <c r="I40" s="122"/>
      <c r="J40" s="122"/>
      <c r="K40" s="122"/>
      <c r="L40" s="122"/>
      <c r="M40" s="122"/>
      <c r="N40" s="122"/>
      <c r="O40" s="122"/>
    </row>
    <row r="41" spans="1:15" ht="25.5" hidden="1">
      <c r="A41" s="20" t="s">
        <v>71</v>
      </c>
      <c r="B41" s="21" t="s">
        <v>60</v>
      </c>
      <c r="C41" s="20" t="s">
        <v>25</v>
      </c>
      <c r="D41" s="43" t="s">
        <v>1</v>
      </c>
      <c r="E41" s="43" t="s">
        <v>1</v>
      </c>
      <c r="F41" s="43" t="s">
        <v>1</v>
      </c>
      <c r="G41" s="122"/>
      <c r="H41" s="122"/>
      <c r="I41" s="122"/>
      <c r="J41" s="122"/>
      <c r="K41" s="122"/>
      <c r="L41" s="122"/>
      <c r="M41" s="122"/>
      <c r="N41" s="122"/>
      <c r="O41" s="122"/>
    </row>
    <row r="42" spans="1:15" ht="25.5" hidden="1">
      <c r="A42" s="22" t="s">
        <v>72</v>
      </c>
      <c r="B42" s="129" t="s">
        <v>73</v>
      </c>
      <c r="C42" s="22" t="s">
        <v>25</v>
      </c>
      <c r="D42" s="43" t="s">
        <v>1</v>
      </c>
      <c r="E42" s="43" t="s">
        <v>1</v>
      </c>
      <c r="F42" s="43" t="s">
        <v>1</v>
      </c>
      <c r="G42" s="122"/>
      <c r="H42" s="122"/>
      <c r="I42" s="122"/>
      <c r="J42" s="122"/>
      <c r="K42" s="122"/>
      <c r="L42" s="122"/>
      <c r="M42" s="122"/>
      <c r="N42" s="122"/>
      <c r="O42" s="122"/>
    </row>
    <row r="43" spans="1:15" hidden="1">
      <c r="A43" s="20" t="s">
        <v>74</v>
      </c>
      <c r="B43" s="21" t="s">
        <v>56</v>
      </c>
      <c r="C43" s="20" t="s">
        <v>25</v>
      </c>
      <c r="D43" s="43" t="s">
        <v>1</v>
      </c>
      <c r="E43" s="43" t="s">
        <v>1</v>
      </c>
      <c r="F43" s="43" t="s">
        <v>1</v>
      </c>
      <c r="G43" s="122"/>
      <c r="H43" s="122"/>
      <c r="I43" s="122"/>
      <c r="J43" s="122"/>
      <c r="K43" s="122"/>
      <c r="L43" s="122"/>
      <c r="M43" s="122"/>
      <c r="N43" s="122"/>
      <c r="O43" s="122"/>
    </row>
    <row r="44" spans="1:15" hidden="1">
      <c r="A44" s="20" t="s">
        <v>75</v>
      </c>
      <c r="B44" s="21" t="s">
        <v>58</v>
      </c>
      <c r="C44" s="20" t="s">
        <v>25</v>
      </c>
      <c r="D44" s="43" t="s">
        <v>1</v>
      </c>
      <c r="E44" s="43" t="s">
        <v>1</v>
      </c>
      <c r="F44" s="43" t="s">
        <v>1</v>
      </c>
      <c r="G44" s="122"/>
      <c r="H44" s="122"/>
      <c r="I44" s="122"/>
      <c r="J44" s="122"/>
      <c r="K44" s="122"/>
      <c r="L44" s="122"/>
      <c r="M44" s="122"/>
      <c r="N44" s="122"/>
      <c r="O44" s="122"/>
    </row>
    <row r="45" spans="1:15" ht="25.5" hidden="1">
      <c r="A45" s="20" t="s">
        <v>76</v>
      </c>
      <c r="B45" s="21" t="s">
        <v>60</v>
      </c>
      <c r="C45" s="20" t="s">
        <v>25</v>
      </c>
      <c r="D45" s="43" t="s">
        <v>1</v>
      </c>
      <c r="E45" s="43" t="s">
        <v>1</v>
      </c>
      <c r="F45" s="43" t="s">
        <v>1</v>
      </c>
      <c r="G45" s="122"/>
      <c r="H45" s="122"/>
      <c r="I45" s="122"/>
      <c r="J45" s="122"/>
      <c r="K45" s="122"/>
      <c r="L45" s="122"/>
      <c r="M45" s="122"/>
      <c r="N45" s="122"/>
      <c r="O45" s="122"/>
    </row>
    <row r="46" spans="1:15" hidden="1">
      <c r="A46" s="22" t="s">
        <v>77</v>
      </c>
      <c r="B46" s="129" t="s">
        <v>78</v>
      </c>
      <c r="C46" s="22" t="s">
        <v>25</v>
      </c>
      <c r="D46" s="43" t="s">
        <v>1</v>
      </c>
      <c r="E46" s="43" t="s">
        <v>1</v>
      </c>
      <c r="F46" s="43" t="s">
        <v>1</v>
      </c>
      <c r="G46" s="122"/>
      <c r="H46" s="122"/>
      <c r="I46" s="122"/>
      <c r="J46" s="122"/>
      <c r="K46" s="122"/>
      <c r="L46" s="122"/>
      <c r="M46" s="122"/>
      <c r="N46" s="122"/>
      <c r="O46" s="122"/>
    </row>
    <row r="47" spans="1:15" ht="38.25" hidden="1">
      <c r="A47" s="87" t="s">
        <v>79</v>
      </c>
      <c r="B47" s="129" t="s">
        <v>80</v>
      </c>
      <c r="C47" s="133" t="s">
        <v>81</v>
      </c>
      <c r="D47" s="43" t="s">
        <v>1</v>
      </c>
      <c r="E47" s="43" t="s">
        <v>1</v>
      </c>
      <c r="F47" s="43" t="s">
        <v>1</v>
      </c>
      <c r="G47" s="122"/>
      <c r="H47" s="122"/>
      <c r="I47" s="122"/>
      <c r="J47" s="122"/>
      <c r="K47" s="122"/>
      <c r="L47" s="122"/>
      <c r="M47" s="122"/>
      <c r="N47" s="122"/>
      <c r="O47" s="122"/>
    </row>
    <row r="48" spans="1:15" ht="87" customHeight="1">
      <c r="A48" s="87" t="s">
        <v>82</v>
      </c>
      <c r="B48" s="129" t="s">
        <v>83</v>
      </c>
      <c r="C48" s="133"/>
      <c r="D48" s="173" t="s">
        <v>198</v>
      </c>
      <c r="E48" s="173"/>
      <c r="F48" s="173"/>
      <c r="G48" s="122"/>
      <c r="H48" s="122"/>
      <c r="I48" s="122"/>
      <c r="J48" s="122"/>
      <c r="K48" s="122"/>
      <c r="L48" s="122"/>
      <c r="M48" s="122"/>
      <c r="N48" s="122"/>
      <c r="O48" s="122"/>
    </row>
    <row r="49" spans="1:15" ht="16.5" customHeight="1">
      <c r="A49" s="135"/>
      <c r="B49" s="136"/>
      <c r="C49" s="137"/>
      <c r="D49" s="138"/>
      <c r="E49" s="138"/>
      <c r="F49" s="138"/>
      <c r="G49" s="122"/>
      <c r="H49" s="122"/>
      <c r="I49" s="122"/>
      <c r="J49" s="122"/>
      <c r="K49" s="122"/>
      <c r="L49" s="122"/>
      <c r="M49" s="122"/>
      <c r="N49" s="122"/>
      <c r="O49" s="122"/>
    </row>
    <row r="50" spans="1:15">
      <c r="A50" s="139"/>
      <c r="B50" s="140" t="s">
        <v>89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</row>
    <row r="51" spans="1:15" ht="30" customHeight="1">
      <c r="A51" s="141" t="s">
        <v>85</v>
      </c>
      <c r="B51" s="168" t="s">
        <v>86</v>
      </c>
      <c r="C51" s="168"/>
      <c r="D51" s="168"/>
      <c r="E51" s="168"/>
      <c r="F51" s="168"/>
      <c r="G51" s="122"/>
      <c r="H51" s="122"/>
      <c r="I51" s="122"/>
      <c r="J51" s="122"/>
      <c r="K51" s="122"/>
      <c r="L51" s="122"/>
      <c r="M51" s="122"/>
      <c r="N51" s="122"/>
      <c r="O51" s="122"/>
    </row>
    <row r="52" spans="1:15">
      <c r="A52" s="139"/>
      <c r="B52" s="139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</row>
    <row r="53" spans="1:15">
      <c r="A53" s="139"/>
      <c r="B53" s="139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</row>
    <row r="54" spans="1:15">
      <c r="A54" s="139"/>
      <c r="B54" s="139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</row>
    <row r="55" spans="1:15" ht="15.75">
      <c r="A55" s="142"/>
      <c r="B55" s="142"/>
      <c r="C55" s="142"/>
      <c r="D55" s="142"/>
      <c r="E55" s="178" t="s">
        <v>117</v>
      </c>
      <c r="F55" s="178"/>
      <c r="G55" s="178"/>
      <c r="H55" s="178"/>
      <c r="I55" s="178"/>
      <c r="J55" s="122"/>
      <c r="K55" s="122"/>
      <c r="L55" s="122"/>
      <c r="M55" s="122"/>
      <c r="N55" s="122"/>
      <c r="O55" s="122"/>
    </row>
    <row r="56" spans="1:15" ht="27" customHeight="1">
      <c r="A56" s="142"/>
      <c r="B56" s="142"/>
      <c r="C56" s="142"/>
      <c r="D56" s="142"/>
      <c r="E56" s="178" t="s">
        <v>190</v>
      </c>
      <c r="F56" s="178"/>
      <c r="G56" s="178"/>
      <c r="H56" s="178"/>
      <c r="I56" s="178"/>
      <c r="J56" s="122"/>
      <c r="K56" s="122"/>
      <c r="L56" s="122"/>
      <c r="M56" s="122"/>
      <c r="N56" s="122"/>
      <c r="O56" s="122"/>
    </row>
    <row r="57" spans="1:15" ht="15.75">
      <c r="A57" s="142"/>
      <c r="B57" s="142"/>
      <c r="C57" s="142"/>
      <c r="D57" s="142"/>
      <c r="E57" s="142"/>
      <c r="F57" s="142"/>
      <c r="G57" s="142"/>
      <c r="H57" s="142"/>
      <c r="I57" s="142"/>
      <c r="J57" s="122"/>
      <c r="K57" s="122"/>
      <c r="L57" s="122"/>
      <c r="M57" s="122"/>
      <c r="N57" s="122"/>
      <c r="O57" s="122"/>
    </row>
    <row r="58" spans="1:15" ht="15.75">
      <c r="A58" s="142"/>
      <c r="B58" s="142"/>
      <c r="C58" s="142"/>
      <c r="D58" s="142"/>
      <c r="E58" s="142"/>
      <c r="F58" s="142"/>
      <c r="G58" s="142"/>
      <c r="H58" s="142"/>
      <c r="I58" s="142"/>
      <c r="J58" s="122"/>
      <c r="K58" s="122"/>
      <c r="L58" s="122"/>
      <c r="M58" s="122"/>
      <c r="N58" s="122"/>
      <c r="O58" s="122"/>
    </row>
    <row r="59" spans="1:15" ht="16.5">
      <c r="A59" s="179" t="s">
        <v>105</v>
      </c>
      <c r="B59" s="179"/>
      <c r="C59" s="179"/>
      <c r="D59" s="179"/>
      <c r="E59" s="179"/>
      <c r="F59" s="179"/>
      <c r="G59" s="179"/>
      <c r="H59" s="179"/>
      <c r="I59" s="179"/>
      <c r="J59" s="122"/>
      <c r="K59" s="122"/>
      <c r="L59" s="122"/>
      <c r="M59" s="122"/>
      <c r="N59" s="122"/>
      <c r="O59" s="122"/>
    </row>
    <row r="60" spans="1:15" ht="15.75" customHeight="1">
      <c r="A60" s="143"/>
      <c r="B60" s="180" t="str">
        <f>A5</f>
        <v>Петрозаводская ТЭЦ</v>
      </c>
      <c r="C60" s="180"/>
      <c r="D60" s="180"/>
      <c r="E60" s="180"/>
      <c r="F60" s="180"/>
      <c r="G60" s="180"/>
      <c r="H60" s="143"/>
      <c r="I60" s="143"/>
      <c r="J60" s="122"/>
      <c r="K60" s="122"/>
      <c r="L60" s="122"/>
      <c r="M60" s="122"/>
      <c r="N60" s="122"/>
      <c r="O60" s="122"/>
    </row>
    <row r="61" spans="1:15" ht="15.75" customHeight="1">
      <c r="A61" s="118"/>
      <c r="B61" s="118"/>
      <c r="C61" s="176" t="s">
        <v>195</v>
      </c>
      <c r="D61" s="176"/>
      <c r="E61" s="176"/>
      <c r="F61" s="176"/>
      <c r="G61" s="176"/>
      <c r="H61" s="118"/>
      <c r="I61" s="118"/>
      <c r="J61" s="122"/>
      <c r="K61" s="122"/>
      <c r="L61" s="122"/>
      <c r="M61" s="122"/>
      <c r="N61" s="122"/>
      <c r="O61" s="122"/>
    </row>
    <row r="62" spans="1:15" ht="15.75" customHeight="1">
      <c r="A62" s="118"/>
      <c r="B62" s="180" t="str">
        <f>A7</f>
        <v>Республика Карелия</v>
      </c>
      <c r="C62" s="180"/>
      <c r="D62" s="180"/>
      <c r="E62" s="180"/>
      <c r="F62" s="180"/>
      <c r="G62" s="180"/>
      <c r="H62" s="118"/>
      <c r="I62" s="118"/>
      <c r="J62" s="122"/>
      <c r="K62" s="122"/>
      <c r="L62" s="122"/>
      <c r="M62" s="122"/>
      <c r="N62" s="122"/>
      <c r="O62" s="122"/>
    </row>
    <row r="63" spans="1:15" ht="15.75" customHeight="1">
      <c r="A63" s="118"/>
      <c r="B63" s="118"/>
      <c r="C63" s="176" t="s">
        <v>197</v>
      </c>
      <c r="D63" s="176"/>
      <c r="E63" s="176"/>
      <c r="F63" s="176"/>
      <c r="G63" s="176"/>
      <c r="H63" s="118"/>
      <c r="I63" s="118"/>
      <c r="J63" s="122"/>
      <c r="K63" s="122"/>
      <c r="L63" s="122"/>
      <c r="M63" s="122"/>
      <c r="N63" s="122"/>
      <c r="O63" s="122"/>
    </row>
    <row r="64" spans="1:15" ht="15.75">
      <c r="A64" s="175"/>
      <c r="B64" s="175"/>
      <c r="C64" s="175"/>
      <c r="D64" s="175"/>
      <c r="E64" s="175"/>
      <c r="F64" s="175"/>
      <c r="G64" s="142"/>
      <c r="H64" s="142"/>
      <c r="I64" s="142"/>
      <c r="J64" s="122"/>
      <c r="K64" s="122"/>
      <c r="L64" s="122"/>
      <c r="M64" s="122"/>
      <c r="N64" s="122"/>
      <c r="O64" s="122"/>
    </row>
    <row r="65" spans="1:15" ht="42.75" customHeight="1">
      <c r="A65" s="174" t="s">
        <v>106</v>
      </c>
      <c r="B65" s="174" t="s">
        <v>6</v>
      </c>
      <c r="C65" s="174" t="s">
        <v>186</v>
      </c>
      <c r="D65" s="174" t="s">
        <v>199</v>
      </c>
      <c r="E65" s="174"/>
      <c r="F65" s="174" t="s">
        <v>200</v>
      </c>
      <c r="G65" s="174"/>
      <c r="H65" s="174" t="s">
        <v>193</v>
      </c>
      <c r="I65" s="174"/>
      <c r="J65" s="122"/>
      <c r="K65" s="122"/>
      <c r="L65" s="122"/>
      <c r="M65" s="122"/>
      <c r="N65" s="122"/>
      <c r="O65" s="122"/>
    </row>
    <row r="66" spans="1:15">
      <c r="A66" s="174"/>
      <c r="B66" s="174"/>
      <c r="C66" s="174"/>
      <c r="D66" s="144" t="s">
        <v>107</v>
      </c>
      <c r="E66" s="144" t="s">
        <v>108</v>
      </c>
      <c r="F66" s="144" t="s">
        <v>107</v>
      </c>
      <c r="G66" s="144" t="s">
        <v>108</v>
      </c>
      <c r="H66" s="144" t="s">
        <v>107</v>
      </c>
      <c r="I66" s="144" t="s">
        <v>108</v>
      </c>
      <c r="J66" s="122"/>
      <c r="K66" s="122"/>
      <c r="L66" s="122"/>
      <c r="M66" s="122"/>
      <c r="N66" s="122"/>
      <c r="O66" s="122"/>
    </row>
    <row r="67" spans="1:15">
      <c r="A67" s="145" t="s">
        <v>16</v>
      </c>
      <c r="B67" s="146" t="s">
        <v>110</v>
      </c>
      <c r="C67" s="145"/>
      <c r="D67" s="147"/>
      <c r="E67" s="147"/>
      <c r="F67" s="147"/>
      <c r="G67" s="147"/>
      <c r="H67" s="147"/>
      <c r="I67" s="147"/>
      <c r="J67" s="122"/>
      <c r="K67" s="122"/>
      <c r="L67" s="122"/>
      <c r="M67" s="122"/>
      <c r="N67" s="122"/>
      <c r="O67" s="122"/>
    </row>
    <row r="68" spans="1:15" ht="28.5">
      <c r="A68" s="144" t="s">
        <v>111</v>
      </c>
      <c r="B68" s="148" t="s">
        <v>112</v>
      </c>
      <c r="C68" s="144" t="s">
        <v>113</v>
      </c>
      <c r="D68" s="149">
        <v>949.13</v>
      </c>
      <c r="E68" s="149">
        <v>949.13</v>
      </c>
      <c r="F68" s="149">
        <f>E68</f>
        <v>949.13</v>
      </c>
      <c r="G68" s="149">
        <v>1047.3499301545837</v>
      </c>
      <c r="H68" s="149">
        <f>G68</f>
        <v>1047.3499301545837</v>
      </c>
      <c r="I68" s="149">
        <v>1508.6649250803364</v>
      </c>
      <c r="J68" s="150"/>
      <c r="K68" s="122"/>
      <c r="L68" s="122"/>
      <c r="M68" s="122"/>
      <c r="N68" s="122"/>
      <c r="O68" s="122"/>
    </row>
    <row r="69" spans="1:15" ht="28.5">
      <c r="A69" s="144"/>
      <c r="B69" s="148" t="s">
        <v>114</v>
      </c>
      <c r="C69" s="144" t="s">
        <v>113</v>
      </c>
      <c r="D69" s="149">
        <v>940.35</v>
      </c>
      <c r="E69" s="149">
        <v>940.35</v>
      </c>
      <c r="F69" s="149">
        <f>E69</f>
        <v>940.35</v>
      </c>
      <c r="G69" s="149">
        <v>1037.9146650607724</v>
      </c>
      <c r="H69" s="149">
        <f>G69</f>
        <v>1037.9146650607724</v>
      </c>
      <c r="I69" s="149">
        <v>1498.6334620183975</v>
      </c>
      <c r="J69" s="150"/>
      <c r="K69" s="122"/>
      <c r="L69" s="122"/>
      <c r="M69" s="122"/>
      <c r="N69" s="122"/>
      <c r="O69" s="122"/>
    </row>
    <row r="70" spans="1:15" ht="28.5">
      <c r="A70" s="144" t="s">
        <v>115</v>
      </c>
      <c r="B70" s="148" t="s">
        <v>116</v>
      </c>
      <c r="C70" s="144" t="s">
        <v>109</v>
      </c>
      <c r="D70" s="149">
        <v>272360.78999999998</v>
      </c>
      <c r="E70" s="149">
        <v>272360.78999999998</v>
      </c>
      <c r="F70" s="149">
        <f>E70</f>
        <v>272360.78999999998</v>
      </c>
      <c r="G70" s="149">
        <f>'[2]0.1'!$I$21</f>
        <v>291017.32825268043</v>
      </c>
      <c r="H70" s="149">
        <f>G70</f>
        <v>291017.32825268043</v>
      </c>
      <c r="I70" s="149">
        <v>305394.94939934032</v>
      </c>
      <c r="J70" s="150"/>
      <c r="K70" s="122"/>
      <c r="L70" s="122"/>
      <c r="M70" s="122"/>
      <c r="N70" s="122"/>
      <c r="O70" s="122"/>
    </row>
    <row r="71" spans="1:15">
      <c r="A71" s="151" t="s">
        <v>118</v>
      </c>
      <c r="B71" s="152"/>
      <c r="C71" s="152"/>
      <c r="D71" s="152"/>
      <c r="E71" s="152"/>
      <c r="F71" s="152"/>
      <c r="G71" s="152"/>
      <c r="H71" s="152"/>
      <c r="I71" s="152"/>
      <c r="J71" s="122"/>
      <c r="K71" s="122"/>
      <c r="L71" s="122"/>
      <c r="M71" s="122"/>
      <c r="N71" s="122"/>
      <c r="O71" s="122"/>
    </row>
    <row r="72" spans="1:15">
      <c r="A72" s="122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</row>
    <row r="73" spans="1:15">
      <c r="A73" s="122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</row>
    <row r="74" spans="1:15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</sheetData>
  <mergeCells count="25">
    <mergeCell ref="A7:F7"/>
    <mergeCell ref="D1:F1"/>
    <mergeCell ref="D2:F2"/>
    <mergeCell ref="A4:F4"/>
    <mergeCell ref="A5:F5"/>
    <mergeCell ref="B6:F6"/>
    <mergeCell ref="C63:G63"/>
    <mergeCell ref="B8:F8"/>
    <mergeCell ref="J10:O10"/>
    <mergeCell ref="H11:L11"/>
    <mergeCell ref="D48:F48"/>
    <mergeCell ref="B51:F51"/>
    <mergeCell ref="E55:I55"/>
    <mergeCell ref="E56:I56"/>
    <mergeCell ref="A59:I59"/>
    <mergeCell ref="B60:G60"/>
    <mergeCell ref="C61:G61"/>
    <mergeCell ref="B62:G62"/>
    <mergeCell ref="H65:I65"/>
    <mergeCell ref="A64:F64"/>
    <mergeCell ref="A65:A66"/>
    <mergeCell ref="B65:B66"/>
    <mergeCell ref="C65:C66"/>
    <mergeCell ref="D65:E65"/>
    <mergeCell ref="F65:G65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4" zoomScaleNormal="100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1.28515625" customWidth="1"/>
    <col min="4" max="4" width="17.42578125" customWidth="1"/>
    <col min="5" max="5" width="17.85546875" customWidth="1"/>
    <col min="6" max="7" width="15.42578125" customWidth="1"/>
    <col min="8" max="8" width="14.28515625" customWidth="1"/>
    <col min="9" max="9" width="15.42578125" customWidth="1"/>
  </cols>
  <sheetData>
    <row r="1" spans="1:6">
      <c r="D1" s="167" t="s">
        <v>4</v>
      </c>
      <c r="E1" s="167"/>
      <c r="F1" s="167"/>
    </row>
    <row r="2" spans="1:6" ht="47.25" customHeight="1">
      <c r="A2" s="2"/>
      <c r="B2" s="2"/>
      <c r="C2" s="2"/>
      <c r="D2" s="168" t="s">
        <v>190</v>
      </c>
      <c r="E2" s="168"/>
      <c r="F2" s="168"/>
    </row>
    <row r="3" spans="1:6" ht="19.5" customHeight="1">
      <c r="A3" s="2"/>
      <c r="B3" s="2"/>
      <c r="C3" s="2"/>
      <c r="D3" s="72"/>
      <c r="E3" s="72"/>
      <c r="F3" s="72"/>
    </row>
    <row r="4" spans="1:6" ht="16.5" customHeight="1">
      <c r="A4" s="154" t="s">
        <v>120</v>
      </c>
      <c r="B4" s="154"/>
      <c r="C4" s="154"/>
      <c r="D4" s="154"/>
      <c r="E4" s="154"/>
      <c r="F4" s="154"/>
    </row>
    <row r="5" spans="1:6" ht="17.25" customHeight="1">
      <c r="A5" s="180" t="s">
        <v>124</v>
      </c>
      <c r="B5" s="180"/>
      <c r="C5" s="180"/>
      <c r="D5" s="180"/>
      <c r="E5" s="180"/>
      <c r="F5" s="180"/>
    </row>
    <row r="6" spans="1:6" ht="17.25" customHeight="1">
      <c r="A6" s="169" t="s">
        <v>121</v>
      </c>
      <c r="B6" s="169"/>
      <c r="C6" s="169"/>
      <c r="D6" s="169"/>
      <c r="E6" s="169"/>
      <c r="F6" s="169"/>
    </row>
    <row r="8" spans="1:6" ht="64.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6">
      <c r="A9" s="54" t="s">
        <v>8</v>
      </c>
      <c r="B9" s="5" t="s">
        <v>9</v>
      </c>
      <c r="C9" s="54" t="s">
        <v>10</v>
      </c>
      <c r="D9" s="36">
        <v>160</v>
      </c>
      <c r="E9" s="36">
        <v>133</v>
      </c>
      <c r="F9" s="36">
        <v>133</v>
      </c>
    </row>
    <row r="10" spans="1:6" ht="63.75">
      <c r="A10" s="74" t="s">
        <v>11</v>
      </c>
      <c r="B10" s="8" t="s">
        <v>12</v>
      </c>
      <c r="C10" s="74" t="s">
        <v>10</v>
      </c>
      <c r="D10" s="13">
        <v>97.890999999999991</v>
      </c>
      <c r="E10" s="13">
        <v>91.865666666666669</v>
      </c>
      <c r="F10" s="13">
        <v>91.705876712328759</v>
      </c>
    </row>
    <row r="11" spans="1:6">
      <c r="A11" s="74" t="s">
        <v>13</v>
      </c>
      <c r="B11" s="8" t="s">
        <v>14</v>
      </c>
      <c r="C11" s="74" t="s">
        <v>15</v>
      </c>
      <c r="D11" s="13">
        <v>774.89377100000002</v>
      </c>
      <c r="E11" s="13">
        <v>780.88589999999999</v>
      </c>
      <c r="F11" s="13">
        <v>704.66600000000005</v>
      </c>
    </row>
    <row r="12" spans="1:6">
      <c r="A12" s="74" t="s">
        <v>16</v>
      </c>
      <c r="B12" s="8" t="s">
        <v>17</v>
      </c>
      <c r="C12" s="74" t="s">
        <v>15</v>
      </c>
      <c r="D12" s="13">
        <v>760.61619800000005</v>
      </c>
      <c r="E12" s="13">
        <v>769.61800000000005</v>
      </c>
      <c r="F12" s="13">
        <v>688.48900000000003</v>
      </c>
    </row>
    <row r="13" spans="1:6">
      <c r="A13" s="74" t="s">
        <v>18</v>
      </c>
      <c r="B13" s="8" t="s">
        <v>19</v>
      </c>
      <c r="C13" s="74" t="s">
        <v>20</v>
      </c>
      <c r="D13" s="13" t="s">
        <v>1</v>
      </c>
      <c r="E13" s="13" t="s">
        <v>1</v>
      </c>
      <c r="F13" s="13" t="s">
        <v>1</v>
      </c>
    </row>
    <row r="14" spans="1:6">
      <c r="A14" s="74" t="s">
        <v>21</v>
      </c>
      <c r="B14" s="8" t="s">
        <v>22</v>
      </c>
      <c r="C14" s="74" t="s">
        <v>20</v>
      </c>
      <c r="D14" s="13" t="s">
        <v>1</v>
      </c>
      <c r="E14" s="13" t="s">
        <v>1</v>
      </c>
      <c r="F14" s="13" t="s">
        <v>1</v>
      </c>
    </row>
    <row r="15" spans="1:6" ht="21" customHeight="1">
      <c r="A15" s="10" t="s">
        <v>23</v>
      </c>
      <c r="B15" s="75" t="s">
        <v>24</v>
      </c>
      <c r="C15" s="10" t="s">
        <v>25</v>
      </c>
      <c r="D15" s="13" t="s">
        <v>1</v>
      </c>
      <c r="E15" s="37">
        <f>E16+E17</f>
        <v>350.96850063619047</v>
      </c>
      <c r="F15" s="37">
        <f>F16+F17</f>
        <v>366.194803395961</v>
      </c>
    </row>
    <row r="16" spans="1:6">
      <c r="A16" s="10" t="s">
        <v>26</v>
      </c>
      <c r="B16" s="75" t="s">
        <v>27</v>
      </c>
      <c r="C16" s="74" t="s">
        <v>25</v>
      </c>
      <c r="D16" s="13" t="s">
        <v>1</v>
      </c>
      <c r="E16" s="13">
        <v>43.551959394793592</v>
      </c>
      <c r="F16" s="13">
        <v>43.975901899824954</v>
      </c>
    </row>
    <row r="17" spans="1:6" ht="16.5" customHeight="1">
      <c r="A17" s="10" t="s">
        <v>28</v>
      </c>
      <c r="B17" s="75" t="s">
        <v>29</v>
      </c>
      <c r="C17" s="74" t="s">
        <v>25</v>
      </c>
      <c r="D17" s="13" t="s">
        <v>1</v>
      </c>
      <c r="E17" s="13">
        <v>307.41654124139689</v>
      </c>
      <c r="F17" s="13">
        <v>322.21890149613603</v>
      </c>
    </row>
    <row r="18" spans="1:6" ht="38.25">
      <c r="A18" s="10" t="s">
        <v>30</v>
      </c>
      <c r="B18" s="75" t="s">
        <v>31</v>
      </c>
      <c r="C18" s="74" t="s">
        <v>25</v>
      </c>
      <c r="D18" s="13" t="s">
        <v>1</v>
      </c>
      <c r="E18" s="13" t="s">
        <v>1</v>
      </c>
      <c r="F18" s="13" t="s">
        <v>1</v>
      </c>
    </row>
    <row r="19" spans="1:6">
      <c r="A19" s="74" t="s">
        <v>32</v>
      </c>
      <c r="B19" s="8" t="s">
        <v>33</v>
      </c>
      <c r="C19" s="74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4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4" t="s">
        <v>36</v>
      </c>
      <c r="B21" s="8" t="s">
        <v>37</v>
      </c>
      <c r="C21" s="74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4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4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75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75" t="s">
        <v>44</v>
      </c>
      <c r="C25" s="74"/>
      <c r="D25" s="13" t="s">
        <v>1</v>
      </c>
      <c r="E25" s="13" t="s">
        <v>1</v>
      </c>
      <c r="F25" s="13" t="s">
        <v>1</v>
      </c>
    </row>
    <row r="26" spans="1:6">
      <c r="A26" s="74" t="s">
        <v>45</v>
      </c>
      <c r="B26" s="8" t="s">
        <v>46</v>
      </c>
      <c r="C26" s="74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4" t="s">
        <v>48</v>
      </c>
      <c r="B27" s="8" t="s">
        <v>49</v>
      </c>
      <c r="C27" s="74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4" t="s">
        <v>51</v>
      </c>
      <c r="B28" s="8" t="s">
        <v>52</v>
      </c>
      <c r="C28" s="74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5" t="s">
        <v>54</v>
      </c>
      <c r="C29" s="10" t="s">
        <v>25</v>
      </c>
      <c r="D29" s="13" t="s">
        <v>1</v>
      </c>
      <c r="E29" s="37">
        <f>E30+E31</f>
        <v>350.96850063619047</v>
      </c>
      <c r="F29" s="37">
        <f>F30+F31</f>
        <v>366.194803395961</v>
      </c>
    </row>
    <row r="30" spans="1:6">
      <c r="A30" s="20" t="s">
        <v>55</v>
      </c>
      <c r="B30" s="21" t="s">
        <v>56</v>
      </c>
      <c r="C30" s="74" t="s">
        <v>25</v>
      </c>
      <c r="D30" s="13" t="s">
        <v>1</v>
      </c>
      <c r="E30" s="13">
        <f>E16</f>
        <v>43.551959394793592</v>
      </c>
      <c r="F30" s="13">
        <f>F16</f>
        <v>43.975901899824954</v>
      </c>
    </row>
    <row r="31" spans="1:6">
      <c r="A31" s="20" t="s">
        <v>57</v>
      </c>
      <c r="B31" s="8" t="s">
        <v>58</v>
      </c>
      <c r="C31" s="74" t="s">
        <v>25</v>
      </c>
      <c r="D31" s="13" t="s">
        <v>1</v>
      </c>
      <c r="E31" s="13">
        <f>E17</f>
        <v>307.41654124139689</v>
      </c>
      <c r="F31" s="13">
        <f>F17</f>
        <v>322.21890149613603</v>
      </c>
    </row>
    <row r="32" spans="1:6" ht="25.5">
      <c r="A32" s="20" t="s">
        <v>59</v>
      </c>
      <c r="B32" s="8" t="s">
        <v>60</v>
      </c>
      <c r="C32" s="74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4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4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4" t="s">
        <v>69</v>
      </c>
      <c r="B37" s="21" t="s">
        <v>56</v>
      </c>
      <c r="C37" s="74" t="s">
        <v>25</v>
      </c>
      <c r="D37" s="13" t="s">
        <v>1</v>
      </c>
      <c r="E37" s="13" t="s">
        <v>1</v>
      </c>
      <c r="F37" s="13" t="s">
        <v>1</v>
      </c>
    </row>
    <row r="38" spans="1:6">
      <c r="A38" s="74" t="s">
        <v>70</v>
      </c>
      <c r="B38" s="8" t="s">
        <v>58</v>
      </c>
      <c r="C38" s="74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4" t="s">
        <v>71</v>
      </c>
      <c r="B39" s="8" t="s">
        <v>60</v>
      </c>
      <c r="C39" s="74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4" t="s">
        <v>74</v>
      </c>
      <c r="B41" s="21" t="s">
        <v>56</v>
      </c>
      <c r="C41" s="74" t="s">
        <v>25</v>
      </c>
      <c r="D41" s="13" t="s">
        <v>1</v>
      </c>
      <c r="E41" s="13" t="s">
        <v>1</v>
      </c>
      <c r="F41" s="13" t="s">
        <v>1</v>
      </c>
    </row>
    <row r="42" spans="1:6">
      <c r="A42" s="74" t="s">
        <v>75</v>
      </c>
      <c r="B42" s="8" t="s">
        <v>58</v>
      </c>
      <c r="C42" s="74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4" t="s">
        <v>76</v>
      </c>
      <c r="B43" s="8" t="s">
        <v>60</v>
      </c>
      <c r="C43" s="74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5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79" t="s">
        <v>8</v>
      </c>
      <c r="B49" s="171" t="s">
        <v>86</v>
      </c>
      <c r="C49" s="171"/>
      <c r="D49" s="171"/>
      <c r="E49" s="171"/>
      <c r="F49" s="171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65" t="s">
        <v>117</v>
      </c>
      <c r="F52" s="165"/>
      <c r="G52" s="165"/>
      <c r="H52" s="165"/>
      <c r="I52" s="165"/>
    </row>
    <row r="53" spans="1:9" ht="30.75" customHeight="1">
      <c r="A53" s="64"/>
      <c r="B53" s="64"/>
      <c r="C53" s="64"/>
      <c r="D53" s="64"/>
      <c r="E53" s="165" t="s">
        <v>190</v>
      </c>
      <c r="F53" s="165"/>
      <c r="G53" s="165"/>
      <c r="H53" s="165"/>
      <c r="I53" s="165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1" t="s">
        <v>105</v>
      </c>
      <c r="B56" s="161"/>
      <c r="C56" s="161"/>
      <c r="D56" s="161"/>
      <c r="E56" s="161"/>
      <c r="F56" s="161"/>
      <c r="G56" s="161"/>
      <c r="H56" s="161"/>
      <c r="I56" s="161"/>
    </row>
    <row r="57" spans="1:9" ht="15.75" customHeight="1">
      <c r="A57" s="180" t="s">
        <v>124</v>
      </c>
      <c r="B57" s="180"/>
      <c r="C57" s="180"/>
      <c r="D57" s="180"/>
      <c r="E57" s="180"/>
      <c r="F57" s="180"/>
      <c r="G57" s="180"/>
      <c r="H57" s="180"/>
      <c r="I57" s="180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56.25" customHeight="1">
      <c r="A59" s="162" t="s">
        <v>106</v>
      </c>
      <c r="B59" s="162" t="s">
        <v>6</v>
      </c>
      <c r="C59" s="162" t="s">
        <v>186</v>
      </c>
      <c r="D59" s="174" t="s">
        <v>199</v>
      </c>
      <c r="E59" s="174"/>
      <c r="F59" s="174" t="s">
        <v>200</v>
      </c>
      <c r="G59" s="174"/>
      <c r="H59" s="174" t="s">
        <v>193</v>
      </c>
      <c r="I59" s="174"/>
    </row>
    <row r="60" spans="1:9" ht="28.5">
      <c r="A60" s="162"/>
      <c r="B60" s="162"/>
      <c r="C60" s="162"/>
      <c r="D60" s="77" t="s">
        <v>107</v>
      </c>
      <c r="E60" s="77" t="s">
        <v>108</v>
      </c>
      <c r="F60" s="77" t="s">
        <v>107</v>
      </c>
      <c r="G60" s="77" t="s">
        <v>108</v>
      </c>
      <c r="H60" s="77" t="s">
        <v>107</v>
      </c>
      <c r="I60" s="77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0" t="s">
        <v>111</v>
      </c>
      <c r="B62" s="112" t="s">
        <v>112</v>
      </c>
      <c r="C62" s="110" t="s">
        <v>113</v>
      </c>
      <c r="D62" s="113">
        <v>47.71</v>
      </c>
      <c r="E62" s="113">
        <v>47.71</v>
      </c>
      <c r="F62" s="113">
        <v>47.71</v>
      </c>
      <c r="G62" s="113">
        <v>56.589060280286574</v>
      </c>
      <c r="H62" s="113">
        <v>56.589060280286574</v>
      </c>
      <c r="I62" s="113">
        <v>63.873063912168462</v>
      </c>
    </row>
    <row r="63" spans="1:9" ht="28.5">
      <c r="A63" s="110"/>
      <c r="B63" s="112" t="s">
        <v>114</v>
      </c>
      <c r="C63" s="110" t="s">
        <v>113</v>
      </c>
      <c r="D63" s="113" t="s">
        <v>1</v>
      </c>
      <c r="E63" s="113" t="s">
        <v>1</v>
      </c>
      <c r="F63" s="113" t="s">
        <v>1</v>
      </c>
      <c r="G63" s="113" t="s">
        <v>1</v>
      </c>
      <c r="H63" s="113" t="s">
        <v>1</v>
      </c>
      <c r="I63" s="113" t="s">
        <v>1</v>
      </c>
    </row>
    <row r="64" spans="1:9" ht="28.5">
      <c r="A64" s="110" t="s">
        <v>115</v>
      </c>
      <c r="B64" s="112" t="s">
        <v>116</v>
      </c>
      <c r="C64" s="110" t="s">
        <v>109</v>
      </c>
      <c r="D64" s="113">
        <v>260775.2</v>
      </c>
      <c r="E64" s="113">
        <v>260775.2</v>
      </c>
      <c r="F64" s="113">
        <v>260775.2</v>
      </c>
      <c r="G64" s="113">
        <v>278864.19413255306</v>
      </c>
      <c r="H64" s="113">
        <v>278864.19413255306</v>
      </c>
      <c r="I64" s="113">
        <v>292930.32185184379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H59:I59"/>
    <mergeCell ref="A59:A60"/>
    <mergeCell ref="B59:B60"/>
    <mergeCell ref="C59:C60"/>
    <mergeCell ref="D59:E59"/>
    <mergeCell ref="F59:G59"/>
    <mergeCell ref="B49:F49"/>
    <mergeCell ref="A57:I57"/>
    <mergeCell ref="D1:F1"/>
    <mergeCell ref="D2:F2"/>
    <mergeCell ref="A4:F4"/>
    <mergeCell ref="A5:F5"/>
    <mergeCell ref="A6:F6"/>
    <mergeCell ref="E52:I52"/>
    <mergeCell ref="E53:I53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opLeftCell="A13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6.5703125" customWidth="1"/>
    <col min="5" max="5" width="14.42578125" customWidth="1"/>
    <col min="6" max="6" width="15.42578125" customWidth="1"/>
    <col min="7" max="7" width="16" customWidth="1"/>
    <col min="8" max="8" width="14.28515625" customWidth="1"/>
    <col min="9" max="9" width="16.7109375" customWidth="1"/>
  </cols>
  <sheetData>
    <row r="1" spans="1:7">
      <c r="D1" s="167" t="s">
        <v>4</v>
      </c>
      <c r="E1" s="167"/>
      <c r="F1" s="167"/>
    </row>
    <row r="2" spans="1:7" ht="41.25" customHeight="1">
      <c r="A2" s="2"/>
      <c r="B2" s="2"/>
      <c r="C2" s="2"/>
      <c r="D2" s="168" t="s">
        <v>190</v>
      </c>
      <c r="E2" s="168"/>
      <c r="F2" s="168"/>
    </row>
    <row r="3" spans="1:7" ht="13.5" customHeight="1">
      <c r="A3" s="2"/>
      <c r="B3" s="2"/>
      <c r="C3" s="2"/>
      <c r="D3" s="72"/>
      <c r="E3" s="72"/>
      <c r="F3" s="72"/>
    </row>
    <row r="4" spans="1:7" ht="16.5" customHeight="1">
      <c r="A4" s="154" t="s">
        <v>119</v>
      </c>
      <c r="B4" s="154"/>
      <c r="C4" s="154"/>
      <c r="D4" s="154"/>
      <c r="E4" s="154"/>
      <c r="F4" s="154"/>
    </row>
    <row r="5" spans="1:7" ht="17.25" customHeight="1">
      <c r="A5" s="154" t="s">
        <v>125</v>
      </c>
      <c r="B5" s="154"/>
      <c r="C5" s="154"/>
      <c r="D5" s="154"/>
      <c r="E5" s="154"/>
      <c r="F5" s="154"/>
    </row>
    <row r="6" spans="1:7" ht="17.25" customHeight="1">
      <c r="A6" s="169" t="s">
        <v>121</v>
      </c>
      <c r="B6" s="169"/>
      <c r="C6" s="169"/>
      <c r="D6" s="169"/>
      <c r="E6" s="169"/>
      <c r="F6" s="169"/>
      <c r="G6" s="89"/>
    </row>
    <row r="7" spans="1:7">
      <c r="B7" s="88"/>
    </row>
    <row r="8" spans="1:7" ht="77.2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7">
      <c r="A9" s="54" t="s">
        <v>8</v>
      </c>
      <c r="B9" s="5" t="s">
        <v>9</v>
      </c>
      <c r="C9" s="54" t="s">
        <v>10</v>
      </c>
      <c r="D9" s="36">
        <v>312</v>
      </c>
      <c r="E9" s="36">
        <v>312</v>
      </c>
      <c r="F9" s="36">
        <v>312</v>
      </c>
    </row>
    <row r="10" spans="1:7" ht="63.75">
      <c r="A10" s="74" t="s">
        <v>11</v>
      </c>
      <c r="B10" s="8" t="s">
        <v>12</v>
      </c>
      <c r="C10" s="74" t="s">
        <v>10</v>
      </c>
      <c r="D10" s="13">
        <v>177.661</v>
      </c>
      <c r="E10" s="13">
        <v>167.79974999999999</v>
      </c>
      <c r="F10" s="13">
        <v>167.77719999999999</v>
      </c>
    </row>
    <row r="11" spans="1:7">
      <c r="A11" s="74" t="s">
        <v>13</v>
      </c>
      <c r="B11" s="8" t="s">
        <v>14</v>
      </c>
      <c r="C11" s="74" t="s">
        <v>15</v>
      </c>
      <c r="D11" s="13">
        <v>1326.0906279999999</v>
      </c>
      <c r="E11" s="13">
        <v>1204.0465999999999</v>
      </c>
      <c r="F11" s="13">
        <v>1241.8429999999998</v>
      </c>
    </row>
    <row r="12" spans="1:7">
      <c r="A12" s="74" t="s">
        <v>16</v>
      </c>
      <c r="B12" s="8" t="s">
        <v>17</v>
      </c>
      <c r="C12" s="74" t="s">
        <v>15</v>
      </c>
      <c r="D12" s="13">
        <v>1297.5792280000001</v>
      </c>
      <c r="E12" s="13">
        <v>1175.5816</v>
      </c>
      <c r="F12" s="13">
        <v>1212.7829999999999</v>
      </c>
    </row>
    <row r="13" spans="1:7">
      <c r="A13" s="74" t="s">
        <v>18</v>
      </c>
      <c r="B13" s="8" t="s">
        <v>19</v>
      </c>
      <c r="C13" s="74" t="s">
        <v>20</v>
      </c>
      <c r="D13" s="13" t="s">
        <v>1</v>
      </c>
      <c r="E13" s="13" t="s">
        <v>1</v>
      </c>
      <c r="F13" s="13" t="s">
        <v>1</v>
      </c>
    </row>
    <row r="14" spans="1:7">
      <c r="A14" s="74" t="s">
        <v>21</v>
      </c>
      <c r="B14" s="8" t="s">
        <v>22</v>
      </c>
      <c r="C14" s="74" t="s">
        <v>20</v>
      </c>
      <c r="D14" s="13" t="s">
        <v>1</v>
      </c>
      <c r="E14" s="13" t="s">
        <v>1</v>
      </c>
      <c r="F14" s="13" t="s">
        <v>1</v>
      </c>
    </row>
    <row r="15" spans="1:7" ht="21" customHeight="1">
      <c r="A15" s="10" t="s">
        <v>23</v>
      </c>
      <c r="B15" s="75" t="s">
        <v>24</v>
      </c>
      <c r="C15" s="10" t="s">
        <v>25</v>
      </c>
      <c r="D15" s="13" t="s">
        <v>1</v>
      </c>
      <c r="E15" s="37">
        <f>E16+E17</f>
        <v>609.24579446925668</v>
      </c>
      <c r="F15" s="37">
        <f>F16+F17</f>
        <v>648.37019601754889</v>
      </c>
    </row>
    <row r="16" spans="1:7">
      <c r="A16" s="10" t="s">
        <v>26</v>
      </c>
      <c r="B16" s="75" t="s">
        <v>27</v>
      </c>
      <c r="C16" s="74" t="s">
        <v>25</v>
      </c>
      <c r="D16" s="13" t="s">
        <v>1</v>
      </c>
      <c r="E16" s="13">
        <v>63.363886069666044</v>
      </c>
      <c r="F16" s="13">
        <v>73.717495523994543</v>
      </c>
    </row>
    <row r="17" spans="1:6" ht="16.5" customHeight="1">
      <c r="A17" s="10" t="s">
        <v>28</v>
      </c>
      <c r="B17" s="75" t="s">
        <v>29</v>
      </c>
      <c r="C17" s="74" t="s">
        <v>25</v>
      </c>
      <c r="D17" s="13" t="s">
        <v>1</v>
      </c>
      <c r="E17" s="13">
        <v>545.88190839959066</v>
      </c>
      <c r="F17" s="13">
        <v>574.65270049355433</v>
      </c>
    </row>
    <row r="18" spans="1:6" ht="38.25">
      <c r="A18" s="10" t="s">
        <v>30</v>
      </c>
      <c r="B18" s="75" t="s">
        <v>31</v>
      </c>
      <c r="C18" s="74" t="s">
        <v>25</v>
      </c>
      <c r="D18" s="13" t="s">
        <v>1</v>
      </c>
      <c r="E18" s="13" t="s">
        <v>1</v>
      </c>
      <c r="F18" s="13" t="s">
        <v>1</v>
      </c>
    </row>
    <row r="19" spans="1:6">
      <c r="A19" s="74" t="s">
        <v>32</v>
      </c>
      <c r="B19" s="8" t="s">
        <v>33</v>
      </c>
      <c r="C19" s="74" t="s">
        <v>25</v>
      </c>
      <c r="D19" s="13" t="s">
        <v>1</v>
      </c>
      <c r="E19" s="13" t="s">
        <v>1</v>
      </c>
      <c r="F19" s="13" t="s">
        <v>1</v>
      </c>
    </row>
    <row r="20" spans="1:6" ht="25.5">
      <c r="A20" s="74"/>
      <c r="B20" s="8" t="s">
        <v>34</v>
      </c>
      <c r="C20" s="14" t="s">
        <v>35</v>
      </c>
      <c r="D20" s="13" t="s">
        <v>1</v>
      </c>
      <c r="E20" s="13" t="s">
        <v>1</v>
      </c>
      <c r="F20" s="13" t="s">
        <v>1</v>
      </c>
    </row>
    <row r="21" spans="1:6">
      <c r="A21" s="74" t="s">
        <v>36</v>
      </c>
      <c r="B21" s="8" t="s">
        <v>37</v>
      </c>
      <c r="C21" s="74" t="s">
        <v>25</v>
      </c>
      <c r="D21" s="13" t="s">
        <v>1</v>
      </c>
      <c r="E21" s="13" t="s">
        <v>1</v>
      </c>
      <c r="F21" s="13" t="s">
        <v>1</v>
      </c>
    </row>
    <row r="22" spans="1:6" ht="25.5">
      <c r="A22" s="74"/>
      <c r="B22" s="8" t="s">
        <v>38</v>
      </c>
      <c r="C22" s="14" t="s">
        <v>39</v>
      </c>
      <c r="D22" s="13" t="s">
        <v>1</v>
      </c>
      <c r="E22" s="13" t="s">
        <v>1</v>
      </c>
      <c r="F22" s="13" t="s">
        <v>1</v>
      </c>
    </row>
    <row r="23" spans="1:6" ht="25.5">
      <c r="A23" s="74"/>
      <c r="B23" s="8" t="s">
        <v>40</v>
      </c>
      <c r="C23" s="14"/>
      <c r="D23" s="13" t="s">
        <v>1</v>
      </c>
      <c r="E23" s="13" t="s">
        <v>1</v>
      </c>
      <c r="F23" s="13" t="s">
        <v>1</v>
      </c>
    </row>
    <row r="24" spans="1:6">
      <c r="A24" s="10" t="s">
        <v>41</v>
      </c>
      <c r="B24" s="75" t="s">
        <v>42</v>
      </c>
      <c r="C24" s="10" t="s">
        <v>25</v>
      </c>
      <c r="D24" s="13" t="s">
        <v>1</v>
      </c>
      <c r="E24" s="13" t="s">
        <v>1</v>
      </c>
      <c r="F24" s="13" t="s">
        <v>1</v>
      </c>
    </row>
    <row r="25" spans="1:6" ht="38.25">
      <c r="A25" s="10" t="s">
        <v>43</v>
      </c>
      <c r="B25" s="75" t="s">
        <v>44</v>
      </c>
      <c r="C25" s="74"/>
      <c r="D25" s="13" t="s">
        <v>1</v>
      </c>
      <c r="E25" s="13" t="s">
        <v>1</v>
      </c>
      <c r="F25" s="13" t="s">
        <v>1</v>
      </c>
    </row>
    <row r="26" spans="1:6">
      <c r="A26" s="74" t="s">
        <v>45</v>
      </c>
      <c r="B26" s="8" t="s">
        <v>46</v>
      </c>
      <c r="C26" s="74" t="s">
        <v>47</v>
      </c>
      <c r="D26" s="13" t="s">
        <v>1</v>
      </c>
      <c r="E26" s="13" t="s">
        <v>1</v>
      </c>
      <c r="F26" s="13" t="s">
        <v>1</v>
      </c>
    </row>
    <row r="27" spans="1:6" ht="25.5">
      <c r="A27" s="74" t="s">
        <v>48</v>
      </c>
      <c r="B27" s="8" t="s">
        <v>49</v>
      </c>
      <c r="C27" s="74" t="s">
        <v>50</v>
      </c>
      <c r="D27" s="13" t="s">
        <v>1</v>
      </c>
      <c r="E27" s="13" t="s">
        <v>1</v>
      </c>
      <c r="F27" s="13" t="s">
        <v>1</v>
      </c>
    </row>
    <row r="28" spans="1:6" ht="38.25">
      <c r="A28" s="74" t="s">
        <v>51</v>
      </c>
      <c r="B28" s="8" t="s">
        <v>52</v>
      </c>
      <c r="C28" s="74"/>
      <c r="D28" s="13" t="s">
        <v>1</v>
      </c>
      <c r="E28" s="13" t="s">
        <v>1</v>
      </c>
      <c r="F28" s="13" t="s">
        <v>1</v>
      </c>
    </row>
    <row r="29" spans="1:6">
      <c r="A29" s="10" t="s">
        <v>53</v>
      </c>
      <c r="B29" s="75" t="s">
        <v>54</v>
      </c>
      <c r="C29" s="10" t="s">
        <v>25</v>
      </c>
      <c r="D29" s="13" t="s">
        <v>1</v>
      </c>
      <c r="E29" s="37">
        <f>E30+E31</f>
        <v>609.24579446925668</v>
      </c>
      <c r="F29" s="37">
        <f>F30+F31</f>
        <v>648.37019601754889</v>
      </c>
    </row>
    <row r="30" spans="1:6">
      <c r="A30" s="20" t="s">
        <v>55</v>
      </c>
      <c r="B30" s="21" t="s">
        <v>56</v>
      </c>
      <c r="C30" s="74" t="s">
        <v>25</v>
      </c>
      <c r="D30" s="13" t="s">
        <v>1</v>
      </c>
      <c r="E30" s="13">
        <f>E16</f>
        <v>63.363886069666044</v>
      </c>
      <c r="F30" s="13">
        <f>F16</f>
        <v>73.717495523994543</v>
      </c>
    </row>
    <row r="31" spans="1:6">
      <c r="A31" s="20" t="s">
        <v>57</v>
      </c>
      <c r="B31" s="8" t="s">
        <v>58</v>
      </c>
      <c r="C31" s="74" t="s">
        <v>25</v>
      </c>
      <c r="D31" s="13" t="s">
        <v>1</v>
      </c>
      <c r="E31" s="13">
        <f>E17</f>
        <v>545.88190839959066</v>
      </c>
      <c r="F31" s="13">
        <f>F17</f>
        <v>574.65270049355433</v>
      </c>
    </row>
    <row r="32" spans="1:6" ht="25.5">
      <c r="A32" s="20" t="s">
        <v>59</v>
      </c>
      <c r="B32" s="8" t="s">
        <v>60</v>
      </c>
      <c r="C32" s="74" t="s">
        <v>25</v>
      </c>
      <c r="D32" s="13" t="s">
        <v>1</v>
      </c>
      <c r="E32" s="13" t="s">
        <v>1</v>
      </c>
      <c r="F32" s="13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3" t="s">
        <v>1</v>
      </c>
      <c r="E33" s="13" t="s">
        <v>1</v>
      </c>
      <c r="F33" s="13" t="s">
        <v>1</v>
      </c>
    </row>
    <row r="34" spans="1:6">
      <c r="A34" s="20" t="s">
        <v>63</v>
      </c>
      <c r="B34" s="23" t="s">
        <v>64</v>
      </c>
      <c r="C34" s="74" t="s">
        <v>25</v>
      </c>
      <c r="D34" s="13" t="s">
        <v>1</v>
      </c>
      <c r="E34" s="13" t="s">
        <v>1</v>
      </c>
      <c r="F34" s="13" t="s">
        <v>1</v>
      </c>
    </row>
    <row r="35" spans="1:6">
      <c r="A35" s="20" t="s">
        <v>65</v>
      </c>
      <c r="B35" s="23" t="s">
        <v>66</v>
      </c>
      <c r="C35" s="74" t="s">
        <v>25</v>
      </c>
      <c r="D35" s="13" t="s">
        <v>1</v>
      </c>
      <c r="E35" s="13" t="s">
        <v>1</v>
      </c>
      <c r="F35" s="13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3" t="s">
        <v>1</v>
      </c>
      <c r="E36" s="13" t="s">
        <v>1</v>
      </c>
      <c r="F36" s="13" t="s">
        <v>1</v>
      </c>
    </row>
    <row r="37" spans="1:6">
      <c r="A37" s="74" t="s">
        <v>69</v>
      </c>
      <c r="B37" s="21" t="s">
        <v>56</v>
      </c>
      <c r="C37" s="74" t="s">
        <v>25</v>
      </c>
      <c r="D37" s="13" t="s">
        <v>1</v>
      </c>
      <c r="E37" s="13" t="s">
        <v>1</v>
      </c>
      <c r="F37" s="13" t="s">
        <v>1</v>
      </c>
    </row>
    <row r="38" spans="1:6">
      <c r="A38" s="74" t="s">
        <v>70</v>
      </c>
      <c r="B38" s="8" t="s">
        <v>58</v>
      </c>
      <c r="C38" s="74" t="s">
        <v>25</v>
      </c>
      <c r="D38" s="13" t="s">
        <v>1</v>
      </c>
      <c r="E38" s="13" t="s">
        <v>1</v>
      </c>
      <c r="F38" s="13" t="s">
        <v>1</v>
      </c>
    </row>
    <row r="39" spans="1:6" ht="25.5">
      <c r="A39" s="74" t="s">
        <v>71</v>
      </c>
      <c r="B39" s="8" t="s">
        <v>60</v>
      </c>
      <c r="C39" s="74" t="s">
        <v>25</v>
      </c>
      <c r="D39" s="13" t="s">
        <v>1</v>
      </c>
      <c r="E39" s="13" t="s">
        <v>1</v>
      </c>
      <c r="F39" s="13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3" t="s">
        <v>1</v>
      </c>
      <c r="E40" s="13" t="s">
        <v>1</v>
      </c>
      <c r="F40" s="13" t="s">
        <v>1</v>
      </c>
    </row>
    <row r="41" spans="1:6">
      <c r="A41" s="74" t="s">
        <v>74</v>
      </c>
      <c r="B41" s="21" t="s">
        <v>56</v>
      </c>
      <c r="C41" s="74" t="s">
        <v>25</v>
      </c>
      <c r="D41" s="13" t="s">
        <v>1</v>
      </c>
      <c r="E41" s="13" t="s">
        <v>1</v>
      </c>
      <c r="F41" s="13" t="s">
        <v>1</v>
      </c>
    </row>
    <row r="42" spans="1:6">
      <c r="A42" s="74" t="s">
        <v>75</v>
      </c>
      <c r="B42" s="8" t="s">
        <v>58</v>
      </c>
      <c r="C42" s="74" t="s">
        <v>25</v>
      </c>
      <c r="D42" s="13" t="s">
        <v>1</v>
      </c>
      <c r="E42" s="13" t="s">
        <v>1</v>
      </c>
      <c r="F42" s="13" t="s">
        <v>1</v>
      </c>
    </row>
    <row r="43" spans="1:6" ht="25.5">
      <c r="A43" s="74" t="s">
        <v>76</v>
      </c>
      <c r="B43" s="8" t="s">
        <v>60</v>
      </c>
      <c r="C43" s="74" t="s">
        <v>25</v>
      </c>
      <c r="D43" s="13" t="s">
        <v>1</v>
      </c>
      <c r="E43" s="13" t="s">
        <v>1</v>
      </c>
      <c r="F43" s="13" t="s">
        <v>1</v>
      </c>
    </row>
    <row r="44" spans="1:6">
      <c r="A44" s="10" t="s">
        <v>77</v>
      </c>
      <c r="B44" s="75" t="s">
        <v>78</v>
      </c>
      <c r="C44" s="10" t="s">
        <v>25</v>
      </c>
      <c r="D44" s="13" t="s">
        <v>1</v>
      </c>
      <c r="E44" s="13" t="s">
        <v>1</v>
      </c>
      <c r="F44" s="13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3" t="s">
        <v>1</v>
      </c>
      <c r="E45" s="13" t="s">
        <v>1</v>
      </c>
      <c r="F45" s="13" t="s">
        <v>1</v>
      </c>
    </row>
    <row r="46" spans="1:6" ht="63.75">
      <c r="A46" s="25" t="s">
        <v>82</v>
      </c>
      <c r="B46" s="40" t="s">
        <v>83</v>
      </c>
      <c r="C46" s="39"/>
      <c r="D46" s="13" t="s">
        <v>1</v>
      </c>
      <c r="E46" s="13" t="s">
        <v>1</v>
      </c>
      <c r="F46" s="13" t="s">
        <v>1</v>
      </c>
    </row>
    <row r="48" spans="1:6">
      <c r="A48" s="27"/>
      <c r="B48" s="28" t="s">
        <v>89</v>
      </c>
    </row>
    <row r="49" spans="1:9" ht="30" customHeight="1">
      <c r="A49" s="79" t="s">
        <v>8</v>
      </c>
      <c r="B49" s="171" t="s">
        <v>86</v>
      </c>
      <c r="C49" s="171"/>
      <c r="D49" s="171"/>
      <c r="E49" s="171"/>
      <c r="F49" s="171"/>
    </row>
    <row r="50" spans="1:9">
      <c r="A50" s="27"/>
      <c r="B50" s="27"/>
    </row>
    <row r="51" spans="1:9">
      <c r="A51" s="27"/>
      <c r="B51" s="27"/>
    </row>
    <row r="52" spans="1:9" ht="15.75" customHeight="1">
      <c r="A52" s="64"/>
      <c r="B52" s="64"/>
      <c r="C52" s="64"/>
      <c r="D52" s="64"/>
      <c r="E52" s="165" t="s">
        <v>117</v>
      </c>
      <c r="F52" s="165"/>
      <c r="G52" s="165"/>
      <c r="H52" s="165"/>
      <c r="I52" s="165"/>
    </row>
    <row r="53" spans="1:9" ht="26.25" customHeight="1">
      <c r="A53" s="64"/>
      <c r="B53" s="64"/>
      <c r="C53" s="64"/>
      <c r="D53" s="64"/>
      <c r="E53" s="165" t="s">
        <v>190</v>
      </c>
      <c r="F53" s="165"/>
      <c r="G53" s="165"/>
      <c r="H53" s="165"/>
      <c r="I53" s="165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 customHeight="1">
      <c r="A56" s="161" t="s">
        <v>105</v>
      </c>
      <c r="B56" s="161"/>
      <c r="C56" s="161"/>
      <c r="D56" s="161"/>
      <c r="E56" s="161"/>
      <c r="F56" s="161"/>
      <c r="G56" s="161"/>
      <c r="H56" s="161"/>
      <c r="I56" s="161"/>
    </row>
    <row r="57" spans="1:9" ht="15.75" customHeight="1">
      <c r="A57" s="154" t="s">
        <v>125</v>
      </c>
      <c r="B57" s="154"/>
      <c r="C57" s="154"/>
      <c r="D57" s="154"/>
      <c r="E57" s="154"/>
      <c r="F57" s="154"/>
      <c r="G57" s="154"/>
      <c r="H57" s="154"/>
      <c r="I57" s="154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6.5" customHeight="1">
      <c r="A59" s="162" t="s">
        <v>106</v>
      </c>
      <c r="B59" s="162" t="s">
        <v>6</v>
      </c>
      <c r="C59" s="162" t="s">
        <v>186</v>
      </c>
      <c r="D59" s="162" t="s">
        <v>199</v>
      </c>
      <c r="E59" s="162"/>
      <c r="F59" s="162" t="s">
        <v>201</v>
      </c>
      <c r="G59" s="162"/>
      <c r="H59" s="162" t="s">
        <v>193</v>
      </c>
      <c r="I59" s="162"/>
    </row>
    <row r="60" spans="1:9" ht="28.5">
      <c r="A60" s="162"/>
      <c r="B60" s="162"/>
      <c r="C60" s="162"/>
      <c r="D60" s="77" t="s">
        <v>107</v>
      </c>
      <c r="E60" s="77" t="s">
        <v>108</v>
      </c>
      <c r="F60" s="77" t="s">
        <v>107</v>
      </c>
      <c r="G60" s="77" t="s">
        <v>108</v>
      </c>
      <c r="H60" s="77" t="s">
        <v>107</v>
      </c>
      <c r="I60" s="77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0" t="s">
        <v>111</v>
      </c>
      <c r="B62" s="112" t="s">
        <v>112</v>
      </c>
      <c r="C62" s="110" t="s">
        <v>113</v>
      </c>
      <c r="D62" s="113">
        <v>44.86</v>
      </c>
      <c r="E62" s="113">
        <v>44.86</v>
      </c>
      <c r="F62" s="113">
        <v>44.86</v>
      </c>
      <c r="G62" s="113">
        <v>53.900032179532275</v>
      </c>
      <c r="H62" s="113">
        <v>53.900032179532275</v>
      </c>
      <c r="I62" s="113">
        <v>60.783747400808345</v>
      </c>
    </row>
    <row r="63" spans="1:9" ht="28.5">
      <c r="A63" s="110"/>
      <c r="B63" s="112" t="s">
        <v>114</v>
      </c>
      <c r="C63" s="110" t="s">
        <v>113</v>
      </c>
      <c r="D63" s="113" t="s">
        <v>1</v>
      </c>
      <c r="E63" s="113" t="s">
        <v>1</v>
      </c>
      <c r="F63" s="113" t="s">
        <v>1</v>
      </c>
      <c r="G63" s="113" t="s">
        <v>1</v>
      </c>
      <c r="H63" s="113" t="s">
        <v>1</v>
      </c>
      <c r="I63" s="113" t="s">
        <v>1</v>
      </c>
    </row>
    <row r="64" spans="1:9" ht="28.5">
      <c r="A64" s="110" t="s">
        <v>115</v>
      </c>
      <c r="B64" s="112" t="s">
        <v>116</v>
      </c>
      <c r="C64" s="110" t="s">
        <v>109</v>
      </c>
      <c r="D64" s="149">
        <v>253035.08</v>
      </c>
      <c r="E64" s="149">
        <v>253035.08</v>
      </c>
      <c r="F64" s="149">
        <v>253035.08</v>
      </c>
      <c r="G64" s="113">
        <v>271097.89515955315</v>
      </c>
      <c r="H64" s="113">
        <v>271097.89515955315</v>
      </c>
      <c r="I64" s="113">
        <v>285424.50965405034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6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D1:F1"/>
    <mergeCell ref="D2:F2"/>
    <mergeCell ref="A4:F4"/>
    <mergeCell ref="A5:F5"/>
    <mergeCell ref="B49:F49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J66"/>
  <sheetViews>
    <sheetView view="pageBreakPreview" topLeftCell="A5" zoomScaleNormal="100" zoomScaleSheetLayoutView="100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9.28515625" customWidth="1"/>
    <col min="4" max="4" width="17.140625" customWidth="1"/>
    <col min="5" max="5" width="14" customWidth="1"/>
    <col min="6" max="6" width="15.42578125" customWidth="1"/>
    <col min="7" max="7" width="15.140625" customWidth="1"/>
    <col min="8" max="8" width="14.140625" customWidth="1"/>
    <col min="9" max="9" width="14.28515625" customWidth="1"/>
  </cols>
  <sheetData>
    <row r="1" spans="1:10">
      <c r="D1" s="167" t="s">
        <v>4</v>
      </c>
      <c r="E1" s="167"/>
      <c r="F1" s="167"/>
    </row>
    <row r="2" spans="1:10" ht="39.75" customHeight="1">
      <c r="D2" s="168" t="s">
        <v>190</v>
      </c>
      <c r="E2" s="168"/>
      <c r="F2" s="168"/>
    </row>
    <row r="3" spans="1:10" ht="13.5" customHeight="1">
      <c r="A3" s="2"/>
      <c r="B3" s="2"/>
      <c r="C3" s="2"/>
      <c r="D3" s="2"/>
      <c r="E3" s="60"/>
      <c r="F3" s="60"/>
    </row>
    <row r="4" spans="1:10" ht="16.5" customHeight="1">
      <c r="A4" s="154" t="s">
        <v>92</v>
      </c>
      <c r="B4" s="154"/>
      <c r="C4" s="154"/>
      <c r="D4" s="154"/>
      <c r="E4" s="154"/>
      <c r="F4" s="154"/>
    </row>
    <row r="5" spans="1:10" ht="17.25" customHeight="1">
      <c r="A5" s="154" t="s">
        <v>104</v>
      </c>
      <c r="B5" s="154"/>
      <c r="C5" s="154"/>
      <c r="D5" s="154"/>
      <c r="E5" s="154"/>
      <c r="F5" s="154"/>
    </row>
    <row r="6" spans="1:10" ht="17.25" customHeight="1">
      <c r="A6" s="169" t="s">
        <v>5</v>
      </c>
      <c r="B6" s="169"/>
      <c r="C6" s="169"/>
      <c r="D6" s="169"/>
      <c r="E6" s="169"/>
      <c r="F6" s="169"/>
    </row>
    <row r="8" spans="1:10" ht="84" customHeight="1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  <c r="I8" s="166"/>
      <c r="J8" s="166"/>
    </row>
    <row r="9" spans="1:10">
      <c r="A9" s="54" t="s">
        <v>8</v>
      </c>
      <c r="B9" s="5" t="s">
        <v>9</v>
      </c>
      <c r="C9" s="54" t="s">
        <v>10</v>
      </c>
      <c r="D9" s="6">
        <v>180</v>
      </c>
      <c r="E9" s="6">
        <v>180</v>
      </c>
      <c r="F9" s="6">
        <v>180</v>
      </c>
    </row>
    <row r="10" spans="1:10" ht="63.75">
      <c r="A10" s="61" t="s">
        <v>11</v>
      </c>
      <c r="B10" s="8" t="s">
        <v>12</v>
      </c>
      <c r="C10" s="61" t="s">
        <v>10</v>
      </c>
      <c r="D10" s="9">
        <v>174.98791666666668</v>
      </c>
      <c r="E10" s="9">
        <v>168.37166666666667</v>
      </c>
      <c r="F10" s="9">
        <v>169.88</v>
      </c>
    </row>
    <row r="11" spans="1:10">
      <c r="A11" s="61" t="s">
        <v>13</v>
      </c>
      <c r="B11" s="8" t="s">
        <v>14</v>
      </c>
      <c r="C11" s="61" t="s">
        <v>15</v>
      </c>
      <c r="D11" s="9">
        <v>643.50493200000005</v>
      </c>
      <c r="E11" s="9">
        <v>831.58</v>
      </c>
      <c r="F11" s="9">
        <v>725.98</v>
      </c>
    </row>
    <row r="12" spans="1:10">
      <c r="A12" s="61" t="s">
        <v>16</v>
      </c>
      <c r="B12" s="8" t="s">
        <v>17</v>
      </c>
      <c r="C12" s="61" t="s">
        <v>15</v>
      </c>
      <c r="D12" s="9">
        <v>575.17510500000003</v>
      </c>
      <c r="E12" s="9">
        <v>733.50720000000001</v>
      </c>
      <c r="F12" s="9">
        <v>642.72552500000006</v>
      </c>
    </row>
    <row r="13" spans="1:10">
      <c r="A13" s="61" t="s">
        <v>18</v>
      </c>
      <c r="B13" s="8" t="s">
        <v>19</v>
      </c>
      <c r="C13" s="61" t="s">
        <v>20</v>
      </c>
      <c r="D13" s="9">
        <v>1202.4359999999999</v>
      </c>
      <c r="E13" s="9">
        <v>1108.8150000000001</v>
      </c>
      <c r="F13" s="9">
        <v>1443.702</v>
      </c>
    </row>
    <row r="14" spans="1:10">
      <c r="A14" s="61" t="s">
        <v>21</v>
      </c>
      <c r="B14" s="8" t="s">
        <v>22</v>
      </c>
      <c r="C14" s="61" t="s">
        <v>20</v>
      </c>
      <c r="D14" s="9">
        <v>1199.93515</v>
      </c>
      <c r="E14" s="9">
        <v>1106.2421000000002</v>
      </c>
      <c r="F14" s="9">
        <v>1440.9570000000001</v>
      </c>
    </row>
    <row r="15" spans="1:10" ht="21" customHeight="1">
      <c r="A15" s="10" t="s">
        <v>23</v>
      </c>
      <c r="B15" s="62" t="s">
        <v>24</v>
      </c>
      <c r="C15" s="10" t="s">
        <v>25</v>
      </c>
      <c r="D15" s="9" t="s">
        <v>1</v>
      </c>
      <c r="E15" s="12">
        <f>E16+E17</f>
        <v>1110.6673729581539</v>
      </c>
      <c r="F15" s="12">
        <f>F16+F17</f>
        <v>1115.1614673391339</v>
      </c>
    </row>
    <row r="16" spans="1:10">
      <c r="A16" s="61" t="s">
        <v>26</v>
      </c>
      <c r="B16" s="8" t="s">
        <v>27</v>
      </c>
      <c r="C16" s="61" t="s">
        <v>25</v>
      </c>
      <c r="D16" s="9" t="s">
        <v>1</v>
      </c>
      <c r="E16" s="9">
        <v>784.95802503288303</v>
      </c>
      <c r="F16" s="9">
        <v>770.32348908612096</v>
      </c>
    </row>
    <row r="17" spans="1:6" ht="16.5" customHeight="1">
      <c r="A17" s="61" t="s">
        <v>28</v>
      </c>
      <c r="B17" s="8" t="s">
        <v>29</v>
      </c>
      <c r="C17" s="61" t="s">
        <v>25</v>
      </c>
      <c r="D17" s="9" t="s">
        <v>1</v>
      </c>
      <c r="E17" s="9">
        <v>325.709347925271</v>
      </c>
      <c r="F17" s="9">
        <v>344.83797825301298</v>
      </c>
    </row>
    <row r="18" spans="1:6" ht="25.5">
      <c r="A18" s="61" t="s">
        <v>30</v>
      </c>
      <c r="B18" s="8" t="s">
        <v>31</v>
      </c>
      <c r="C18" s="61" t="s">
        <v>25</v>
      </c>
      <c r="D18" s="9" t="s">
        <v>1</v>
      </c>
      <c r="E18" s="9" t="s">
        <v>1</v>
      </c>
      <c r="F18" s="9" t="s">
        <v>1</v>
      </c>
    </row>
    <row r="19" spans="1:6">
      <c r="A19" s="61" t="s">
        <v>32</v>
      </c>
      <c r="B19" s="8" t="s">
        <v>33</v>
      </c>
      <c r="C19" s="61" t="s">
        <v>25</v>
      </c>
      <c r="D19" s="9">
        <v>597.88357505971999</v>
      </c>
      <c r="E19" s="9">
        <v>778.609345647743</v>
      </c>
      <c r="F19" s="9">
        <v>764.39941415782994</v>
      </c>
    </row>
    <row r="20" spans="1:6" ht="25.5">
      <c r="A20" s="61"/>
      <c r="B20" s="8" t="s">
        <v>34</v>
      </c>
      <c r="C20" s="14" t="s">
        <v>35</v>
      </c>
      <c r="D20" s="16">
        <v>185.20927056110781</v>
      </c>
      <c r="E20" s="16">
        <v>212.90063488356589</v>
      </c>
      <c r="F20" s="16">
        <v>181.15972267719991</v>
      </c>
    </row>
    <row r="21" spans="1:6">
      <c r="A21" s="61" t="s">
        <v>36</v>
      </c>
      <c r="B21" s="8" t="s">
        <v>37</v>
      </c>
      <c r="C21" s="61" t="s">
        <v>25</v>
      </c>
      <c r="D21" s="9">
        <v>1112.6184628746901</v>
      </c>
      <c r="E21" s="9">
        <v>925.169675267304</v>
      </c>
      <c r="F21" s="9">
        <v>1586.61819258217</v>
      </c>
    </row>
    <row r="22" spans="1:6" ht="25.5">
      <c r="A22" s="61"/>
      <c r="B22" s="8" t="s">
        <v>38</v>
      </c>
      <c r="C22" s="14" t="s">
        <v>39</v>
      </c>
      <c r="D22" s="16">
        <v>165.91818608225304</v>
      </c>
      <c r="E22" s="16">
        <v>168.41085960939205</v>
      </c>
      <c r="F22" s="16">
        <v>169.14640278949534</v>
      </c>
    </row>
    <row r="23" spans="1:6" ht="63.75">
      <c r="A23" s="61"/>
      <c r="B23" s="8" t="s">
        <v>40</v>
      </c>
      <c r="C23" s="14"/>
      <c r="D23" s="18" t="s">
        <v>1</v>
      </c>
      <c r="E23" s="17" t="s">
        <v>207</v>
      </c>
      <c r="F23" s="17" t="s">
        <v>187</v>
      </c>
    </row>
    <row r="24" spans="1:6">
      <c r="A24" s="10" t="s">
        <v>41</v>
      </c>
      <c r="B24" s="62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62" t="s">
        <v>44</v>
      </c>
      <c r="C25" s="61"/>
      <c r="D25" s="18" t="s">
        <v>1</v>
      </c>
      <c r="E25" s="18" t="s">
        <v>1</v>
      </c>
      <c r="F25" s="18" t="s">
        <v>1</v>
      </c>
    </row>
    <row r="26" spans="1:6">
      <c r="A26" s="61" t="s">
        <v>45</v>
      </c>
      <c r="B26" s="8" t="s">
        <v>46</v>
      </c>
      <c r="C26" s="61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61" t="s">
        <v>48</v>
      </c>
      <c r="B27" s="8" t="s">
        <v>49</v>
      </c>
      <c r="C27" s="61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61" t="s">
        <v>51</v>
      </c>
      <c r="B28" s="8" t="s">
        <v>52</v>
      </c>
      <c r="C28" s="6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62" t="s">
        <v>54</v>
      </c>
      <c r="C29" s="10" t="s">
        <v>25</v>
      </c>
      <c r="D29" s="18" t="s">
        <v>1</v>
      </c>
      <c r="E29" s="12">
        <f t="shared" ref="E29:F29" si="0">SUM(E30:E32)</f>
        <v>1110.6673729581539</v>
      </c>
      <c r="F29" s="12">
        <f t="shared" si="0"/>
        <v>1115.1614673391339</v>
      </c>
    </row>
    <row r="30" spans="1:6">
      <c r="A30" s="20" t="s">
        <v>55</v>
      </c>
      <c r="B30" s="21" t="s">
        <v>56</v>
      </c>
      <c r="C30" s="61" t="s">
        <v>25</v>
      </c>
      <c r="D30" s="18" t="s">
        <v>1</v>
      </c>
      <c r="E30" s="9">
        <f>E16</f>
        <v>784.95802503288303</v>
      </c>
      <c r="F30" s="9">
        <f>F16</f>
        <v>770.32348908612096</v>
      </c>
    </row>
    <row r="31" spans="1:6">
      <c r="A31" s="20" t="s">
        <v>57</v>
      </c>
      <c r="B31" s="8" t="s">
        <v>58</v>
      </c>
      <c r="C31" s="61" t="s">
        <v>25</v>
      </c>
      <c r="D31" s="18" t="s">
        <v>1</v>
      </c>
      <c r="E31" s="9">
        <f>E17</f>
        <v>325.709347925271</v>
      </c>
      <c r="F31" s="9">
        <f>F17</f>
        <v>344.83797825301298</v>
      </c>
    </row>
    <row r="32" spans="1:6" ht="25.5">
      <c r="A32" s="20" t="s">
        <v>59</v>
      </c>
      <c r="B32" s="8" t="s">
        <v>60</v>
      </c>
      <c r="C32" s="61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62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61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61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62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61" t="s">
        <v>69</v>
      </c>
      <c r="B37" s="21" t="s">
        <v>56</v>
      </c>
      <c r="C37" s="61" t="s">
        <v>25</v>
      </c>
      <c r="D37" s="18" t="s">
        <v>1</v>
      </c>
      <c r="E37" s="18" t="s">
        <v>1</v>
      </c>
      <c r="F37" s="18" t="s">
        <v>1</v>
      </c>
    </row>
    <row r="38" spans="1:6">
      <c r="A38" s="61" t="s">
        <v>70</v>
      </c>
      <c r="B38" s="8" t="s">
        <v>58</v>
      </c>
      <c r="C38" s="61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61" t="s">
        <v>71</v>
      </c>
      <c r="B39" s="8" t="s">
        <v>60</v>
      </c>
      <c r="C39" s="61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62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61" t="s">
        <v>74</v>
      </c>
      <c r="B41" s="21" t="s">
        <v>56</v>
      </c>
      <c r="C41" s="61" t="s">
        <v>25</v>
      </c>
      <c r="D41" s="18" t="s">
        <v>1</v>
      </c>
      <c r="E41" s="18" t="s">
        <v>1</v>
      </c>
      <c r="F41" s="18" t="s">
        <v>1</v>
      </c>
    </row>
    <row r="42" spans="1:6">
      <c r="A42" s="61" t="s">
        <v>75</v>
      </c>
      <c r="B42" s="8" t="s">
        <v>58</v>
      </c>
      <c r="C42" s="6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61" t="s">
        <v>76</v>
      </c>
      <c r="B43" s="8" t="s">
        <v>60</v>
      </c>
      <c r="C43" s="6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62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62" t="s">
        <v>80</v>
      </c>
      <c r="C45" s="63" t="s">
        <v>81</v>
      </c>
      <c r="D45" s="18" t="s">
        <v>1</v>
      </c>
      <c r="E45" s="18" t="s">
        <v>1</v>
      </c>
      <c r="F45" s="18" t="s">
        <v>1</v>
      </c>
    </row>
    <row r="46" spans="1:6" ht="83.25" customHeight="1">
      <c r="A46" s="25" t="s">
        <v>82</v>
      </c>
      <c r="B46" s="75" t="s">
        <v>83</v>
      </c>
      <c r="C46" s="76"/>
      <c r="D46" s="164" t="s">
        <v>205</v>
      </c>
      <c r="E46" s="164"/>
      <c r="F46" s="164"/>
    </row>
    <row r="47" spans="1:6" ht="12" customHeight="1">
      <c r="A47" s="31"/>
      <c r="B47" s="32"/>
      <c r="C47" s="33"/>
      <c r="D47" s="34"/>
      <c r="E47" s="35"/>
      <c r="F47" s="35"/>
    </row>
    <row r="48" spans="1:6">
      <c r="A48" s="27"/>
      <c r="B48" s="28" t="s">
        <v>84</v>
      </c>
    </row>
    <row r="49" spans="1:9" ht="30" customHeight="1">
      <c r="A49" s="29" t="s">
        <v>85</v>
      </c>
      <c r="B49" s="163" t="s">
        <v>86</v>
      </c>
      <c r="C49" s="163"/>
      <c r="D49" s="163"/>
      <c r="E49" s="163"/>
      <c r="F49" s="163"/>
    </row>
    <row r="50" spans="1:9" ht="34.5" customHeight="1">
      <c r="A50" s="29"/>
      <c r="B50" s="163"/>
      <c r="C50" s="163"/>
      <c r="D50" s="163"/>
      <c r="E50" s="163"/>
      <c r="F50" s="163"/>
    </row>
    <row r="51" spans="1:9">
      <c r="A51" s="27"/>
      <c r="B51" s="27"/>
    </row>
    <row r="52" spans="1:9" ht="15.75">
      <c r="A52" s="64"/>
      <c r="B52" s="64"/>
      <c r="C52" s="64"/>
      <c r="D52" s="64"/>
      <c r="E52" s="165" t="s">
        <v>117</v>
      </c>
      <c r="F52" s="165"/>
      <c r="G52" s="165"/>
      <c r="H52" s="165"/>
      <c r="I52" s="165"/>
    </row>
    <row r="53" spans="1:9" ht="30.6" customHeight="1">
      <c r="A53" s="64"/>
      <c r="B53" s="64"/>
      <c r="C53" s="64"/>
      <c r="D53" s="64"/>
      <c r="E53" s="165" t="s">
        <v>190</v>
      </c>
      <c r="F53" s="165"/>
      <c r="G53" s="165"/>
      <c r="H53" s="165"/>
      <c r="I53" s="165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1" t="s">
        <v>105</v>
      </c>
      <c r="B56" s="161"/>
      <c r="C56" s="161"/>
      <c r="D56" s="161"/>
      <c r="E56" s="161"/>
      <c r="F56" s="161"/>
      <c r="G56" s="161"/>
      <c r="H56" s="161"/>
      <c r="I56" s="161"/>
    </row>
    <row r="57" spans="1:9" ht="15.75" customHeight="1">
      <c r="A57" s="154" t="s">
        <v>143</v>
      </c>
      <c r="B57" s="154"/>
      <c r="C57" s="154"/>
      <c r="D57" s="154"/>
      <c r="E57" s="154"/>
      <c r="F57" s="154"/>
      <c r="G57" s="154"/>
      <c r="H57" s="154"/>
      <c r="I57" s="154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3.5" customHeight="1">
      <c r="A59" s="162" t="s">
        <v>106</v>
      </c>
      <c r="B59" s="162" t="s">
        <v>6</v>
      </c>
      <c r="C59" s="162" t="s">
        <v>186</v>
      </c>
      <c r="D59" s="162" t="s">
        <v>199</v>
      </c>
      <c r="E59" s="162"/>
      <c r="F59" s="162" t="s">
        <v>201</v>
      </c>
      <c r="G59" s="162"/>
      <c r="H59" s="162" t="s">
        <v>193</v>
      </c>
      <c r="I59" s="162"/>
    </row>
    <row r="60" spans="1:9" ht="28.5">
      <c r="A60" s="162"/>
      <c r="B60" s="162"/>
      <c r="C60" s="162"/>
      <c r="D60" s="65" t="s">
        <v>107</v>
      </c>
      <c r="E60" s="65" t="s">
        <v>108</v>
      </c>
      <c r="F60" s="65" t="s">
        <v>107</v>
      </c>
      <c r="G60" s="65" t="s">
        <v>108</v>
      </c>
      <c r="H60" s="65" t="s">
        <v>107</v>
      </c>
      <c r="I60" s="65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>
      <c r="A62" s="114" t="s">
        <v>111</v>
      </c>
      <c r="B62" s="112" t="s">
        <v>112</v>
      </c>
      <c r="C62" s="114" t="s">
        <v>113</v>
      </c>
      <c r="D62" s="113">
        <v>1135.8915842178139</v>
      </c>
      <c r="E62" s="113">
        <v>1135.8915842178139</v>
      </c>
      <c r="F62" s="113">
        <v>1070.143585547467</v>
      </c>
      <c r="G62" s="113">
        <v>1070.143585547467</v>
      </c>
      <c r="H62" s="113">
        <v>1070.143585547467</v>
      </c>
      <c r="I62" s="113">
        <v>1198.5263679797392</v>
      </c>
    </row>
    <row r="63" spans="1:9" ht="28.5">
      <c r="A63" s="114"/>
      <c r="B63" s="112" t="s">
        <v>146</v>
      </c>
      <c r="C63" s="114" t="s">
        <v>113</v>
      </c>
      <c r="D63" s="113">
        <v>1127.8459670445047</v>
      </c>
      <c r="E63" s="113">
        <v>1127.8459670445047</v>
      </c>
      <c r="F63" s="113">
        <v>1061.4883475550662</v>
      </c>
      <c r="G63" s="113">
        <v>1061.4883475550662</v>
      </c>
      <c r="H63" s="113">
        <v>1061.4883475550662</v>
      </c>
      <c r="I63" s="113">
        <v>1189.3092532116727</v>
      </c>
    </row>
    <row r="64" spans="1:9" ht="28.5">
      <c r="A64" s="114" t="s">
        <v>115</v>
      </c>
      <c r="B64" s="112" t="s">
        <v>116</v>
      </c>
      <c r="C64" s="114" t="s">
        <v>109</v>
      </c>
      <c r="D64" s="113">
        <v>150879.93</v>
      </c>
      <c r="E64" s="113">
        <v>150879.93</v>
      </c>
      <c r="F64" s="113">
        <v>150879.92711677396</v>
      </c>
      <c r="G64" s="113">
        <v>161205.54127538827</v>
      </c>
      <c r="H64" s="113">
        <v>161205.54127538827</v>
      </c>
      <c r="I64" s="113">
        <v>169157.63001972609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  <row r="66" spans="1:9" ht="15.75" customHeight="1">
      <c r="A66" s="93"/>
      <c r="B66" s="170"/>
      <c r="C66" s="170"/>
      <c r="D66" s="170"/>
      <c r="E66" s="170"/>
      <c r="F66" s="170"/>
      <c r="G66" s="170"/>
      <c r="H66" s="170"/>
      <c r="I66" s="170"/>
    </row>
  </sheetData>
  <mergeCells count="20">
    <mergeCell ref="B50:F50"/>
    <mergeCell ref="B49:F49"/>
    <mergeCell ref="I8:J8"/>
    <mergeCell ref="D1:F1"/>
    <mergeCell ref="D2:F2"/>
    <mergeCell ref="A4:F4"/>
    <mergeCell ref="A5:F5"/>
    <mergeCell ref="A6:F6"/>
    <mergeCell ref="D46:F46"/>
    <mergeCell ref="B66:I66"/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J64"/>
  <sheetViews>
    <sheetView topLeftCell="A8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9.5703125" customWidth="1"/>
    <col min="4" max="4" width="17.140625" customWidth="1"/>
    <col min="5" max="5" width="14" customWidth="1"/>
    <col min="6" max="6" width="15.42578125" customWidth="1"/>
    <col min="7" max="8" width="14.85546875" customWidth="1"/>
    <col min="9" max="9" width="14.42578125" customWidth="1"/>
  </cols>
  <sheetData>
    <row r="1" spans="1:10">
      <c r="D1" s="167" t="s">
        <v>4</v>
      </c>
      <c r="E1" s="167"/>
      <c r="F1" s="167"/>
    </row>
    <row r="2" spans="1:10" ht="39.75" customHeight="1">
      <c r="D2" s="168" t="s">
        <v>190</v>
      </c>
      <c r="E2" s="168"/>
      <c r="F2" s="168"/>
    </row>
    <row r="3" spans="1:10" ht="13.5" customHeight="1">
      <c r="A3" s="2"/>
      <c r="B3" s="2"/>
      <c r="C3" s="2"/>
      <c r="D3" s="2"/>
      <c r="E3" s="3"/>
      <c r="F3" s="3"/>
    </row>
    <row r="4" spans="1:10" ht="16.5" customHeight="1">
      <c r="A4" s="154" t="s">
        <v>92</v>
      </c>
      <c r="B4" s="154"/>
      <c r="C4" s="154"/>
      <c r="D4" s="154"/>
      <c r="E4" s="154"/>
      <c r="F4" s="154"/>
    </row>
    <row r="5" spans="1:10" ht="17.25" customHeight="1">
      <c r="A5" s="154" t="s">
        <v>87</v>
      </c>
      <c r="B5" s="154"/>
      <c r="C5" s="154"/>
      <c r="D5" s="154"/>
      <c r="E5" s="154"/>
      <c r="F5" s="154"/>
    </row>
    <row r="6" spans="1:10" ht="17.25" customHeight="1">
      <c r="A6" s="169" t="s">
        <v>5</v>
      </c>
      <c r="B6" s="169"/>
      <c r="C6" s="169"/>
      <c r="D6" s="169"/>
      <c r="E6" s="169"/>
      <c r="F6" s="169"/>
    </row>
    <row r="8" spans="1:10" ht="64.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  <c r="I8" s="166"/>
      <c r="J8" s="166"/>
    </row>
    <row r="9" spans="1:10">
      <c r="A9" s="4" t="s">
        <v>8</v>
      </c>
      <c r="B9" s="5" t="s">
        <v>9</v>
      </c>
      <c r="C9" s="4" t="s">
        <v>10</v>
      </c>
      <c r="D9" s="6">
        <v>463</v>
      </c>
      <c r="E9" s="6">
        <v>463</v>
      </c>
      <c r="F9" s="6">
        <v>463</v>
      </c>
    </row>
    <row r="10" spans="1:10" ht="63.75">
      <c r="A10" s="7" t="s">
        <v>11</v>
      </c>
      <c r="B10" s="8" t="s">
        <v>12</v>
      </c>
      <c r="C10" s="7" t="s">
        <v>10</v>
      </c>
      <c r="D10" s="9">
        <v>431.97491666666667</v>
      </c>
      <c r="E10" s="9">
        <v>435.15750000000003</v>
      </c>
      <c r="F10" s="9">
        <v>434.4708333333333</v>
      </c>
    </row>
    <row r="11" spans="1:10">
      <c r="A11" s="7" t="s">
        <v>13</v>
      </c>
      <c r="B11" s="8" t="s">
        <v>14</v>
      </c>
      <c r="C11" s="7" t="s">
        <v>15</v>
      </c>
      <c r="D11" s="9">
        <v>2295.3051609999998</v>
      </c>
      <c r="E11" s="9">
        <v>3093.6581999999999</v>
      </c>
      <c r="F11" s="9">
        <v>2654.19</v>
      </c>
    </row>
    <row r="12" spans="1:10">
      <c r="A12" s="7" t="s">
        <v>16</v>
      </c>
      <c r="B12" s="8" t="s">
        <v>17</v>
      </c>
      <c r="C12" s="7" t="s">
        <v>15</v>
      </c>
      <c r="D12" s="9">
        <v>2166.0200369999998</v>
      </c>
      <c r="E12" s="9">
        <v>2963.4957999999997</v>
      </c>
      <c r="F12" s="9">
        <v>2524.0420640000002</v>
      </c>
    </row>
    <row r="13" spans="1:10">
      <c r="A13" s="7" t="s">
        <v>18</v>
      </c>
      <c r="B13" s="8" t="s">
        <v>19</v>
      </c>
      <c r="C13" s="7" t="s">
        <v>20</v>
      </c>
      <c r="D13" s="9">
        <v>1265.943</v>
      </c>
      <c r="E13" s="9">
        <v>1031.0821000000001</v>
      </c>
      <c r="F13" s="9">
        <v>1323.374</v>
      </c>
    </row>
    <row r="14" spans="1:10">
      <c r="A14" s="7" t="s">
        <v>21</v>
      </c>
      <c r="B14" s="8" t="s">
        <v>22</v>
      </c>
      <c r="C14" s="7" t="s">
        <v>20</v>
      </c>
      <c r="D14" s="9">
        <v>1263.3353440000001</v>
      </c>
      <c r="E14" s="9">
        <v>1028.7581</v>
      </c>
      <c r="F14" s="9">
        <v>1320.9839999999999</v>
      </c>
    </row>
    <row r="15" spans="1:10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E16+E17</f>
        <v>4545.0753757361899</v>
      </c>
      <c r="F15" s="12">
        <f>F16+F17</f>
        <v>4510.8048349110004</v>
      </c>
    </row>
    <row r="16" spans="1:10">
      <c r="A16" s="7" t="s">
        <v>26</v>
      </c>
      <c r="B16" s="8" t="s">
        <v>27</v>
      </c>
      <c r="C16" s="7" t="s">
        <v>25</v>
      </c>
      <c r="D16" s="9" t="s">
        <v>1</v>
      </c>
      <c r="E16" s="9">
        <v>3332.9321804705301</v>
      </c>
      <c r="F16" s="9">
        <v>3241.9020495239301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1212.1431952656601</v>
      </c>
      <c r="F17" s="9">
        <v>1268.90278538707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2258.7652462787801</v>
      </c>
      <c r="E19" s="9">
        <v>3327.6317192985803</v>
      </c>
      <c r="F19" s="9">
        <v>3236.73198349106</v>
      </c>
    </row>
    <row r="20" spans="1:6" ht="25.5">
      <c r="A20" s="7"/>
      <c r="B20" s="8" t="s">
        <v>34</v>
      </c>
      <c r="C20" s="14" t="s">
        <v>35</v>
      </c>
      <c r="D20" s="16">
        <v>184.75232899403289</v>
      </c>
      <c r="E20" s="16">
        <v>194.89999999999995</v>
      </c>
      <c r="F20" s="16">
        <v>196.13283812076435</v>
      </c>
    </row>
    <row r="21" spans="1:6">
      <c r="A21" s="7" t="s">
        <v>36</v>
      </c>
      <c r="B21" s="8" t="s">
        <v>37</v>
      </c>
      <c r="C21" s="7" t="s">
        <v>25</v>
      </c>
      <c r="D21" s="9">
        <v>1143.2607406504899</v>
      </c>
      <c r="E21" s="9">
        <v>964.22471347286398</v>
      </c>
      <c r="F21" s="9">
        <v>1391.1525885189399</v>
      </c>
    </row>
    <row r="22" spans="1:6" ht="25.5">
      <c r="A22" s="7"/>
      <c r="B22" s="8" t="s">
        <v>38</v>
      </c>
      <c r="C22" s="14" t="s">
        <v>39</v>
      </c>
      <c r="D22" s="16">
        <v>162.00020696034497</v>
      </c>
      <c r="E22" s="16">
        <v>163</v>
      </c>
      <c r="F22" s="16">
        <v>161.80006558992395</v>
      </c>
    </row>
    <row r="23" spans="1:6" ht="63.75">
      <c r="A23" s="7"/>
      <c r="B23" s="8" t="s">
        <v>40</v>
      </c>
      <c r="C23" s="14"/>
      <c r="D23" s="9" t="s">
        <v>1</v>
      </c>
      <c r="E23" s="17" t="s">
        <v>207</v>
      </c>
      <c r="F23" s="17" t="s">
        <v>187</v>
      </c>
    </row>
    <row r="24" spans="1:6">
      <c r="A24" s="10" t="s">
        <v>41</v>
      </c>
      <c r="B24" s="11" t="s">
        <v>42</v>
      </c>
      <c r="C24" s="10" t="s">
        <v>25</v>
      </c>
      <c r="D24" s="9" t="s">
        <v>1</v>
      </c>
      <c r="E24" s="9" t="s">
        <v>1</v>
      </c>
      <c r="F24" s="9" t="s">
        <v>1</v>
      </c>
    </row>
    <row r="25" spans="1:6" ht="38.25">
      <c r="A25" s="10" t="s">
        <v>43</v>
      </c>
      <c r="B25" s="11" t="s">
        <v>44</v>
      </c>
      <c r="C25" s="7"/>
      <c r="D25" s="9" t="s">
        <v>1</v>
      </c>
      <c r="E25" s="9" t="s">
        <v>1</v>
      </c>
      <c r="F25" s="9" t="s">
        <v>1</v>
      </c>
    </row>
    <row r="26" spans="1:6">
      <c r="A26" s="7" t="s">
        <v>45</v>
      </c>
      <c r="B26" s="8" t="s">
        <v>46</v>
      </c>
      <c r="C26" s="7" t="s">
        <v>47</v>
      </c>
      <c r="D26" s="9" t="s">
        <v>1</v>
      </c>
      <c r="E26" s="9" t="s">
        <v>1</v>
      </c>
      <c r="F26" s="9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9" t="s">
        <v>1</v>
      </c>
      <c r="E27" s="9" t="s">
        <v>1</v>
      </c>
      <c r="F27" s="9" t="s">
        <v>1</v>
      </c>
    </row>
    <row r="28" spans="1:6" ht="38.25">
      <c r="A28" s="7" t="s">
        <v>51</v>
      </c>
      <c r="B28" s="8" t="s">
        <v>52</v>
      </c>
      <c r="C28" s="7"/>
      <c r="D28" s="9" t="s">
        <v>1</v>
      </c>
      <c r="E28" s="9" t="s">
        <v>1</v>
      </c>
      <c r="F28" s="9" t="s">
        <v>1</v>
      </c>
    </row>
    <row r="29" spans="1:6">
      <c r="A29" s="10" t="s">
        <v>53</v>
      </c>
      <c r="B29" s="11" t="s">
        <v>54</v>
      </c>
      <c r="C29" s="10" t="s">
        <v>25</v>
      </c>
      <c r="D29" s="9" t="s">
        <v>1</v>
      </c>
      <c r="E29" s="12">
        <f t="shared" ref="E29:F29" si="0">SUM(E30:E32)</f>
        <v>4545.0753757361899</v>
      </c>
      <c r="F29" s="12">
        <f t="shared" si="0"/>
        <v>4510.8048349110004</v>
      </c>
    </row>
    <row r="30" spans="1:6">
      <c r="A30" s="20" t="s">
        <v>55</v>
      </c>
      <c r="B30" s="21" t="s">
        <v>56</v>
      </c>
      <c r="C30" s="7" t="s">
        <v>25</v>
      </c>
      <c r="D30" s="9" t="s">
        <v>1</v>
      </c>
      <c r="E30" s="9">
        <f>E16</f>
        <v>3332.9321804705301</v>
      </c>
      <c r="F30" s="9">
        <f>F16</f>
        <v>3241.9020495239301</v>
      </c>
    </row>
    <row r="31" spans="1:6">
      <c r="A31" s="20" t="s">
        <v>57</v>
      </c>
      <c r="B31" s="8" t="s">
        <v>58</v>
      </c>
      <c r="C31" s="7" t="s">
        <v>25</v>
      </c>
      <c r="D31" s="9" t="s">
        <v>1</v>
      </c>
      <c r="E31" s="9">
        <f>E17</f>
        <v>1212.1431952656601</v>
      </c>
      <c r="F31" s="9">
        <f>F17</f>
        <v>1268.90278538707</v>
      </c>
    </row>
    <row r="32" spans="1:6" ht="25.5">
      <c r="A32" s="20" t="s">
        <v>59</v>
      </c>
      <c r="B32" s="8" t="s">
        <v>60</v>
      </c>
      <c r="C32" s="7" t="s">
        <v>25</v>
      </c>
      <c r="D32" s="9" t="s">
        <v>1</v>
      </c>
      <c r="E32" s="9" t="s">
        <v>1</v>
      </c>
      <c r="F32" s="9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9" t="s">
        <v>1</v>
      </c>
      <c r="E33" s="9" t="s">
        <v>1</v>
      </c>
      <c r="F33" s="9" t="s">
        <v>1</v>
      </c>
    </row>
    <row r="34" spans="1:6">
      <c r="A34" s="20" t="s">
        <v>63</v>
      </c>
      <c r="B34" s="23" t="s">
        <v>64</v>
      </c>
      <c r="C34" s="7" t="s">
        <v>25</v>
      </c>
      <c r="D34" s="9" t="s">
        <v>1</v>
      </c>
      <c r="E34" s="9" t="s">
        <v>1</v>
      </c>
      <c r="F34" s="9" t="s">
        <v>1</v>
      </c>
    </row>
    <row r="35" spans="1:6">
      <c r="A35" s="20" t="s">
        <v>65</v>
      </c>
      <c r="B35" s="23" t="s">
        <v>66</v>
      </c>
      <c r="C35" s="7" t="s">
        <v>25</v>
      </c>
      <c r="D35" s="9" t="s">
        <v>1</v>
      </c>
      <c r="E35" s="9" t="s">
        <v>1</v>
      </c>
      <c r="F35" s="9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9" t="s">
        <v>1</v>
      </c>
      <c r="E36" s="9" t="s">
        <v>1</v>
      </c>
      <c r="F36" s="9" t="s">
        <v>1</v>
      </c>
    </row>
    <row r="37" spans="1:6">
      <c r="A37" s="7" t="s">
        <v>69</v>
      </c>
      <c r="B37" s="21" t="s">
        <v>56</v>
      </c>
      <c r="C37" s="7" t="s">
        <v>25</v>
      </c>
      <c r="D37" s="9" t="s">
        <v>1</v>
      </c>
      <c r="E37" s="9" t="s">
        <v>1</v>
      </c>
      <c r="F37" s="9" t="s">
        <v>1</v>
      </c>
    </row>
    <row r="38" spans="1:6">
      <c r="A38" s="7" t="s">
        <v>70</v>
      </c>
      <c r="B38" s="8" t="s">
        <v>58</v>
      </c>
      <c r="C38" s="7" t="s">
        <v>25</v>
      </c>
      <c r="D38" s="9" t="s">
        <v>1</v>
      </c>
      <c r="E38" s="9" t="s">
        <v>1</v>
      </c>
      <c r="F38" s="9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9" t="s">
        <v>1</v>
      </c>
      <c r="E39" s="9" t="s">
        <v>1</v>
      </c>
      <c r="F39" s="9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9" t="s">
        <v>1</v>
      </c>
      <c r="E40" s="9" t="s">
        <v>1</v>
      </c>
      <c r="F40" s="9" t="s">
        <v>1</v>
      </c>
    </row>
    <row r="41" spans="1:6">
      <c r="A41" s="7" t="s">
        <v>74</v>
      </c>
      <c r="B41" s="21" t="s">
        <v>56</v>
      </c>
      <c r="C41" s="7" t="s">
        <v>25</v>
      </c>
      <c r="D41" s="9" t="s">
        <v>1</v>
      </c>
      <c r="E41" s="9" t="s">
        <v>1</v>
      </c>
      <c r="F41" s="9" t="s">
        <v>1</v>
      </c>
    </row>
    <row r="42" spans="1:6">
      <c r="A42" s="7" t="s">
        <v>75</v>
      </c>
      <c r="B42" s="8" t="s">
        <v>58</v>
      </c>
      <c r="C42" s="7" t="s">
        <v>25</v>
      </c>
      <c r="D42" s="9" t="s">
        <v>1</v>
      </c>
      <c r="E42" s="9" t="s">
        <v>1</v>
      </c>
      <c r="F42" s="9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9" t="s">
        <v>1</v>
      </c>
      <c r="E43" s="9" t="s">
        <v>1</v>
      </c>
      <c r="F43" s="9" t="s">
        <v>1</v>
      </c>
    </row>
    <row r="44" spans="1:6">
      <c r="A44" s="10" t="s">
        <v>77</v>
      </c>
      <c r="B44" s="11" t="s">
        <v>78</v>
      </c>
      <c r="C44" s="10" t="s">
        <v>25</v>
      </c>
      <c r="D44" s="9" t="s">
        <v>1</v>
      </c>
      <c r="E44" s="9" t="s">
        <v>1</v>
      </c>
      <c r="F44" s="9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9" t="s">
        <v>1</v>
      </c>
      <c r="E45" s="9" t="s">
        <v>1</v>
      </c>
      <c r="F45" s="9" t="s">
        <v>1</v>
      </c>
    </row>
    <row r="46" spans="1:6" ht="76.5" customHeight="1">
      <c r="A46" s="25" t="s">
        <v>82</v>
      </c>
      <c r="B46" s="75" t="s">
        <v>83</v>
      </c>
      <c r="C46" s="76"/>
      <c r="D46" s="164" t="s">
        <v>205</v>
      </c>
      <c r="E46" s="164"/>
      <c r="F46" s="164"/>
    </row>
    <row r="47" spans="1:6" ht="12" customHeight="1">
      <c r="A47" s="31"/>
      <c r="B47" s="32"/>
      <c r="C47" s="33"/>
      <c r="D47" s="34"/>
      <c r="E47" s="35"/>
      <c r="F47" s="35"/>
    </row>
    <row r="48" spans="1:6">
      <c r="A48" s="27"/>
      <c r="B48" s="28" t="s">
        <v>84</v>
      </c>
    </row>
    <row r="49" spans="1:9" ht="30" customHeight="1">
      <c r="A49" s="29" t="s">
        <v>85</v>
      </c>
      <c r="B49" s="163" t="s">
        <v>86</v>
      </c>
      <c r="C49" s="163"/>
      <c r="D49" s="163"/>
      <c r="E49" s="163"/>
      <c r="F49" s="163"/>
    </row>
    <row r="50" spans="1:9" ht="34.5" customHeight="1">
      <c r="A50" s="29"/>
      <c r="B50" s="163"/>
      <c r="C50" s="163"/>
      <c r="D50" s="163"/>
      <c r="E50" s="163"/>
      <c r="F50" s="163"/>
    </row>
    <row r="51" spans="1:9" ht="15.75">
      <c r="A51" s="64"/>
      <c r="B51" s="64"/>
      <c r="C51" s="64"/>
      <c r="D51" s="64"/>
      <c r="E51" s="165" t="s">
        <v>117</v>
      </c>
      <c r="F51" s="165"/>
      <c r="G51" s="165"/>
      <c r="H51" s="165"/>
      <c r="I51" s="165"/>
    </row>
    <row r="52" spans="1:9" ht="27.6" customHeight="1">
      <c r="A52" s="64"/>
      <c r="B52" s="64"/>
      <c r="C52" s="64"/>
      <c r="D52" s="64"/>
      <c r="E52" s="165" t="s">
        <v>190</v>
      </c>
      <c r="F52" s="165"/>
      <c r="G52" s="165"/>
      <c r="H52" s="165"/>
      <c r="I52" s="165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61" t="s">
        <v>105</v>
      </c>
      <c r="B55" s="161"/>
      <c r="C55" s="161"/>
      <c r="D55" s="161"/>
      <c r="E55" s="161"/>
      <c r="F55" s="161"/>
      <c r="G55" s="161"/>
      <c r="H55" s="161"/>
      <c r="I55" s="161"/>
    </row>
    <row r="56" spans="1:9" ht="15.75" customHeight="1">
      <c r="A56" s="154" t="s">
        <v>142</v>
      </c>
      <c r="B56" s="154"/>
      <c r="C56" s="154"/>
      <c r="D56" s="154"/>
      <c r="E56" s="154"/>
      <c r="F56" s="154"/>
      <c r="G56" s="154"/>
      <c r="H56" s="154"/>
      <c r="I56" s="154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5.6" customHeight="1">
      <c r="A58" s="162" t="s">
        <v>106</v>
      </c>
      <c r="B58" s="162" t="s">
        <v>6</v>
      </c>
      <c r="C58" s="162" t="s">
        <v>186</v>
      </c>
      <c r="D58" s="162" t="s">
        <v>199</v>
      </c>
      <c r="E58" s="162"/>
      <c r="F58" s="162" t="s">
        <v>201</v>
      </c>
      <c r="G58" s="162"/>
      <c r="H58" s="162" t="s">
        <v>193</v>
      </c>
      <c r="I58" s="162"/>
    </row>
    <row r="59" spans="1:9" ht="28.5">
      <c r="A59" s="162"/>
      <c r="B59" s="162"/>
      <c r="C59" s="162"/>
      <c r="D59" s="65" t="s">
        <v>107</v>
      </c>
      <c r="E59" s="65" t="s">
        <v>108</v>
      </c>
      <c r="F59" s="65" t="s">
        <v>107</v>
      </c>
      <c r="G59" s="65" t="s">
        <v>108</v>
      </c>
      <c r="H59" s="65" t="s">
        <v>107</v>
      </c>
      <c r="I59" s="65" t="s">
        <v>108</v>
      </c>
    </row>
    <row r="60" spans="1:9">
      <c r="A60" s="66" t="s">
        <v>16</v>
      </c>
      <c r="B60" s="67" t="s">
        <v>110</v>
      </c>
      <c r="C60" s="66"/>
      <c r="D60" s="68"/>
      <c r="E60" s="68"/>
      <c r="F60" s="68"/>
      <c r="G60" s="68"/>
      <c r="H60" s="68"/>
      <c r="I60" s="68"/>
    </row>
    <row r="61" spans="1:9" ht="28.5">
      <c r="A61" s="114" t="s">
        <v>111</v>
      </c>
      <c r="B61" s="112" t="s">
        <v>112</v>
      </c>
      <c r="C61" s="114" t="s">
        <v>113</v>
      </c>
      <c r="D61" s="113">
        <v>1018.2882987135461</v>
      </c>
      <c r="E61" s="113">
        <v>1018.2882987135461</v>
      </c>
      <c r="F61" s="113">
        <v>1018.2882987135461</v>
      </c>
      <c r="G61" s="113">
        <v>1124.6623600649361</v>
      </c>
      <c r="H61" s="113">
        <v>1124.6623600649361</v>
      </c>
      <c r="I61" s="113">
        <v>1284.4088835771204</v>
      </c>
    </row>
    <row r="62" spans="1:9" ht="28.5">
      <c r="A62" s="114"/>
      <c r="B62" s="112" t="s">
        <v>114</v>
      </c>
      <c r="C62" s="114" t="s">
        <v>113</v>
      </c>
      <c r="D62" s="113">
        <v>1016.6963037135461</v>
      </c>
      <c r="E62" s="113">
        <v>1016.6963037135461</v>
      </c>
      <c r="F62" s="113">
        <v>1016.6963037135461</v>
      </c>
      <c r="G62" s="113">
        <v>1122.8737760649362</v>
      </c>
      <c r="H62" s="113">
        <v>1122.8737760649362</v>
      </c>
      <c r="I62" s="113">
        <v>1282.3605555771205</v>
      </c>
    </row>
    <row r="63" spans="1:9" ht="28.5">
      <c r="A63" s="114" t="s">
        <v>115</v>
      </c>
      <c r="B63" s="112" t="s">
        <v>116</v>
      </c>
      <c r="C63" s="114" t="s">
        <v>109</v>
      </c>
      <c r="D63" s="113">
        <v>218164.75</v>
      </c>
      <c r="E63" s="113">
        <v>218164.75</v>
      </c>
      <c r="F63" s="113">
        <v>218164.75</v>
      </c>
      <c r="G63" s="113">
        <v>232127.29400000002</v>
      </c>
      <c r="H63" s="113">
        <v>232127.29400000002</v>
      </c>
      <c r="I63" s="113">
        <v>243380.89158019202</v>
      </c>
    </row>
    <row r="64" spans="1:9">
      <c r="A64" s="71" t="s">
        <v>118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I8:J8"/>
    <mergeCell ref="B49:F49"/>
    <mergeCell ref="B50:F50"/>
    <mergeCell ref="D1:F1"/>
    <mergeCell ref="D2:F2"/>
    <mergeCell ref="A4:F4"/>
    <mergeCell ref="A5:F5"/>
    <mergeCell ref="A6:F6"/>
    <mergeCell ref="D46:F46"/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L64"/>
  <sheetViews>
    <sheetView topLeftCell="A4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5703125" customWidth="1"/>
    <col min="5" max="5" width="14.5703125" customWidth="1"/>
    <col min="6" max="6" width="15.42578125" customWidth="1"/>
    <col min="7" max="7" width="15.5703125" customWidth="1"/>
    <col min="8" max="8" width="15" customWidth="1"/>
    <col min="9" max="9" width="15.85546875" customWidth="1"/>
  </cols>
  <sheetData>
    <row r="1" spans="1:12">
      <c r="D1" s="167" t="s">
        <v>4</v>
      </c>
      <c r="E1" s="167"/>
      <c r="F1" s="167"/>
    </row>
    <row r="2" spans="1:12" ht="39" customHeight="1">
      <c r="D2" s="168" t="s">
        <v>190</v>
      </c>
      <c r="E2" s="168"/>
      <c r="F2" s="168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54" t="s">
        <v>92</v>
      </c>
      <c r="B4" s="154"/>
      <c r="C4" s="154"/>
      <c r="D4" s="154"/>
      <c r="E4" s="154"/>
      <c r="F4" s="154"/>
    </row>
    <row r="5" spans="1:12" ht="17.25" customHeight="1">
      <c r="A5" s="154" t="s">
        <v>126</v>
      </c>
      <c r="B5" s="154"/>
      <c r="C5" s="154"/>
      <c r="D5" s="154"/>
      <c r="E5" s="154"/>
      <c r="F5" s="154"/>
    </row>
    <row r="6" spans="1:12" ht="17.25" customHeight="1">
      <c r="A6" s="169" t="s">
        <v>5</v>
      </c>
      <c r="B6" s="169"/>
      <c r="C6" s="169"/>
      <c r="D6" s="169"/>
      <c r="E6" s="169"/>
      <c r="F6" s="169"/>
    </row>
    <row r="8" spans="1:12" ht="77.2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12">
      <c r="A9" s="4" t="s">
        <v>8</v>
      </c>
      <c r="B9" s="5" t="s">
        <v>9</v>
      </c>
      <c r="C9" s="4" t="s">
        <v>10</v>
      </c>
      <c r="D9" s="6">
        <v>50</v>
      </c>
      <c r="E9" s="6">
        <v>50</v>
      </c>
      <c r="F9" s="6">
        <v>50</v>
      </c>
      <c r="H9" s="166"/>
      <c r="I9" s="166"/>
      <c r="J9" s="166"/>
      <c r="K9" s="166"/>
      <c r="L9" s="166"/>
    </row>
    <row r="10" spans="1:12" ht="63.75">
      <c r="A10" s="7" t="s">
        <v>11</v>
      </c>
      <c r="B10" s="8" t="s">
        <v>12</v>
      </c>
      <c r="C10" s="7" t="s">
        <v>10</v>
      </c>
      <c r="D10" s="9">
        <v>29.75</v>
      </c>
      <c r="E10" s="9">
        <v>34.206499999999998</v>
      </c>
      <c r="F10" s="9">
        <v>29.625833333333333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255.951819</v>
      </c>
      <c r="E11" s="9">
        <v>277.51499999999999</v>
      </c>
      <c r="F11" s="9">
        <v>285.24900000000002</v>
      </c>
      <c r="H11" s="47"/>
    </row>
    <row r="12" spans="1:12" ht="18" customHeight="1">
      <c r="A12" s="7" t="s">
        <v>16</v>
      </c>
      <c r="B12" s="8" t="s">
        <v>17</v>
      </c>
      <c r="C12" s="7" t="s">
        <v>15</v>
      </c>
      <c r="D12" s="9">
        <v>228.58987500000001</v>
      </c>
      <c r="E12" s="9">
        <v>246.11660000000001</v>
      </c>
      <c r="F12" s="9">
        <v>246.92091100000005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412.35399999999998</v>
      </c>
      <c r="E13" s="9">
        <v>444.3723</v>
      </c>
      <c r="F13" s="9">
        <v>636.47400000000005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412.10044999999997</v>
      </c>
      <c r="E14" s="9">
        <v>444.10840000000002</v>
      </c>
      <c r="F14" s="9">
        <v>636.19200000000001</v>
      </c>
    </row>
    <row r="15" spans="1:12" ht="13.5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E16+E17</f>
        <v>272.94275944622837</v>
      </c>
      <c r="F15" s="12">
        <f>F16+F17</f>
        <v>406.70886558624142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215.53325294863299</v>
      </c>
      <c r="F16" s="9">
        <v>354.42970782090504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57.409506497595402</v>
      </c>
      <c r="F17" s="9">
        <v>52.2791577653364</v>
      </c>
    </row>
    <row r="18" spans="1:6" ht="24.75" customHeight="1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f>293679.3729168/1000</f>
        <v>293.67937291680005</v>
      </c>
      <c r="E19" s="9">
        <v>215.09305273573901</v>
      </c>
      <c r="F19" s="9">
        <v>353.923932805118</v>
      </c>
    </row>
    <row r="20" spans="1:6" ht="25.5">
      <c r="A20" s="7"/>
      <c r="B20" s="8" t="s">
        <v>34</v>
      </c>
      <c r="C20" s="14" t="s">
        <v>35</v>
      </c>
      <c r="D20" s="16">
        <v>225.06767603039125</v>
      </c>
      <c r="E20" s="16">
        <v>172.61759984433525</v>
      </c>
      <c r="F20" s="16">
        <v>213.25263323376831</v>
      </c>
    </row>
    <row r="21" spans="1:6">
      <c r="A21" s="7" t="s">
        <v>36</v>
      </c>
      <c r="B21" s="8" t="s">
        <v>37</v>
      </c>
      <c r="C21" s="7" t="s">
        <v>25</v>
      </c>
      <c r="D21" s="46">
        <f>406969.6442383/1000</f>
        <v>406.96964423829996</v>
      </c>
      <c r="E21" s="9">
        <v>382.51038077295698</v>
      </c>
      <c r="F21" s="9">
        <v>708.46100327488193</v>
      </c>
    </row>
    <row r="22" spans="1:6" ht="25.5">
      <c r="A22" s="7"/>
      <c r="B22" s="8" t="s">
        <v>38</v>
      </c>
      <c r="C22" s="14" t="s">
        <v>39</v>
      </c>
      <c r="D22" s="16">
        <v>176.1859955281142</v>
      </c>
      <c r="E22" s="16">
        <v>172.98087438410079</v>
      </c>
      <c r="F22" s="16">
        <v>170.64954734993103</v>
      </c>
    </row>
    <row r="23" spans="1:6" ht="63.75">
      <c r="A23" s="7"/>
      <c r="B23" s="8" t="s">
        <v>40</v>
      </c>
      <c r="C23" s="14"/>
      <c r="D23" s="18" t="s">
        <v>1</v>
      </c>
      <c r="E23" s="17" t="s">
        <v>207</v>
      </c>
      <c r="F23" s="17" t="s">
        <v>187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:F29" si="0">SUM(E30:E32)</f>
        <v>272.94275944622837</v>
      </c>
      <c r="F29" s="12">
        <f t="shared" si="0"/>
        <v>406.70886558624142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215.53325294863299</v>
      </c>
      <c r="F30" s="9">
        <f>F16</f>
        <v>354.42970782090504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57.409506497595402</v>
      </c>
      <c r="F31" s="9">
        <f>F17</f>
        <v>52.2791577653364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5" customHeight="1">
      <c r="A46" s="25" t="s">
        <v>82</v>
      </c>
      <c r="B46" s="75" t="s">
        <v>83</v>
      </c>
      <c r="C46" s="76"/>
      <c r="D46" s="164" t="s">
        <v>205</v>
      </c>
      <c r="E46" s="164"/>
      <c r="F46" s="164"/>
    </row>
    <row r="47" spans="1:6">
      <c r="A47" s="27"/>
      <c r="B47" s="28"/>
    </row>
    <row r="48" spans="1:6" ht="17.25" customHeight="1">
      <c r="A48" s="27"/>
      <c r="B48" s="28" t="s">
        <v>84</v>
      </c>
    </row>
    <row r="49" spans="1:9" ht="30" customHeight="1">
      <c r="A49" s="29" t="s">
        <v>85</v>
      </c>
      <c r="B49" s="163" t="s">
        <v>86</v>
      </c>
      <c r="C49" s="163"/>
      <c r="D49" s="163"/>
      <c r="E49" s="163"/>
      <c r="F49" s="163"/>
    </row>
    <row r="50" spans="1:9" ht="27.75" customHeight="1">
      <c r="A50" s="29"/>
      <c r="B50" s="163"/>
      <c r="C50" s="163"/>
      <c r="D50" s="163"/>
      <c r="E50" s="163"/>
      <c r="F50" s="163"/>
    </row>
    <row r="51" spans="1:9" ht="15.75">
      <c r="A51" s="64"/>
      <c r="B51" s="64"/>
      <c r="C51" s="64"/>
      <c r="D51" s="64"/>
      <c r="E51" s="165" t="s">
        <v>117</v>
      </c>
      <c r="F51" s="165"/>
      <c r="G51" s="165"/>
      <c r="H51" s="165"/>
      <c r="I51" s="165"/>
    </row>
    <row r="52" spans="1:9" ht="25.5" customHeight="1">
      <c r="A52" s="64"/>
      <c r="B52" s="64"/>
      <c r="C52" s="64"/>
      <c r="D52" s="64"/>
      <c r="E52" s="165" t="s">
        <v>190</v>
      </c>
      <c r="F52" s="165"/>
      <c r="G52" s="165"/>
      <c r="H52" s="165"/>
      <c r="I52" s="165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61" t="s">
        <v>105</v>
      </c>
      <c r="B55" s="161"/>
      <c r="C55" s="161"/>
      <c r="D55" s="161"/>
      <c r="E55" s="161"/>
      <c r="F55" s="161"/>
      <c r="G55" s="161"/>
      <c r="H55" s="161"/>
      <c r="I55" s="161"/>
    </row>
    <row r="56" spans="1:9" ht="15.75" customHeight="1">
      <c r="A56" s="154" t="s">
        <v>141</v>
      </c>
      <c r="B56" s="154"/>
      <c r="C56" s="154"/>
      <c r="D56" s="154"/>
      <c r="E56" s="154"/>
      <c r="F56" s="154"/>
      <c r="G56" s="154"/>
      <c r="H56" s="154"/>
      <c r="I56" s="154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3.5" customHeight="1">
      <c r="A58" s="162" t="s">
        <v>106</v>
      </c>
      <c r="B58" s="162" t="s">
        <v>6</v>
      </c>
      <c r="C58" s="162" t="s">
        <v>186</v>
      </c>
      <c r="D58" s="162" t="s">
        <v>199</v>
      </c>
      <c r="E58" s="162"/>
      <c r="F58" s="162" t="s">
        <v>201</v>
      </c>
      <c r="G58" s="162"/>
      <c r="H58" s="162" t="s">
        <v>193</v>
      </c>
      <c r="I58" s="162"/>
    </row>
    <row r="59" spans="1:9">
      <c r="A59" s="162"/>
      <c r="B59" s="162"/>
      <c r="C59" s="162"/>
      <c r="D59" s="65" t="s">
        <v>107</v>
      </c>
      <c r="E59" s="65" t="s">
        <v>108</v>
      </c>
      <c r="F59" s="65" t="s">
        <v>107</v>
      </c>
      <c r="G59" s="65" t="s">
        <v>108</v>
      </c>
      <c r="H59" s="65" t="s">
        <v>107</v>
      </c>
      <c r="I59" s="65" t="s">
        <v>108</v>
      </c>
    </row>
    <row r="60" spans="1:9">
      <c r="A60" s="66" t="s">
        <v>16</v>
      </c>
      <c r="B60" s="67" t="s">
        <v>110</v>
      </c>
      <c r="C60" s="66"/>
      <c r="D60" s="68"/>
      <c r="E60" s="68"/>
      <c r="F60" s="68"/>
      <c r="G60" s="68"/>
      <c r="H60" s="68"/>
      <c r="I60" s="68"/>
    </row>
    <row r="61" spans="1:9" ht="28.5">
      <c r="A61" s="114" t="s">
        <v>111</v>
      </c>
      <c r="B61" s="112" t="s">
        <v>112</v>
      </c>
      <c r="C61" s="114" t="s">
        <v>113</v>
      </c>
      <c r="D61" s="113">
        <v>955.02</v>
      </c>
      <c r="E61" s="113">
        <v>955.02</v>
      </c>
      <c r="F61" s="113">
        <v>875.73634996027624</v>
      </c>
      <c r="G61" s="113">
        <v>875.73634996027624</v>
      </c>
      <c r="H61" s="113">
        <v>875.73634996027624</v>
      </c>
      <c r="I61" s="113">
        <v>1435.3977003628702</v>
      </c>
    </row>
    <row r="62" spans="1:9" ht="28.5">
      <c r="A62" s="114"/>
      <c r="B62" s="112" t="s">
        <v>114</v>
      </c>
      <c r="C62" s="114" t="s">
        <v>113</v>
      </c>
      <c r="D62" s="113">
        <v>953.43</v>
      </c>
      <c r="E62" s="113">
        <v>953.43</v>
      </c>
      <c r="F62" s="113">
        <v>873.94776596027623</v>
      </c>
      <c r="G62" s="113">
        <v>873.94776596027623</v>
      </c>
      <c r="H62" s="113">
        <v>873.94776596027623</v>
      </c>
      <c r="I62" s="113">
        <v>1433.3493723628701</v>
      </c>
    </row>
    <row r="63" spans="1:9" ht="28.5">
      <c r="A63" s="114" t="s">
        <v>115</v>
      </c>
      <c r="B63" s="112" t="s">
        <v>116</v>
      </c>
      <c r="C63" s="114" t="s">
        <v>109</v>
      </c>
      <c r="D63" s="113">
        <v>131447.49</v>
      </c>
      <c r="E63" s="113">
        <v>131447.49</v>
      </c>
      <c r="F63" s="113">
        <v>131447.49</v>
      </c>
      <c r="G63" s="113">
        <v>139860.13013509949</v>
      </c>
      <c r="H63" s="113">
        <v>139860.13013509949</v>
      </c>
      <c r="I63" s="113">
        <v>147053.9725052359</v>
      </c>
    </row>
    <row r="64" spans="1:9">
      <c r="A64" s="71" t="s">
        <v>118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H9:L9"/>
    <mergeCell ref="B49:F49"/>
    <mergeCell ref="B50:F50"/>
    <mergeCell ref="D1:F1"/>
    <mergeCell ref="D2:F2"/>
    <mergeCell ref="A4:F4"/>
    <mergeCell ref="A5:F5"/>
    <mergeCell ref="A6:F6"/>
    <mergeCell ref="D46:F46"/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opLeftCell="A4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5703125" customWidth="1"/>
    <col min="5" max="5" width="14.5703125" customWidth="1"/>
    <col min="6" max="6" width="16.28515625" customWidth="1"/>
    <col min="7" max="7" width="15.5703125" customWidth="1"/>
    <col min="8" max="8" width="15" customWidth="1"/>
    <col min="9" max="9" width="15.85546875" customWidth="1"/>
  </cols>
  <sheetData>
    <row r="1" spans="1:12">
      <c r="D1" s="167" t="s">
        <v>4</v>
      </c>
      <c r="E1" s="167"/>
      <c r="F1" s="167"/>
    </row>
    <row r="2" spans="1:12" ht="39" customHeight="1">
      <c r="D2" s="168" t="s">
        <v>190</v>
      </c>
      <c r="E2" s="168"/>
      <c r="F2" s="168"/>
    </row>
    <row r="3" spans="1:12" ht="13.5" customHeight="1">
      <c r="A3" s="2"/>
      <c r="B3" s="2"/>
      <c r="C3" s="2"/>
      <c r="D3" s="2"/>
      <c r="E3" s="90"/>
      <c r="F3" s="90"/>
    </row>
    <row r="4" spans="1:12" ht="16.5" customHeight="1">
      <c r="A4" s="154" t="s">
        <v>92</v>
      </c>
      <c r="B4" s="154"/>
      <c r="C4" s="154"/>
      <c r="D4" s="154"/>
      <c r="E4" s="154"/>
      <c r="F4" s="154"/>
    </row>
    <row r="5" spans="1:12" ht="17.25" customHeight="1">
      <c r="A5" s="154" t="s">
        <v>147</v>
      </c>
      <c r="B5" s="154"/>
      <c r="C5" s="154"/>
      <c r="D5" s="154"/>
      <c r="E5" s="154"/>
      <c r="F5" s="154"/>
    </row>
    <row r="6" spans="1:12" ht="17.25" customHeight="1">
      <c r="A6" s="169" t="s">
        <v>5</v>
      </c>
      <c r="B6" s="169"/>
      <c r="C6" s="169"/>
      <c r="D6" s="169"/>
      <c r="E6" s="169"/>
      <c r="F6" s="169"/>
    </row>
    <row r="8" spans="1:12" ht="77.2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12">
      <c r="A9" s="54" t="s">
        <v>8</v>
      </c>
      <c r="B9" s="5" t="s">
        <v>9</v>
      </c>
      <c r="C9" s="54" t="s">
        <v>10</v>
      </c>
      <c r="D9" s="6">
        <v>85</v>
      </c>
      <c r="E9" s="6">
        <v>85</v>
      </c>
      <c r="F9" s="6">
        <v>85</v>
      </c>
      <c r="H9" s="166"/>
      <c r="I9" s="166"/>
      <c r="J9" s="166"/>
      <c r="K9" s="166"/>
      <c r="L9" s="166"/>
    </row>
    <row r="10" spans="1:12" ht="63.75">
      <c r="A10" s="91" t="s">
        <v>11</v>
      </c>
      <c r="B10" s="8" t="s">
        <v>12</v>
      </c>
      <c r="C10" s="91" t="s">
        <v>10</v>
      </c>
      <c r="D10" s="9">
        <v>65.464333333333329</v>
      </c>
      <c r="E10" s="9">
        <v>60.912500000000001</v>
      </c>
      <c r="F10" s="9">
        <v>65.413333333333327</v>
      </c>
      <c r="H10" s="47"/>
    </row>
    <row r="11" spans="1:12" ht="15.75">
      <c r="A11" s="91" t="s">
        <v>13</v>
      </c>
      <c r="B11" s="8" t="s">
        <v>14</v>
      </c>
      <c r="C11" s="91" t="s">
        <v>15</v>
      </c>
      <c r="D11" s="9">
        <v>506.85603600000002</v>
      </c>
      <c r="E11" s="9">
        <v>471.39</v>
      </c>
      <c r="F11" s="9">
        <v>366.00599999999997</v>
      </c>
      <c r="H11" s="47"/>
    </row>
    <row r="12" spans="1:12" ht="18" customHeight="1">
      <c r="A12" s="91" t="s">
        <v>16</v>
      </c>
      <c r="B12" s="8" t="s">
        <v>17</v>
      </c>
      <c r="C12" s="91" t="s">
        <v>15</v>
      </c>
      <c r="D12" s="9">
        <v>426.63387</v>
      </c>
      <c r="E12" s="9">
        <v>396.61519999999996</v>
      </c>
      <c r="F12" s="9">
        <v>297.06576599999994</v>
      </c>
      <c r="H12" s="47"/>
    </row>
    <row r="13" spans="1:12" ht="15.75">
      <c r="A13" s="91" t="s">
        <v>18</v>
      </c>
      <c r="B13" s="8" t="s">
        <v>19</v>
      </c>
      <c r="C13" s="91" t="s">
        <v>20</v>
      </c>
      <c r="D13" s="9">
        <v>1439.5840000000001</v>
      </c>
      <c r="E13" s="9">
        <v>1412.8478</v>
      </c>
      <c r="F13" s="9">
        <v>1291.9960000000001</v>
      </c>
      <c r="H13" s="47"/>
    </row>
    <row r="14" spans="1:12">
      <c r="A14" s="91" t="s">
        <v>21</v>
      </c>
      <c r="B14" s="8" t="s">
        <v>22</v>
      </c>
      <c r="C14" s="91" t="s">
        <v>20</v>
      </c>
      <c r="D14" s="9">
        <v>1438.7625500000001</v>
      </c>
      <c r="E14" s="9">
        <v>1412.0356999999999</v>
      </c>
      <c r="F14" s="9">
        <v>1291.0730000000001</v>
      </c>
    </row>
    <row r="15" spans="1:12" ht="13.5" customHeight="1">
      <c r="A15" s="10" t="s">
        <v>23</v>
      </c>
      <c r="B15" s="75" t="s">
        <v>24</v>
      </c>
      <c r="C15" s="10" t="s">
        <v>25</v>
      </c>
      <c r="D15" s="9" t="s">
        <v>1</v>
      </c>
      <c r="E15" s="12">
        <f>E16+E17</f>
        <v>556.85608779639995</v>
      </c>
      <c r="F15" s="12">
        <f>F16+F17</f>
        <v>590.34682546760496</v>
      </c>
    </row>
    <row r="16" spans="1:12">
      <c r="A16" s="91" t="s">
        <v>26</v>
      </c>
      <c r="B16" s="8" t="s">
        <v>27</v>
      </c>
      <c r="C16" s="91" t="s">
        <v>25</v>
      </c>
      <c r="D16" s="9" t="s">
        <v>1</v>
      </c>
      <c r="E16" s="9">
        <v>413.31776936519697</v>
      </c>
      <c r="F16" s="9">
        <v>428.224425283588</v>
      </c>
    </row>
    <row r="17" spans="1:6" ht="16.5" customHeight="1">
      <c r="A17" s="91" t="s">
        <v>28</v>
      </c>
      <c r="B17" s="8" t="s">
        <v>29</v>
      </c>
      <c r="C17" s="91" t="s">
        <v>25</v>
      </c>
      <c r="D17" s="9" t="s">
        <v>1</v>
      </c>
      <c r="E17" s="9">
        <v>143.53831843120298</v>
      </c>
      <c r="F17" s="9">
        <v>162.12240018401698</v>
      </c>
    </row>
    <row r="18" spans="1:6" ht="24.75" customHeight="1">
      <c r="A18" s="91" t="s">
        <v>30</v>
      </c>
      <c r="B18" s="8" t="s">
        <v>31</v>
      </c>
      <c r="C18" s="91" t="s">
        <v>25</v>
      </c>
      <c r="D18" s="9" t="s">
        <v>1</v>
      </c>
      <c r="E18" s="9" t="s">
        <v>1</v>
      </c>
      <c r="F18" s="9" t="s">
        <v>1</v>
      </c>
    </row>
    <row r="19" spans="1:6">
      <c r="A19" s="91" t="s">
        <v>32</v>
      </c>
      <c r="B19" s="8" t="s">
        <v>33</v>
      </c>
      <c r="C19" s="91" t="s">
        <v>25</v>
      </c>
      <c r="D19" s="9">
        <v>537.98285808136995</v>
      </c>
      <c r="E19" s="9">
        <v>412.60838976432001</v>
      </c>
      <c r="F19" s="9">
        <v>427.61593715724899</v>
      </c>
    </row>
    <row r="20" spans="1:6" ht="25.5">
      <c r="A20" s="91"/>
      <c r="B20" s="8" t="s">
        <v>34</v>
      </c>
      <c r="C20" s="14" t="s">
        <v>35</v>
      </c>
      <c r="D20" s="16">
        <v>220.97351659628873</v>
      </c>
      <c r="E20" s="16">
        <v>207.1</v>
      </c>
      <c r="F20" s="16">
        <v>211.39353058798221</v>
      </c>
    </row>
    <row r="21" spans="1:6">
      <c r="A21" s="91" t="s">
        <v>36</v>
      </c>
      <c r="B21" s="8" t="s">
        <v>37</v>
      </c>
      <c r="C21" s="91" t="s">
        <v>25</v>
      </c>
      <c r="D21" s="9">
        <v>1439.8276556961298</v>
      </c>
      <c r="E21" s="9">
        <v>1217.5212203226699</v>
      </c>
      <c r="F21" s="9">
        <v>1442.9469678827502</v>
      </c>
    </row>
    <row r="22" spans="1:6" ht="25.5">
      <c r="A22" s="91"/>
      <c r="B22" s="8" t="s">
        <v>38</v>
      </c>
      <c r="C22" s="14" t="s">
        <v>39</v>
      </c>
      <c r="D22" s="16">
        <v>178.51268144130529</v>
      </c>
      <c r="E22" s="16">
        <v>174.1</v>
      </c>
      <c r="F22" s="16">
        <v>171.23040628608757</v>
      </c>
    </row>
    <row r="23" spans="1:6" ht="63.75">
      <c r="A23" s="91"/>
      <c r="B23" s="8" t="s">
        <v>40</v>
      </c>
      <c r="C23" s="14"/>
      <c r="D23" s="18" t="s">
        <v>1</v>
      </c>
      <c r="E23" s="17" t="s">
        <v>207</v>
      </c>
      <c r="F23" s="17" t="s">
        <v>187</v>
      </c>
    </row>
    <row r="24" spans="1:6">
      <c r="A24" s="10" t="s">
        <v>41</v>
      </c>
      <c r="B24" s="75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75" t="s">
        <v>44</v>
      </c>
      <c r="C25" s="91"/>
      <c r="D25" s="18" t="s">
        <v>1</v>
      </c>
      <c r="E25" s="18" t="s">
        <v>1</v>
      </c>
      <c r="F25" s="18" t="s">
        <v>1</v>
      </c>
    </row>
    <row r="26" spans="1:6">
      <c r="A26" s="91" t="s">
        <v>45</v>
      </c>
      <c r="B26" s="8" t="s">
        <v>46</v>
      </c>
      <c r="C26" s="91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91" t="s">
        <v>48</v>
      </c>
      <c r="B27" s="8" t="s">
        <v>49</v>
      </c>
      <c r="C27" s="91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91" t="s">
        <v>51</v>
      </c>
      <c r="B28" s="8" t="s">
        <v>52</v>
      </c>
      <c r="C28" s="91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75" t="s">
        <v>54</v>
      </c>
      <c r="C29" s="10" t="s">
        <v>25</v>
      </c>
      <c r="D29" s="18" t="s">
        <v>1</v>
      </c>
      <c r="E29" s="12">
        <f t="shared" ref="E29:F29" si="0">SUM(E30:E32)</f>
        <v>556.85608779639995</v>
      </c>
      <c r="F29" s="12">
        <f t="shared" si="0"/>
        <v>590.34682546760496</v>
      </c>
    </row>
    <row r="30" spans="1:6">
      <c r="A30" s="20" t="s">
        <v>55</v>
      </c>
      <c r="B30" s="21" t="s">
        <v>56</v>
      </c>
      <c r="C30" s="91" t="s">
        <v>25</v>
      </c>
      <c r="D30" s="18" t="s">
        <v>1</v>
      </c>
      <c r="E30" s="9">
        <f>E16</f>
        <v>413.31776936519697</v>
      </c>
      <c r="F30" s="9">
        <f>F16</f>
        <v>428.224425283588</v>
      </c>
    </row>
    <row r="31" spans="1:6">
      <c r="A31" s="20" t="s">
        <v>57</v>
      </c>
      <c r="B31" s="8" t="s">
        <v>58</v>
      </c>
      <c r="C31" s="91" t="s">
        <v>25</v>
      </c>
      <c r="D31" s="18" t="s">
        <v>1</v>
      </c>
      <c r="E31" s="9">
        <f>E17</f>
        <v>143.53831843120298</v>
      </c>
      <c r="F31" s="9">
        <f>F17</f>
        <v>162.12240018401698</v>
      </c>
    </row>
    <row r="32" spans="1:6" ht="25.5">
      <c r="A32" s="20" t="s">
        <v>59</v>
      </c>
      <c r="B32" s="8" t="s">
        <v>60</v>
      </c>
      <c r="C32" s="91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75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91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91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75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91" t="s">
        <v>69</v>
      </c>
      <c r="B37" s="21" t="s">
        <v>56</v>
      </c>
      <c r="C37" s="91" t="s">
        <v>25</v>
      </c>
      <c r="D37" s="18" t="s">
        <v>1</v>
      </c>
      <c r="E37" s="18" t="s">
        <v>1</v>
      </c>
      <c r="F37" s="18" t="s">
        <v>1</v>
      </c>
    </row>
    <row r="38" spans="1:6">
      <c r="A38" s="91" t="s">
        <v>70</v>
      </c>
      <c r="B38" s="8" t="s">
        <v>58</v>
      </c>
      <c r="C38" s="91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91" t="s">
        <v>71</v>
      </c>
      <c r="B39" s="8" t="s">
        <v>60</v>
      </c>
      <c r="C39" s="91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75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91" t="s">
        <v>74</v>
      </c>
      <c r="B41" s="21" t="s">
        <v>56</v>
      </c>
      <c r="C41" s="91" t="s">
        <v>25</v>
      </c>
      <c r="D41" s="18" t="s">
        <v>1</v>
      </c>
      <c r="E41" s="18" t="s">
        <v>1</v>
      </c>
      <c r="F41" s="18" t="s">
        <v>1</v>
      </c>
    </row>
    <row r="42" spans="1:6">
      <c r="A42" s="91" t="s">
        <v>75</v>
      </c>
      <c r="B42" s="8" t="s">
        <v>58</v>
      </c>
      <c r="C42" s="91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91" t="s">
        <v>76</v>
      </c>
      <c r="B43" s="8" t="s">
        <v>60</v>
      </c>
      <c r="C43" s="91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75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75" t="s">
        <v>80</v>
      </c>
      <c r="C45" s="76" t="s">
        <v>81</v>
      </c>
      <c r="D45" s="18" t="s">
        <v>1</v>
      </c>
      <c r="E45" s="18" t="s">
        <v>1</v>
      </c>
      <c r="F45" s="18" t="s">
        <v>1</v>
      </c>
    </row>
    <row r="46" spans="1:6" ht="75.75" customHeight="1">
      <c r="A46" s="25" t="s">
        <v>82</v>
      </c>
      <c r="B46" s="75" t="s">
        <v>83</v>
      </c>
      <c r="C46" s="76"/>
      <c r="D46" s="164" t="s">
        <v>205</v>
      </c>
      <c r="E46" s="164"/>
      <c r="F46" s="164"/>
    </row>
    <row r="47" spans="1:6">
      <c r="A47" s="27"/>
      <c r="B47" s="28"/>
    </row>
    <row r="48" spans="1:6" ht="17.25" customHeight="1">
      <c r="A48" s="27"/>
      <c r="B48" s="28" t="s">
        <v>84</v>
      </c>
    </row>
    <row r="49" spans="1:9" ht="30" customHeight="1">
      <c r="A49" s="29" t="s">
        <v>85</v>
      </c>
      <c r="B49" s="163" t="s">
        <v>86</v>
      </c>
      <c r="C49" s="163"/>
      <c r="D49" s="163"/>
      <c r="E49" s="163"/>
      <c r="F49" s="163"/>
    </row>
    <row r="50" spans="1:9" ht="27.75" customHeight="1">
      <c r="A50" s="29"/>
      <c r="B50" s="163"/>
      <c r="C50" s="163"/>
      <c r="D50" s="163"/>
      <c r="E50" s="163"/>
      <c r="F50" s="163"/>
    </row>
    <row r="51" spans="1:9" ht="15.75">
      <c r="A51" s="64"/>
      <c r="B51" s="64"/>
      <c r="C51" s="64"/>
      <c r="D51" s="64"/>
      <c r="E51" s="165" t="s">
        <v>117</v>
      </c>
      <c r="F51" s="165"/>
      <c r="G51" s="165"/>
      <c r="H51" s="165"/>
      <c r="I51" s="165"/>
    </row>
    <row r="52" spans="1:9" ht="25.5" customHeight="1">
      <c r="A52" s="64"/>
      <c r="B52" s="64"/>
      <c r="C52" s="64"/>
      <c r="D52" s="64"/>
      <c r="E52" s="165" t="s">
        <v>190</v>
      </c>
      <c r="F52" s="165"/>
      <c r="G52" s="165"/>
      <c r="H52" s="165"/>
      <c r="I52" s="165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61" t="s">
        <v>105</v>
      </c>
      <c r="B55" s="161"/>
      <c r="C55" s="161"/>
      <c r="D55" s="161"/>
      <c r="E55" s="161"/>
      <c r="F55" s="161"/>
      <c r="G55" s="161"/>
      <c r="H55" s="161"/>
      <c r="I55" s="161"/>
    </row>
    <row r="56" spans="1:9" ht="15.75" customHeight="1">
      <c r="A56" s="154" t="s">
        <v>152</v>
      </c>
      <c r="B56" s="154"/>
      <c r="C56" s="154"/>
      <c r="D56" s="154"/>
      <c r="E56" s="154"/>
      <c r="F56" s="154"/>
      <c r="G56" s="154"/>
      <c r="H56" s="154"/>
      <c r="I56" s="154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3.5" customHeight="1">
      <c r="A58" s="162" t="s">
        <v>106</v>
      </c>
      <c r="B58" s="162" t="s">
        <v>6</v>
      </c>
      <c r="C58" s="162" t="s">
        <v>186</v>
      </c>
      <c r="D58" s="162" t="s">
        <v>199</v>
      </c>
      <c r="E58" s="162"/>
      <c r="F58" s="162" t="s">
        <v>201</v>
      </c>
      <c r="G58" s="162"/>
      <c r="H58" s="162" t="s">
        <v>193</v>
      </c>
      <c r="I58" s="162"/>
    </row>
    <row r="59" spans="1:9">
      <c r="A59" s="162"/>
      <c r="B59" s="162"/>
      <c r="C59" s="162"/>
      <c r="D59" s="92" t="s">
        <v>107</v>
      </c>
      <c r="E59" s="92" t="s">
        <v>108</v>
      </c>
      <c r="F59" s="92" t="s">
        <v>107</v>
      </c>
      <c r="G59" s="92" t="s">
        <v>108</v>
      </c>
      <c r="H59" s="92" t="s">
        <v>107</v>
      </c>
      <c r="I59" s="92" t="s">
        <v>108</v>
      </c>
    </row>
    <row r="60" spans="1:9">
      <c r="A60" s="66" t="s">
        <v>16</v>
      </c>
      <c r="B60" s="67" t="s">
        <v>110</v>
      </c>
      <c r="C60" s="66"/>
      <c r="D60" s="68"/>
      <c r="E60" s="68"/>
      <c r="F60" s="68"/>
      <c r="G60" s="68"/>
      <c r="H60" s="68"/>
      <c r="I60" s="68"/>
    </row>
    <row r="61" spans="1:9" ht="28.5">
      <c r="A61" s="114" t="s">
        <v>111</v>
      </c>
      <c r="B61" s="112" t="s">
        <v>112</v>
      </c>
      <c r="C61" s="114" t="s">
        <v>113</v>
      </c>
      <c r="D61" s="113">
        <v>942.93</v>
      </c>
      <c r="E61" s="113">
        <v>942.93</v>
      </c>
      <c r="F61" s="113">
        <v>942.93</v>
      </c>
      <c r="G61" s="113">
        <v>1042.1127817723493</v>
      </c>
      <c r="H61" s="113">
        <v>1042.1127817723493</v>
      </c>
      <c r="I61" s="113">
        <v>1441.5138810831138</v>
      </c>
    </row>
    <row r="62" spans="1:9" ht="28.5">
      <c r="A62" s="114"/>
      <c r="B62" s="112" t="s">
        <v>114</v>
      </c>
      <c r="C62" s="114" t="s">
        <v>113</v>
      </c>
      <c r="D62" s="113">
        <v>941.34</v>
      </c>
      <c r="E62" s="113">
        <v>941.34</v>
      </c>
      <c r="F62" s="113">
        <v>941.34</v>
      </c>
      <c r="G62" s="113">
        <v>1040.3241977723494</v>
      </c>
      <c r="H62" s="113">
        <v>1040.3241977723494</v>
      </c>
      <c r="I62" s="113">
        <v>1439.4655530831139</v>
      </c>
    </row>
    <row r="63" spans="1:9" ht="28.5">
      <c r="A63" s="114" t="s">
        <v>115</v>
      </c>
      <c r="B63" s="112" t="s">
        <v>116</v>
      </c>
      <c r="C63" s="114" t="s">
        <v>109</v>
      </c>
      <c r="D63" s="113">
        <v>183445.03</v>
      </c>
      <c r="E63" s="113">
        <v>183445.03</v>
      </c>
      <c r="F63" s="113">
        <v>183445.03</v>
      </c>
      <c r="G63" s="113">
        <v>196372.28049962776</v>
      </c>
      <c r="H63" s="113">
        <v>196372.28049962776</v>
      </c>
      <c r="I63" s="113">
        <v>206535.87467389053</v>
      </c>
    </row>
    <row r="64" spans="1:9">
      <c r="A64" s="71" t="s">
        <v>118</v>
      </c>
      <c r="B64" s="70"/>
      <c r="C64" s="70"/>
      <c r="D64" s="70"/>
      <c r="E64" s="70"/>
      <c r="F64" s="70"/>
      <c r="G64" s="70"/>
      <c r="H64" s="70"/>
      <c r="I64" s="70"/>
    </row>
  </sheetData>
  <mergeCells count="19">
    <mergeCell ref="A56:I56"/>
    <mergeCell ref="A58:A59"/>
    <mergeCell ref="B58:B59"/>
    <mergeCell ref="C58:C59"/>
    <mergeCell ref="D58:E58"/>
    <mergeCell ref="F58:G58"/>
    <mergeCell ref="H58:I58"/>
    <mergeCell ref="A55:I55"/>
    <mergeCell ref="D1:F1"/>
    <mergeCell ref="D2:F2"/>
    <mergeCell ref="A4:F4"/>
    <mergeCell ref="A5:F5"/>
    <mergeCell ref="A6:F6"/>
    <mergeCell ref="H9:L9"/>
    <mergeCell ref="B49:F49"/>
    <mergeCell ref="B50:F50"/>
    <mergeCell ref="E51:I51"/>
    <mergeCell ref="E52:I52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L64"/>
  <sheetViews>
    <sheetView topLeftCell="A3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9.7109375" customWidth="1"/>
    <col min="4" max="4" width="16.5703125" customWidth="1"/>
    <col min="5" max="5" width="15.5703125" customWidth="1"/>
    <col min="6" max="6" width="15.42578125" customWidth="1"/>
    <col min="7" max="7" width="15.140625" customWidth="1"/>
    <col min="8" max="8" width="14.5703125" customWidth="1"/>
    <col min="9" max="9" width="17.7109375" customWidth="1"/>
  </cols>
  <sheetData>
    <row r="1" spans="1:12">
      <c r="D1" s="167" t="s">
        <v>4</v>
      </c>
      <c r="E1" s="167"/>
      <c r="F1" s="167"/>
    </row>
    <row r="2" spans="1:12" ht="42.75" customHeight="1">
      <c r="A2" s="2"/>
      <c r="B2" s="2"/>
      <c r="C2" s="2"/>
      <c r="D2" s="168" t="s">
        <v>190</v>
      </c>
      <c r="E2" s="168"/>
      <c r="F2" s="168"/>
    </row>
    <row r="3" spans="1:12" ht="15" customHeight="1">
      <c r="A3" s="2"/>
      <c r="B3" s="2"/>
      <c r="C3" s="2"/>
      <c r="D3" s="1"/>
      <c r="E3" s="1"/>
      <c r="F3" s="1"/>
    </row>
    <row r="4" spans="1:12" ht="16.5" customHeight="1">
      <c r="A4" s="154" t="s">
        <v>92</v>
      </c>
      <c r="B4" s="154"/>
      <c r="C4" s="154"/>
      <c r="D4" s="154"/>
      <c r="E4" s="154"/>
      <c r="F4" s="154"/>
    </row>
    <row r="5" spans="1:12" ht="17.25" customHeight="1">
      <c r="A5" s="154" t="s">
        <v>149</v>
      </c>
      <c r="B5" s="154"/>
      <c r="C5" s="154"/>
      <c r="D5" s="154"/>
      <c r="E5" s="154"/>
      <c r="F5" s="154"/>
    </row>
    <row r="6" spans="1:12" ht="17.25" customHeight="1">
      <c r="A6" s="169" t="s">
        <v>5</v>
      </c>
      <c r="B6" s="169"/>
      <c r="C6" s="169"/>
      <c r="D6" s="169"/>
      <c r="E6" s="169"/>
      <c r="F6" s="169"/>
    </row>
    <row r="8" spans="1:12" ht="77.2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12">
      <c r="A9" s="4" t="s">
        <v>8</v>
      </c>
      <c r="B9" s="5" t="s">
        <v>9</v>
      </c>
      <c r="C9" s="4" t="s">
        <v>10</v>
      </c>
      <c r="D9" s="6">
        <v>180</v>
      </c>
      <c r="E9" s="6">
        <v>180</v>
      </c>
      <c r="F9" s="6">
        <v>180</v>
      </c>
      <c r="H9" s="166"/>
      <c r="I9" s="166"/>
      <c r="J9" s="166"/>
      <c r="K9" s="166"/>
      <c r="L9" s="166"/>
    </row>
    <row r="10" spans="1:12" ht="63.75">
      <c r="A10" s="7" t="s">
        <v>11</v>
      </c>
      <c r="B10" s="8" t="s">
        <v>12</v>
      </c>
      <c r="C10" s="7" t="s">
        <v>10</v>
      </c>
      <c r="D10" s="9">
        <v>170.42283333333333</v>
      </c>
      <c r="E10" s="9">
        <v>170.50416666666666</v>
      </c>
      <c r="F10" s="9">
        <v>170.45333333333332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1016.121012</v>
      </c>
      <c r="E11" s="9">
        <v>1040.3484000000001</v>
      </c>
      <c r="F11" s="9">
        <v>916.50300000000004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932.42301799999996</v>
      </c>
      <c r="E12" s="9">
        <v>959.45580000000007</v>
      </c>
      <c r="F12" s="9">
        <v>838.495721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586.32799999999997</v>
      </c>
      <c r="E13" s="9">
        <v>858.32299999999998</v>
      </c>
      <c r="F13" s="9">
        <v>522.22500000000002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583.74766999999997</v>
      </c>
      <c r="E14" s="9">
        <v>855.13900000000001</v>
      </c>
      <c r="F14" s="9">
        <v>520.17899999999997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E16+E17</f>
        <v>1465.4109445368322</v>
      </c>
      <c r="F15" s="12">
        <f>F16+F17</f>
        <v>1472.646125065349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1105.0386199572101</v>
      </c>
      <c r="F16" s="9">
        <v>1094.40233457626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360.37232457962199</v>
      </c>
      <c r="F17" s="9">
        <v>378.24379048908895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1029.4172731905999</v>
      </c>
      <c r="E19" s="9">
        <f>1103322.55266462/1000</f>
        <v>1103.3225526646202</v>
      </c>
      <c r="F19" s="9">
        <f>1092684.82031306/1000</f>
        <v>1092.6848203130598</v>
      </c>
    </row>
    <row r="20" spans="1:6" ht="25.5">
      <c r="A20" s="7"/>
      <c r="B20" s="8" t="s">
        <v>34</v>
      </c>
      <c r="C20" s="14" t="s">
        <v>35</v>
      </c>
      <c r="D20" s="16">
        <v>195.38213990000173</v>
      </c>
      <c r="E20" s="16">
        <v>199.3</v>
      </c>
      <c r="F20" s="16">
        <v>198.68208409333624</v>
      </c>
    </row>
    <row r="21" spans="1:6">
      <c r="A21" s="7" t="s">
        <v>36</v>
      </c>
      <c r="B21" s="8" t="s">
        <v>37</v>
      </c>
      <c r="C21" s="7" t="s">
        <v>25</v>
      </c>
      <c r="D21" s="9">
        <f>525344.043045175/1000</f>
        <v>525.344043045175</v>
      </c>
      <c r="E21" s="9">
        <f>788045.829192548/1000</f>
        <v>788.0458291925479</v>
      </c>
      <c r="F21" s="9">
        <f>542859.99786694/1000</f>
        <v>542.85999786694003</v>
      </c>
    </row>
    <row r="22" spans="1:6" ht="25.5">
      <c r="A22" s="7"/>
      <c r="B22" s="8" t="s">
        <v>38</v>
      </c>
      <c r="C22" s="14" t="s">
        <v>39</v>
      </c>
      <c r="D22" s="16">
        <v>160.00088687560546</v>
      </c>
      <c r="E22" s="16">
        <v>160.1</v>
      </c>
      <c r="F22" s="16">
        <v>159.99808511656852</v>
      </c>
    </row>
    <row r="23" spans="1:6" ht="63.75">
      <c r="A23" s="7"/>
      <c r="B23" s="8" t="s">
        <v>40</v>
      </c>
      <c r="C23" s="14"/>
      <c r="D23" s="18" t="s">
        <v>1</v>
      </c>
      <c r="E23" s="17" t="s">
        <v>208</v>
      </c>
      <c r="F23" s="17" t="s">
        <v>187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:F29" si="0">SUM(E30:E32)</f>
        <v>1465.4109445368322</v>
      </c>
      <c r="F29" s="12">
        <f t="shared" si="0"/>
        <v>1472.646125065349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1105.0386199572101</v>
      </c>
      <c r="F30" s="9">
        <f>F16</f>
        <v>1094.40233457626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360.37232457962199</v>
      </c>
      <c r="F31" s="9">
        <f>F17</f>
        <v>378.24379048908895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78" customHeight="1">
      <c r="A46" s="25" t="s">
        <v>82</v>
      </c>
      <c r="B46" s="75" t="s">
        <v>83</v>
      </c>
      <c r="C46" s="76"/>
      <c r="D46" s="164" t="s">
        <v>205</v>
      </c>
      <c r="E46" s="164"/>
      <c r="F46" s="164"/>
    </row>
    <row r="47" spans="1:6" ht="18.7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>
      <c r="A50" s="27"/>
      <c r="B50" s="27"/>
    </row>
    <row r="51" spans="1:9" ht="15.75">
      <c r="A51" s="64"/>
      <c r="B51" s="64"/>
      <c r="C51" s="64"/>
      <c r="D51" s="64"/>
      <c r="E51" s="165" t="s">
        <v>117</v>
      </c>
      <c r="F51" s="165"/>
      <c r="G51" s="165"/>
      <c r="H51" s="165"/>
      <c r="I51" s="165"/>
    </row>
    <row r="52" spans="1:9" ht="26.45" customHeight="1">
      <c r="A52" s="64"/>
      <c r="B52" s="64"/>
      <c r="C52" s="64"/>
      <c r="D52" s="64"/>
      <c r="E52" s="165" t="s">
        <v>190</v>
      </c>
      <c r="F52" s="165"/>
      <c r="G52" s="165"/>
      <c r="H52" s="165"/>
      <c r="I52" s="165"/>
    </row>
    <row r="53" spans="1:9" ht="15.75">
      <c r="A53" s="64"/>
      <c r="B53" s="64"/>
      <c r="C53" s="64"/>
      <c r="D53" s="64"/>
      <c r="E53" s="64"/>
      <c r="F53" s="64"/>
      <c r="G53" s="64"/>
      <c r="H53" s="64"/>
      <c r="I53" s="64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6.5">
      <c r="A55" s="161" t="s">
        <v>105</v>
      </c>
      <c r="B55" s="161"/>
      <c r="C55" s="161"/>
      <c r="D55" s="161"/>
      <c r="E55" s="161"/>
      <c r="F55" s="161"/>
      <c r="G55" s="161"/>
      <c r="H55" s="161"/>
      <c r="I55" s="161"/>
    </row>
    <row r="56" spans="1:9" ht="15.75" customHeight="1">
      <c r="A56" s="154" t="s">
        <v>148</v>
      </c>
      <c r="B56" s="154"/>
      <c r="C56" s="154"/>
      <c r="D56" s="154"/>
      <c r="E56" s="154"/>
      <c r="F56" s="154"/>
      <c r="G56" s="154"/>
      <c r="H56" s="154"/>
      <c r="I56" s="154"/>
    </row>
    <row r="57" spans="1:9" ht="15.75">
      <c r="A57" s="64"/>
      <c r="B57" s="64"/>
      <c r="C57" s="64"/>
      <c r="D57" s="64"/>
      <c r="E57" s="64"/>
      <c r="F57" s="64"/>
      <c r="G57" s="64"/>
      <c r="H57" s="64"/>
      <c r="I57" s="64"/>
    </row>
    <row r="58" spans="1:9" ht="42.95" customHeight="1">
      <c r="A58" s="162" t="s">
        <v>106</v>
      </c>
      <c r="B58" s="162" t="s">
        <v>6</v>
      </c>
      <c r="C58" s="162" t="s">
        <v>186</v>
      </c>
      <c r="D58" s="162" t="s">
        <v>199</v>
      </c>
      <c r="E58" s="162"/>
      <c r="F58" s="162" t="s">
        <v>201</v>
      </c>
      <c r="G58" s="162"/>
      <c r="H58" s="162" t="s">
        <v>193</v>
      </c>
      <c r="I58" s="162"/>
    </row>
    <row r="59" spans="1:9">
      <c r="A59" s="162"/>
      <c r="B59" s="162"/>
      <c r="C59" s="162"/>
      <c r="D59" s="65" t="s">
        <v>107</v>
      </c>
      <c r="E59" s="65" t="s">
        <v>108</v>
      </c>
      <c r="F59" s="65" t="s">
        <v>107</v>
      </c>
      <c r="G59" s="65" t="s">
        <v>108</v>
      </c>
      <c r="H59" s="65" t="s">
        <v>107</v>
      </c>
      <c r="I59" s="65" t="s">
        <v>108</v>
      </c>
    </row>
    <row r="60" spans="1:9">
      <c r="A60" s="66" t="s">
        <v>16</v>
      </c>
      <c r="B60" s="67" t="s">
        <v>110</v>
      </c>
      <c r="C60" s="66"/>
      <c r="D60" s="68"/>
      <c r="E60" s="68"/>
      <c r="F60" s="68"/>
      <c r="G60" s="68"/>
      <c r="H60" s="68"/>
      <c r="I60" s="68"/>
    </row>
    <row r="61" spans="1:9" ht="28.5">
      <c r="A61" s="114" t="s">
        <v>111</v>
      </c>
      <c r="B61" s="112" t="s">
        <v>112</v>
      </c>
      <c r="C61" s="114" t="s">
        <v>113</v>
      </c>
      <c r="D61" s="113">
        <v>1127.2</v>
      </c>
      <c r="E61" s="113">
        <v>1127.2</v>
      </c>
      <c r="F61" s="113">
        <v>1127.2</v>
      </c>
      <c r="G61" s="113">
        <v>1151.7347854452566</v>
      </c>
      <c r="H61" s="113">
        <v>1151.7347854452566</v>
      </c>
      <c r="I61" s="113">
        <v>1305.1972802807711</v>
      </c>
    </row>
    <row r="62" spans="1:9" ht="28.5">
      <c r="A62" s="114"/>
      <c r="B62" s="112" t="s">
        <v>114</v>
      </c>
      <c r="C62" s="114" t="s">
        <v>113</v>
      </c>
      <c r="D62" s="113">
        <v>1125.6121876449749</v>
      </c>
      <c r="E62" s="113">
        <v>1125.6121876449749</v>
      </c>
      <c r="F62" s="113">
        <v>1125.6121876449749</v>
      </c>
      <c r="G62" s="113">
        <v>1149.9462014452567</v>
      </c>
      <c r="H62" s="113">
        <v>1149.9462014452567</v>
      </c>
      <c r="I62" s="113">
        <v>1303.1489522807713</v>
      </c>
    </row>
    <row r="63" spans="1:9" ht="28.5">
      <c r="A63" s="114" t="s">
        <v>115</v>
      </c>
      <c r="B63" s="112" t="s">
        <v>116</v>
      </c>
      <c r="C63" s="114" t="s">
        <v>109</v>
      </c>
      <c r="D63" s="113">
        <v>165536.42000000001</v>
      </c>
      <c r="E63" s="113">
        <v>165536.42000000001</v>
      </c>
      <c r="F63" s="113">
        <v>165536.42000000001</v>
      </c>
      <c r="G63" s="113">
        <v>176130.75173119997</v>
      </c>
      <c r="H63" s="113">
        <v>176130.75173119997</v>
      </c>
      <c r="I63" s="113">
        <v>184920.50145156478</v>
      </c>
    </row>
    <row r="64" spans="1:9">
      <c r="A64" s="71" t="s">
        <v>118</v>
      </c>
      <c r="B64" s="70"/>
      <c r="C64" s="70"/>
      <c r="D64" s="70"/>
      <c r="E64" s="70"/>
      <c r="F64" s="70"/>
      <c r="G64" s="70"/>
      <c r="H64" s="70"/>
      <c r="I64" s="70"/>
    </row>
  </sheetData>
  <mergeCells count="18">
    <mergeCell ref="H9:L9"/>
    <mergeCell ref="B49:F49"/>
    <mergeCell ref="D1:F1"/>
    <mergeCell ref="D2:F2"/>
    <mergeCell ref="A4:F4"/>
    <mergeCell ref="A5:F5"/>
    <mergeCell ref="A6:F6"/>
    <mergeCell ref="D46:F46"/>
    <mergeCell ref="E51:I51"/>
    <mergeCell ref="E52:I52"/>
    <mergeCell ref="A55:I55"/>
    <mergeCell ref="A58:A59"/>
    <mergeCell ref="B58:B59"/>
    <mergeCell ref="C58:C59"/>
    <mergeCell ref="D58:E58"/>
    <mergeCell ref="F58:G58"/>
    <mergeCell ref="H58:I58"/>
    <mergeCell ref="A56:I5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L65"/>
  <sheetViews>
    <sheetView topLeftCell="A7" workbookViewId="0">
      <selection activeCell="L30" sqref="L30"/>
    </sheetView>
  </sheetViews>
  <sheetFormatPr defaultRowHeight="15"/>
  <cols>
    <col min="1" max="1" width="5.85546875" customWidth="1"/>
    <col min="2" max="2" width="38.85546875" customWidth="1"/>
    <col min="3" max="3" width="10.140625" customWidth="1"/>
    <col min="4" max="4" width="18.5703125" customWidth="1"/>
    <col min="5" max="5" width="15.28515625" customWidth="1"/>
    <col min="6" max="6" width="15.42578125" customWidth="1"/>
    <col min="7" max="7" width="15.28515625" customWidth="1"/>
    <col min="8" max="8" width="15.140625" customWidth="1"/>
    <col min="9" max="9" width="16" customWidth="1"/>
  </cols>
  <sheetData>
    <row r="1" spans="1:12">
      <c r="D1" s="167" t="s">
        <v>4</v>
      </c>
      <c r="E1" s="167"/>
      <c r="F1" s="167"/>
    </row>
    <row r="2" spans="1:12" ht="38.25" customHeight="1">
      <c r="D2" s="168" t="s">
        <v>190</v>
      </c>
      <c r="E2" s="168"/>
      <c r="F2" s="168"/>
    </row>
    <row r="3" spans="1:12" ht="13.5" customHeight="1">
      <c r="A3" s="2"/>
      <c r="B3" s="2"/>
      <c r="C3" s="2"/>
      <c r="D3" s="2"/>
      <c r="E3" s="3"/>
      <c r="F3" s="3"/>
    </row>
    <row r="4" spans="1:12" ht="16.5" customHeight="1">
      <c r="A4" s="154" t="s">
        <v>92</v>
      </c>
      <c r="B4" s="154"/>
      <c r="C4" s="154"/>
      <c r="D4" s="154"/>
      <c r="E4" s="154"/>
      <c r="F4" s="154"/>
    </row>
    <row r="5" spans="1:12" ht="17.25" customHeight="1">
      <c r="A5" s="154" t="s">
        <v>150</v>
      </c>
      <c r="B5" s="154"/>
      <c r="C5" s="154"/>
      <c r="D5" s="154"/>
      <c r="E5" s="154"/>
      <c r="F5" s="154"/>
    </row>
    <row r="6" spans="1:12" ht="17.25" customHeight="1">
      <c r="A6" s="169" t="s">
        <v>5</v>
      </c>
      <c r="B6" s="169"/>
      <c r="C6" s="169"/>
      <c r="D6" s="169"/>
      <c r="E6" s="169"/>
      <c r="F6" s="169"/>
    </row>
    <row r="8" spans="1:12" ht="64.5" thickBot="1">
      <c r="A8" s="42" t="s">
        <v>0</v>
      </c>
      <c r="B8" s="42" t="s">
        <v>6</v>
      </c>
      <c r="C8" s="42" t="s">
        <v>7</v>
      </c>
      <c r="D8" s="125" t="s">
        <v>191</v>
      </c>
      <c r="E8" s="125" t="s">
        <v>192</v>
      </c>
      <c r="F8" s="125" t="s">
        <v>193</v>
      </c>
    </row>
    <row r="9" spans="1:12">
      <c r="A9" s="4" t="s">
        <v>8</v>
      </c>
      <c r="B9" s="5" t="s">
        <v>9</v>
      </c>
      <c r="C9" s="4" t="s">
        <v>10</v>
      </c>
      <c r="D9" s="6">
        <v>180</v>
      </c>
      <c r="E9" s="6">
        <v>180</v>
      </c>
      <c r="F9" s="6">
        <v>180</v>
      </c>
      <c r="H9" s="166"/>
      <c r="I9" s="166"/>
      <c r="J9" s="166"/>
      <c r="K9" s="166"/>
      <c r="L9" s="166"/>
    </row>
    <row r="10" spans="1:12" ht="63.75">
      <c r="A10" s="7" t="s">
        <v>11</v>
      </c>
      <c r="B10" s="8" t="s">
        <v>12</v>
      </c>
      <c r="C10" s="7" t="s">
        <v>10</v>
      </c>
      <c r="D10" s="9">
        <v>173.148</v>
      </c>
      <c r="E10" s="9">
        <v>170.4025</v>
      </c>
      <c r="F10" s="9">
        <v>169.69833333333332</v>
      </c>
      <c r="H10" s="47"/>
    </row>
    <row r="11" spans="1:12" ht="15.75">
      <c r="A11" s="7" t="s">
        <v>13</v>
      </c>
      <c r="B11" s="8" t="s">
        <v>14</v>
      </c>
      <c r="C11" s="7" t="s">
        <v>15</v>
      </c>
      <c r="D11" s="9">
        <v>776.87406099999998</v>
      </c>
      <c r="E11" s="9">
        <v>1107.1376</v>
      </c>
      <c r="F11" s="9">
        <v>970.26800000000003</v>
      </c>
      <c r="H11" s="47"/>
    </row>
    <row r="12" spans="1:12" ht="15.75">
      <c r="A12" s="7" t="s">
        <v>16</v>
      </c>
      <c r="B12" s="8" t="s">
        <v>17</v>
      </c>
      <c r="C12" s="7" t="s">
        <v>15</v>
      </c>
      <c r="D12" s="9">
        <v>721.13345900000002</v>
      </c>
      <c r="E12" s="9">
        <v>1019.307</v>
      </c>
      <c r="F12" s="9">
        <v>885.53378800000007</v>
      </c>
      <c r="H12" s="47"/>
    </row>
    <row r="13" spans="1:12" ht="15.75">
      <c r="A13" s="7" t="s">
        <v>18</v>
      </c>
      <c r="B13" s="8" t="s">
        <v>19</v>
      </c>
      <c r="C13" s="7" t="s">
        <v>20</v>
      </c>
      <c r="D13" s="9">
        <v>461.31700000000001</v>
      </c>
      <c r="E13" s="9">
        <v>833.404</v>
      </c>
      <c r="F13" s="9">
        <v>529.58399999999995</v>
      </c>
      <c r="H13" s="47"/>
    </row>
    <row r="14" spans="1:12">
      <c r="A14" s="7" t="s">
        <v>21</v>
      </c>
      <c r="B14" s="8" t="s">
        <v>22</v>
      </c>
      <c r="C14" s="7" t="s">
        <v>20</v>
      </c>
      <c r="D14" s="9">
        <v>459.25322</v>
      </c>
      <c r="E14" s="9">
        <v>830.0779</v>
      </c>
      <c r="F14" s="9">
        <v>527.79099999999994</v>
      </c>
    </row>
    <row r="15" spans="1:12" ht="21" customHeight="1">
      <c r="A15" s="10" t="s">
        <v>23</v>
      </c>
      <c r="B15" s="11" t="s">
        <v>24</v>
      </c>
      <c r="C15" s="10" t="s">
        <v>25</v>
      </c>
      <c r="D15" s="9" t="s">
        <v>1</v>
      </c>
      <c r="E15" s="12">
        <f>SUM(E16:E17)</f>
        <v>1595.1534679676099</v>
      </c>
      <c r="F15" s="12">
        <f>SUM(F16:F17)</f>
        <v>1596.9551000830568</v>
      </c>
    </row>
    <row r="16" spans="1:12">
      <c r="A16" s="7" t="s">
        <v>26</v>
      </c>
      <c r="B16" s="8" t="s">
        <v>27</v>
      </c>
      <c r="C16" s="7" t="s">
        <v>25</v>
      </c>
      <c r="D16" s="9" t="s">
        <v>1</v>
      </c>
      <c r="E16" s="9">
        <v>1234.9960229050998</v>
      </c>
      <c r="F16" s="9">
        <v>1220.3866893371198</v>
      </c>
    </row>
    <row r="17" spans="1:6" ht="16.5" customHeight="1">
      <c r="A17" s="7" t="s">
        <v>28</v>
      </c>
      <c r="B17" s="8" t="s">
        <v>29</v>
      </c>
      <c r="C17" s="7" t="s">
        <v>25</v>
      </c>
      <c r="D17" s="9" t="s">
        <v>1</v>
      </c>
      <c r="E17" s="9">
        <v>360.15744506251002</v>
      </c>
      <c r="F17" s="9">
        <v>376.568410745937</v>
      </c>
    </row>
    <row r="18" spans="1:6" ht="25.5">
      <c r="A18" s="7" t="s">
        <v>30</v>
      </c>
      <c r="B18" s="8" t="s">
        <v>31</v>
      </c>
      <c r="C18" s="7" t="s">
        <v>25</v>
      </c>
      <c r="D18" s="9" t="s">
        <v>1</v>
      </c>
      <c r="E18" s="9" t="s">
        <v>1</v>
      </c>
      <c r="F18" s="9" t="s">
        <v>1</v>
      </c>
    </row>
    <row r="19" spans="1:6">
      <c r="A19" s="7" t="s">
        <v>32</v>
      </c>
      <c r="B19" s="8" t="s">
        <v>33</v>
      </c>
      <c r="C19" s="7" t="s">
        <v>25</v>
      </c>
      <c r="D19" s="9">
        <v>780.26009645610998</v>
      </c>
      <c r="E19" s="9">
        <v>1233.1729067138101</v>
      </c>
      <c r="F19" s="9">
        <v>1218.5728256842101</v>
      </c>
    </row>
    <row r="20" spans="1:6" ht="25.5">
      <c r="A20" s="7"/>
      <c r="B20" s="8" t="s">
        <v>34</v>
      </c>
      <c r="C20" s="14" t="s">
        <v>35</v>
      </c>
      <c r="D20" s="16">
        <v>191.90747630573426</v>
      </c>
      <c r="E20" s="16">
        <v>209.79999999999998</v>
      </c>
      <c r="F20" s="16">
        <v>209.79999999999998</v>
      </c>
    </row>
    <row r="21" spans="1:6">
      <c r="A21" s="7" t="s">
        <v>36</v>
      </c>
      <c r="B21" s="8" t="s">
        <v>37</v>
      </c>
      <c r="C21" s="7" t="s">
        <v>25</v>
      </c>
      <c r="D21" s="9">
        <v>413.79592913466001</v>
      </c>
      <c r="E21" s="9">
        <v>765.166439429153</v>
      </c>
      <c r="F21" s="9">
        <v>550.51617177683192</v>
      </c>
    </row>
    <row r="22" spans="1:6" ht="25.5">
      <c r="A22" s="7"/>
      <c r="B22" s="8" t="s">
        <v>38</v>
      </c>
      <c r="C22" s="14" t="s">
        <v>39</v>
      </c>
      <c r="D22" s="16">
        <v>159.99843925110065</v>
      </c>
      <c r="E22" s="16">
        <v>160.1</v>
      </c>
      <c r="F22" s="16">
        <v>160.00105743375934</v>
      </c>
    </row>
    <row r="23" spans="1:6" ht="63.75">
      <c r="A23" s="7"/>
      <c r="B23" s="8" t="s">
        <v>40</v>
      </c>
      <c r="C23" s="14"/>
      <c r="D23" s="18" t="s">
        <v>1</v>
      </c>
      <c r="E23" s="17" t="s">
        <v>208</v>
      </c>
      <c r="F23" s="17" t="s">
        <v>187</v>
      </c>
    </row>
    <row r="24" spans="1:6">
      <c r="A24" s="10" t="s">
        <v>41</v>
      </c>
      <c r="B24" s="11" t="s">
        <v>42</v>
      </c>
      <c r="C24" s="10" t="s">
        <v>25</v>
      </c>
      <c r="D24" s="18" t="s">
        <v>1</v>
      </c>
      <c r="E24" s="18" t="s">
        <v>1</v>
      </c>
      <c r="F24" s="18" t="s">
        <v>1</v>
      </c>
    </row>
    <row r="25" spans="1:6" ht="38.25">
      <c r="A25" s="10" t="s">
        <v>43</v>
      </c>
      <c r="B25" s="11" t="s">
        <v>44</v>
      </c>
      <c r="C25" s="7"/>
      <c r="D25" s="18" t="s">
        <v>1</v>
      </c>
      <c r="E25" s="18" t="s">
        <v>1</v>
      </c>
      <c r="F25" s="18" t="s">
        <v>1</v>
      </c>
    </row>
    <row r="26" spans="1:6">
      <c r="A26" s="7" t="s">
        <v>45</v>
      </c>
      <c r="B26" s="8" t="s">
        <v>46</v>
      </c>
      <c r="C26" s="7" t="s">
        <v>47</v>
      </c>
      <c r="D26" s="18" t="s">
        <v>1</v>
      </c>
      <c r="E26" s="18" t="s">
        <v>1</v>
      </c>
      <c r="F26" s="18" t="s">
        <v>1</v>
      </c>
    </row>
    <row r="27" spans="1:6" ht="25.5">
      <c r="A27" s="7" t="s">
        <v>48</v>
      </c>
      <c r="B27" s="8" t="s">
        <v>49</v>
      </c>
      <c r="C27" s="7" t="s">
        <v>50</v>
      </c>
      <c r="D27" s="18" t="s">
        <v>1</v>
      </c>
      <c r="E27" s="18" t="s">
        <v>1</v>
      </c>
      <c r="F27" s="18" t="s">
        <v>1</v>
      </c>
    </row>
    <row r="28" spans="1:6" ht="38.25">
      <c r="A28" s="7" t="s">
        <v>51</v>
      </c>
      <c r="B28" s="8" t="s">
        <v>52</v>
      </c>
      <c r="C28" s="7"/>
      <c r="D28" s="18" t="s">
        <v>1</v>
      </c>
      <c r="E28" s="18" t="s">
        <v>1</v>
      </c>
      <c r="F28" s="18" t="s">
        <v>1</v>
      </c>
    </row>
    <row r="29" spans="1:6">
      <c r="A29" s="10" t="s">
        <v>53</v>
      </c>
      <c r="B29" s="11" t="s">
        <v>54</v>
      </c>
      <c r="C29" s="10" t="s">
        <v>25</v>
      </c>
      <c r="D29" s="18" t="s">
        <v>1</v>
      </c>
      <c r="E29" s="12">
        <f t="shared" ref="E29" si="0">SUM(E30:E32)</f>
        <v>1595.1534679676099</v>
      </c>
      <c r="F29" s="12">
        <f>SUM(F30:F32)</f>
        <v>1596.9551000830568</v>
      </c>
    </row>
    <row r="30" spans="1:6">
      <c r="A30" s="20" t="s">
        <v>55</v>
      </c>
      <c r="B30" s="21" t="s">
        <v>56</v>
      </c>
      <c r="C30" s="7" t="s">
        <v>25</v>
      </c>
      <c r="D30" s="18" t="s">
        <v>1</v>
      </c>
      <c r="E30" s="9">
        <f>E16</f>
        <v>1234.9960229050998</v>
      </c>
      <c r="F30" s="9">
        <f>F16</f>
        <v>1220.3866893371198</v>
      </c>
    </row>
    <row r="31" spans="1:6">
      <c r="A31" s="20" t="s">
        <v>57</v>
      </c>
      <c r="B31" s="8" t="s">
        <v>58</v>
      </c>
      <c r="C31" s="7" t="s">
        <v>25</v>
      </c>
      <c r="D31" s="18" t="s">
        <v>1</v>
      </c>
      <c r="E31" s="9">
        <f>E17</f>
        <v>360.15744506251002</v>
      </c>
      <c r="F31" s="9">
        <f>F17</f>
        <v>376.568410745937</v>
      </c>
    </row>
    <row r="32" spans="1:6" ht="25.5">
      <c r="A32" s="20" t="s">
        <v>59</v>
      </c>
      <c r="B32" s="8" t="s">
        <v>60</v>
      </c>
      <c r="C32" s="7" t="s">
        <v>25</v>
      </c>
      <c r="D32" s="18" t="s">
        <v>1</v>
      </c>
      <c r="E32" s="18" t="s">
        <v>1</v>
      </c>
      <c r="F32" s="18" t="s">
        <v>1</v>
      </c>
    </row>
    <row r="33" spans="1:6" ht="25.5">
      <c r="A33" s="22" t="s">
        <v>61</v>
      </c>
      <c r="B33" s="11" t="s">
        <v>62</v>
      </c>
      <c r="C33" s="10" t="s">
        <v>25</v>
      </c>
      <c r="D33" s="18" t="s">
        <v>1</v>
      </c>
      <c r="E33" s="18" t="s">
        <v>1</v>
      </c>
      <c r="F33" s="18" t="s">
        <v>1</v>
      </c>
    </row>
    <row r="34" spans="1:6">
      <c r="A34" s="20" t="s">
        <v>63</v>
      </c>
      <c r="B34" s="23" t="s">
        <v>64</v>
      </c>
      <c r="C34" s="7" t="s">
        <v>25</v>
      </c>
      <c r="D34" s="18" t="s">
        <v>1</v>
      </c>
      <c r="E34" s="18" t="s">
        <v>1</v>
      </c>
      <c r="F34" s="18" t="s">
        <v>1</v>
      </c>
    </row>
    <row r="35" spans="1:6">
      <c r="A35" s="20" t="s">
        <v>65</v>
      </c>
      <c r="B35" s="23" t="s">
        <v>66</v>
      </c>
      <c r="C35" s="7" t="s">
        <v>25</v>
      </c>
      <c r="D35" s="18" t="s">
        <v>1</v>
      </c>
      <c r="E35" s="18" t="s">
        <v>1</v>
      </c>
      <c r="F35" s="18" t="s">
        <v>1</v>
      </c>
    </row>
    <row r="36" spans="1:6" ht="25.5">
      <c r="A36" s="10" t="s">
        <v>67</v>
      </c>
      <c r="B36" s="11" t="s">
        <v>68</v>
      </c>
      <c r="C36" s="10" t="s">
        <v>25</v>
      </c>
      <c r="D36" s="18" t="s">
        <v>1</v>
      </c>
      <c r="E36" s="18" t="s">
        <v>1</v>
      </c>
      <c r="F36" s="18" t="s">
        <v>1</v>
      </c>
    </row>
    <row r="37" spans="1:6">
      <c r="A37" s="7" t="s">
        <v>69</v>
      </c>
      <c r="B37" s="21" t="s">
        <v>56</v>
      </c>
      <c r="C37" s="7" t="s">
        <v>25</v>
      </c>
      <c r="D37" s="18" t="s">
        <v>1</v>
      </c>
      <c r="E37" s="18" t="s">
        <v>1</v>
      </c>
      <c r="F37" s="18" t="s">
        <v>1</v>
      </c>
    </row>
    <row r="38" spans="1:6">
      <c r="A38" s="7" t="s">
        <v>70</v>
      </c>
      <c r="B38" s="8" t="s">
        <v>58</v>
      </c>
      <c r="C38" s="7" t="s">
        <v>25</v>
      </c>
      <c r="D38" s="18" t="s">
        <v>1</v>
      </c>
      <c r="E38" s="18" t="s">
        <v>1</v>
      </c>
      <c r="F38" s="18" t="s">
        <v>1</v>
      </c>
    </row>
    <row r="39" spans="1:6" ht="25.5">
      <c r="A39" s="7" t="s">
        <v>71</v>
      </c>
      <c r="B39" s="8" t="s">
        <v>60</v>
      </c>
      <c r="C39" s="7" t="s">
        <v>25</v>
      </c>
      <c r="D39" s="18" t="s">
        <v>1</v>
      </c>
      <c r="E39" s="18" t="s">
        <v>1</v>
      </c>
      <c r="F39" s="18" t="s">
        <v>1</v>
      </c>
    </row>
    <row r="40" spans="1:6" ht="25.5">
      <c r="A40" s="10" t="s">
        <v>72</v>
      </c>
      <c r="B40" s="11" t="s">
        <v>73</v>
      </c>
      <c r="C40" s="10" t="s">
        <v>25</v>
      </c>
      <c r="D40" s="18" t="s">
        <v>1</v>
      </c>
      <c r="E40" s="18" t="s">
        <v>1</v>
      </c>
      <c r="F40" s="18" t="s">
        <v>1</v>
      </c>
    </row>
    <row r="41" spans="1:6">
      <c r="A41" s="7" t="s">
        <v>74</v>
      </c>
      <c r="B41" s="21" t="s">
        <v>56</v>
      </c>
      <c r="C41" s="7" t="s">
        <v>25</v>
      </c>
      <c r="D41" s="18" t="s">
        <v>1</v>
      </c>
      <c r="E41" s="18" t="s">
        <v>1</v>
      </c>
      <c r="F41" s="18" t="s">
        <v>1</v>
      </c>
    </row>
    <row r="42" spans="1:6">
      <c r="A42" s="7" t="s">
        <v>75</v>
      </c>
      <c r="B42" s="8" t="s">
        <v>58</v>
      </c>
      <c r="C42" s="7" t="s">
        <v>25</v>
      </c>
      <c r="D42" s="18" t="s">
        <v>1</v>
      </c>
      <c r="E42" s="18" t="s">
        <v>1</v>
      </c>
      <c r="F42" s="18" t="s">
        <v>1</v>
      </c>
    </row>
    <row r="43" spans="1:6" ht="25.5">
      <c r="A43" s="7" t="s">
        <v>76</v>
      </c>
      <c r="B43" s="8" t="s">
        <v>60</v>
      </c>
      <c r="C43" s="7" t="s">
        <v>25</v>
      </c>
      <c r="D43" s="18" t="s">
        <v>1</v>
      </c>
      <c r="E43" s="18" t="s">
        <v>1</v>
      </c>
      <c r="F43" s="18" t="s">
        <v>1</v>
      </c>
    </row>
    <row r="44" spans="1:6">
      <c r="A44" s="10" t="s">
        <v>77</v>
      </c>
      <c r="B44" s="11" t="s">
        <v>78</v>
      </c>
      <c r="C44" s="10" t="s">
        <v>25</v>
      </c>
      <c r="D44" s="18" t="s">
        <v>1</v>
      </c>
      <c r="E44" s="18" t="s">
        <v>1</v>
      </c>
      <c r="F44" s="18" t="s">
        <v>1</v>
      </c>
    </row>
    <row r="45" spans="1:6" ht="38.25">
      <c r="A45" s="25" t="s">
        <v>79</v>
      </c>
      <c r="B45" s="11" t="s">
        <v>80</v>
      </c>
      <c r="C45" s="26" t="s">
        <v>81</v>
      </c>
      <c r="D45" s="18" t="s">
        <v>1</v>
      </c>
      <c r="E45" s="18" t="s">
        <v>1</v>
      </c>
      <c r="F45" s="18" t="s">
        <v>1</v>
      </c>
    </row>
    <row r="46" spans="1:6" ht="67.5" customHeight="1">
      <c r="A46" s="25" t="s">
        <v>82</v>
      </c>
      <c r="B46" s="75" t="s">
        <v>83</v>
      </c>
      <c r="C46" s="76"/>
      <c r="D46" s="164" t="s">
        <v>205</v>
      </c>
      <c r="E46" s="164"/>
      <c r="F46" s="164"/>
    </row>
    <row r="47" spans="1:6" ht="13.5" customHeight="1">
      <c r="A47" s="31"/>
      <c r="B47" s="44"/>
      <c r="C47" s="33"/>
      <c r="D47" s="45"/>
      <c r="E47" s="45"/>
      <c r="F47" s="45"/>
    </row>
    <row r="48" spans="1:6">
      <c r="A48" s="27"/>
      <c r="B48" s="28" t="s">
        <v>89</v>
      </c>
    </row>
    <row r="49" spans="1:9" ht="30" customHeight="1">
      <c r="A49" s="29" t="s">
        <v>85</v>
      </c>
      <c r="B49" s="171" t="s">
        <v>86</v>
      </c>
      <c r="C49" s="171"/>
      <c r="D49" s="171"/>
      <c r="E49" s="171"/>
      <c r="F49" s="171"/>
    </row>
    <row r="50" spans="1:9">
      <c r="A50" s="27"/>
      <c r="B50" s="27"/>
    </row>
    <row r="51" spans="1:9">
      <c r="A51" s="27"/>
      <c r="B51" s="27"/>
    </row>
    <row r="52" spans="1:9" ht="15.75">
      <c r="A52" s="64"/>
      <c r="B52" s="64"/>
      <c r="C52" s="64"/>
      <c r="D52" s="64"/>
      <c r="E52" s="165" t="s">
        <v>117</v>
      </c>
      <c r="F52" s="165"/>
      <c r="G52" s="165"/>
      <c r="H52" s="165"/>
      <c r="I52" s="165"/>
    </row>
    <row r="53" spans="1:9" ht="30.75" customHeight="1">
      <c r="A53" s="64"/>
      <c r="B53" s="64"/>
      <c r="C53" s="64"/>
      <c r="D53" s="64"/>
      <c r="E53" s="165" t="s">
        <v>190</v>
      </c>
      <c r="F53" s="165"/>
      <c r="G53" s="165"/>
      <c r="H53" s="165"/>
      <c r="I53" s="165"/>
    </row>
    <row r="54" spans="1:9" ht="15.75">
      <c r="A54" s="64"/>
      <c r="B54" s="64"/>
      <c r="C54" s="64"/>
      <c r="D54" s="64"/>
      <c r="E54" s="64"/>
      <c r="F54" s="64"/>
      <c r="G54" s="64"/>
      <c r="H54" s="64"/>
      <c r="I54" s="64"/>
    </row>
    <row r="55" spans="1:9" ht="15.75">
      <c r="A55" s="64"/>
      <c r="B55" s="64"/>
      <c r="C55" s="64"/>
      <c r="D55" s="64"/>
      <c r="E55" s="64"/>
      <c r="F55" s="64"/>
      <c r="G55" s="64"/>
      <c r="H55" s="64"/>
      <c r="I55" s="64"/>
    </row>
    <row r="56" spans="1:9" ht="16.5">
      <c r="A56" s="161" t="s">
        <v>105</v>
      </c>
      <c r="B56" s="161"/>
      <c r="C56" s="161"/>
      <c r="D56" s="161"/>
      <c r="E56" s="161"/>
      <c r="F56" s="161"/>
      <c r="G56" s="161"/>
      <c r="H56" s="161"/>
      <c r="I56" s="161"/>
    </row>
    <row r="57" spans="1:9" ht="15.75" customHeight="1">
      <c r="A57" s="154" t="s">
        <v>151</v>
      </c>
      <c r="B57" s="154"/>
      <c r="C57" s="154"/>
      <c r="D57" s="154"/>
      <c r="E57" s="154"/>
      <c r="F57" s="154"/>
      <c r="G57" s="154"/>
      <c r="H57" s="154"/>
      <c r="I57" s="154"/>
    </row>
    <row r="58" spans="1:9" ht="15.75">
      <c r="A58" s="64"/>
      <c r="B58" s="64"/>
      <c r="C58" s="64"/>
      <c r="D58" s="64"/>
      <c r="E58" s="64"/>
      <c r="F58" s="64"/>
      <c r="G58" s="64"/>
      <c r="H58" s="64"/>
      <c r="I58" s="64"/>
    </row>
    <row r="59" spans="1:9" ht="42" customHeight="1">
      <c r="A59" s="162" t="s">
        <v>106</v>
      </c>
      <c r="B59" s="162" t="s">
        <v>6</v>
      </c>
      <c r="C59" s="162" t="s">
        <v>186</v>
      </c>
      <c r="D59" s="162" t="s">
        <v>199</v>
      </c>
      <c r="E59" s="162"/>
      <c r="F59" s="162" t="s">
        <v>201</v>
      </c>
      <c r="G59" s="162"/>
      <c r="H59" s="162" t="s">
        <v>193</v>
      </c>
      <c r="I59" s="162"/>
    </row>
    <row r="60" spans="1:9">
      <c r="A60" s="162"/>
      <c r="B60" s="162"/>
      <c r="C60" s="162"/>
      <c r="D60" s="65" t="s">
        <v>107</v>
      </c>
      <c r="E60" s="65" t="s">
        <v>108</v>
      </c>
      <c r="F60" s="65" t="s">
        <v>107</v>
      </c>
      <c r="G60" s="65" t="s">
        <v>108</v>
      </c>
      <c r="H60" s="65" t="s">
        <v>107</v>
      </c>
      <c r="I60" s="65" t="s">
        <v>108</v>
      </c>
    </row>
    <row r="61" spans="1:9">
      <c r="A61" s="66" t="s">
        <v>16</v>
      </c>
      <c r="B61" s="67" t="s">
        <v>110</v>
      </c>
      <c r="C61" s="66"/>
      <c r="D61" s="68"/>
      <c r="E61" s="68"/>
      <c r="F61" s="68"/>
      <c r="G61" s="68"/>
      <c r="H61" s="68"/>
      <c r="I61" s="68"/>
    </row>
    <row r="62" spans="1:9" ht="28.5" customHeight="1">
      <c r="A62" s="114" t="s">
        <v>111</v>
      </c>
      <c r="B62" s="112" t="s">
        <v>112</v>
      </c>
      <c r="C62" s="114" t="s">
        <v>113</v>
      </c>
      <c r="D62" s="113">
        <v>1091.71</v>
      </c>
      <c r="E62" s="113">
        <v>1091.71</v>
      </c>
      <c r="F62" s="113">
        <v>1091.71</v>
      </c>
      <c r="G62" s="113">
        <v>1211.6035923476397</v>
      </c>
      <c r="H62" s="113">
        <v>1211.6035923476397</v>
      </c>
      <c r="I62" s="113">
        <v>1378.1367869580572</v>
      </c>
    </row>
    <row r="63" spans="1:9" ht="28.5">
      <c r="A63" s="114"/>
      <c r="B63" s="112" t="s">
        <v>114</v>
      </c>
      <c r="C63" s="114" t="s">
        <v>113</v>
      </c>
      <c r="D63" s="113">
        <v>1090.1153488702287</v>
      </c>
      <c r="E63" s="113">
        <v>1090.1153488702287</v>
      </c>
      <c r="F63" s="113">
        <v>1090.1153488702287</v>
      </c>
      <c r="G63" s="113">
        <v>1209.8150083476398</v>
      </c>
      <c r="H63" s="113">
        <v>1209.8150083476398</v>
      </c>
      <c r="I63" s="113">
        <v>1376.0884589580573</v>
      </c>
    </row>
    <row r="64" spans="1:9" ht="28.5">
      <c r="A64" s="114" t="s">
        <v>115</v>
      </c>
      <c r="B64" s="112" t="s">
        <v>116</v>
      </c>
      <c r="C64" s="114" t="s">
        <v>109</v>
      </c>
      <c r="D64" s="113">
        <v>165536.42000000001</v>
      </c>
      <c r="E64" s="113">
        <v>165536.42000000001</v>
      </c>
      <c r="F64" s="113">
        <v>165536.42000000001</v>
      </c>
      <c r="G64" s="113">
        <v>176130.75173119997</v>
      </c>
      <c r="H64" s="113">
        <v>176130.75173119997</v>
      </c>
      <c r="I64" s="113">
        <v>184920.50145156478</v>
      </c>
    </row>
    <row r="65" spans="1:9">
      <c r="A65" s="71" t="s">
        <v>118</v>
      </c>
      <c r="B65" s="70"/>
      <c r="C65" s="70"/>
      <c r="D65" s="70"/>
      <c r="E65" s="70"/>
      <c r="F65" s="70"/>
      <c r="G65" s="70"/>
      <c r="H65" s="70"/>
      <c r="I65" s="70"/>
    </row>
  </sheetData>
  <mergeCells count="18">
    <mergeCell ref="E52:I52"/>
    <mergeCell ref="E53:I53"/>
    <mergeCell ref="A56:I56"/>
    <mergeCell ref="A59:A60"/>
    <mergeCell ref="B59:B60"/>
    <mergeCell ref="C59:C60"/>
    <mergeCell ref="D59:E59"/>
    <mergeCell ref="F59:G59"/>
    <mergeCell ref="H59:I59"/>
    <mergeCell ref="A57:I57"/>
    <mergeCell ref="H9:L9"/>
    <mergeCell ref="B49:F49"/>
    <mergeCell ref="D1:F1"/>
    <mergeCell ref="D2:F2"/>
    <mergeCell ref="A4:F4"/>
    <mergeCell ref="A5:F5"/>
    <mergeCell ref="A6:F6"/>
    <mergeCell ref="D46:F4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37</vt:i4>
      </vt:variant>
    </vt:vector>
  </HeadingPairs>
  <TitlesOfParts>
    <vt:vector size="70" baseType="lpstr">
      <vt:lpstr>Раздел 1</vt:lpstr>
      <vt:lpstr> ЦТЭЦ (ГТУ-1) ДПМ</vt:lpstr>
      <vt:lpstr>ЦТЭЦ (ГТУ-2) ДПМ</vt:lpstr>
      <vt:lpstr>ТЭЦ-5 Бл-1</vt:lpstr>
      <vt:lpstr>ТЭЦ-5 ПГУ-450</vt:lpstr>
      <vt:lpstr>ТЭЦ-7 ТГ-3</vt:lpstr>
      <vt:lpstr>ТЭЦ-7 ТГ-4,5</vt:lpstr>
      <vt:lpstr>ТЭЦ-14 БЛ-1</vt:lpstr>
      <vt:lpstr>ТЭЦ-14 БЛ-2</vt:lpstr>
      <vt:lpstr>ТЭЦ-15 без ДПМ</vt:lpstr>
      <vt:lpstr>ТЭЦ-15 Г-6 (МОД) </vt:lpstr>
      <vt:lpstr>ТЭЦ-15 Г-7 (МОД)</vt:lpstr>
      <vt:lpstr>ТЭЦ-17</vt:lpstr>
      <vt:lpstr>ТЭЦ-21 Г-4</vt:lpstr>
      <vt:lpstr>ТЭЦ-21 без ДПМ</vt:lpstr>
      <vt:lpstr>ТЭЦ-22 без ДПМ</vt:lpstr>
      <vt:lpstr>ТЭЦ-22 БЛ-4 </vt:lpstr>
      <vt:lpstr>ГЭС-6</vt:lpstr>
      <vt:lpstr>ГЭС-13</vt:lpstr>
      <vt:lpstr> ГЭС-10 ГГ-1</vt:lpstr>
      <vt:lpstr>ГЭС-10  ГГ-2</vt:lpstr>
      <vt:lpstr>ГЭС-10  ГГ-3</vt:lpstr>
      <vt:lpstr>ГЭС-10  ГГ-4</vt:lpstr>
      <vt:lpstr>ГЭС-11 ГГ-1</vt:lpstr>
      <vt:lpstr>ГЭС-11 ГГ-2</vt:lpstr>
      <vt:lpstr>ГЭС-11 ГГ-3</vt:lpstr>
      <vt:lpstr>ГЭС-11 ГГ-4</vt:lpstr>
      <vt:lpstr>Каскад-2</vt:lpstr>
      <vt:lpstr>Каскады Кольских ГЭС</vt:lpstr>
      <vt:lpstr>Апатитская ТЭЦ</vt:lpstr>
      <vt:lpstr>Петрозаводская ТЭЦ</vt:lpstr>
      <vt:lpstr>Каскад Выгских ГЭС</vt:lpstr>
      <vt:lpstr>Каскад Кемских ГЭС</vt:lpstr>
      <vt:lpstr>' ГЭС-10 ГГ-1'!Заголовки_для_печати</vt:lpstr>
      <vt:lpstr>' ЦТЭЦ (ГТУ-1) ДПМ'!Заголовки_для_печати</vt:lpstr>
      <vt:lpstr>'Апатитская ТЭЦ'!Заголовки_для_печати</vt:lpstr>
      <vt:lpstr>'ГЭС-10  ГГ-2'!Заголовки_для_печати</vt:lpstr>
      <vt:lpstr>'ГЭС-10  ГГ-3'!Заголовки_для_печати</vt:lpstr>
      <vt:lpstr>'ГЭС-10  ГГ-4'!Заголовки_для_печати</vt:lpstr>
      <vt:lpstr>'ГЭС-11 ГГ-1'!Заголовки_для_печати</vt:lpstr>
      <vt:lpstr>'ГЭС-11 ГГ-2'!Заголовки_для_печати</vt:lpstr>
      <vt:lpstr>'ГЭС-11 ГГ-3'!Заголовки_для_печати</vt:lpstr>
      <vt:lpstr>'ГЭС-11 ГГ-4'!Заголовки_для_печати</vt:lpstr>
      <vt:lpstr>'ГЭС-13'!Заголовки_для_печати</vt:lpstr>
      <vt:lpstr>'ГЭС-6'!Заголовки_для_печати</vt:lpstr>
      <vt:lpstr>'Каскад Выгских ГЭС'!Заголовки_для_печати</vt:lpstr>
      <vt:lpstr>'Каскад Кемских ГЭС'!Заголовки_для_печати</vt:lpstr>
      <vt:lpstr>'Каскад-2'!Заголовки_для_печати</vt:lpstr>
      <vt:lpstr>'Каскады Кольских ГЭС'!Заголовки_для_печати</vt:lpstr>
      <vt:lpstr>'Петрозаводская ТЭЦ'!Заголовки_для_печати</vt:lpstr>
      <vt:lpstr>'ТЭЦ-14 БЛ-1'!Заголовки_для_печати</vt:lpstr>
      <vt:lpstr>'ТЭЦ-14 БЛ-2'!Заголовки_для_печати</vt:lpstr>
      <vt:lpstr>'ТЭЦ-15 без ДПМ'!Заголовки_для_печати</vt:lpstr>
      <vt:lpstr>'ТЭЦ-15 Г-6 (МОД) '!Заголовки_для_печати</vt:lpstr>
      <vt:lpstr>'ТЭЦ-15 Г-7 (МОД)'!Заголовки_для_печати</vt:lpstr>
      <vt:lpstr>'ТЭЦ-17'!Заголовки_для_печати</vt:lpstr>
      <vt:lpstr>'ТЭЦ-21 без ДПМ'!Заголовки_для_печати</vt:lpstr>
      <vt:lpstr>'ТЭЦ-21 Г-4'!Заголовки_для_печати</vt:lpstr>
      <vt:lpstr>'ТЭЦ-22 без ДПМ'!Заголовки_для_печати</vt:lpstr>
      <vt:lpstr>'ТЭЦ-22 БЛ-4 '!Заголовки_для_печати</vt:lpstr>
      <vt:lpstr>'ТЭЦ-5 Бл-1'!Заголовки_для_печати</vt:lpstr>
      <vt:lpstr>'ТЭЦ-5 ПГУ-450'!Заголовки_для_печати</vt:lpstr>
      <vt:lpstr>'ТЭЦ-7 ТГ-3'!Заголовки_для_печати</vt:lpstr>
      <vt:lpstr>'ТЭЦ-7 ТГ-4,5'!Заголовки_для_печати</vt:lpstr>
      <vt:lpstr>'ЦТЭЦ (ГТУ-2) ДПМ'!Заголовки_для_печати</vt:lpstr>
      <vt:lpstr>'Апатитская ТЭЦ'!Область_печати</vt:lpstr>
      <vt:lpstr>'Каскады Кольских ГЭС'!Область_печати</vt:lpstr>
      <vt:lpstr>'ТЭЦ-5 Бл-1'!Область_печати</vt:lpstr>
      <vt:lpstr>'ТЭЦ-7 ТГ-3'!Область_печати</vt:lpstr>
      <vt:lpstr>'ТЭЦ-7 ТГ-4,5'!Область_печати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Клементьева Наталья Александровна</dc:creator>
  <cp:lastModifiedBy>Клементьева Наталья Александровна</cp:lastModifiedBy>
  <cp:lastPrinted>2022-05-12T12:10:31Z</cp:lastPrinted>
  <dcterms:created xsi:type="dcterms:W3CDTF">2013-04-30T07:59:12Z</dcterms:created>
  <dcterms:modified xsi:type="dcterms:W3CDTF">2025-01-31T07:49:18Z</dcterms:modified>
</cp:coreProperties>
</file>