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<sst xmlns="http://schemas.openxmlformats.org/spreadsheetml/2006/main" count="13149" uniqueCount="3459">
  <si>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</si>
  <si>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</si>
  <si>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</si>
  <si>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</si>
  <si>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</si>
  <si>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</si>
  <si>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</si>
  <si>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</si>
  <si>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</si>
  <si>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</si>
  <si>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</si>
  <si>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</si>
  <si>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</si>
  <si>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</si>
  <si>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</si>
  <si>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</si>
  <si>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</si>
  <si>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</si>
  <si>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</si>
  <si>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</si>
  <si>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</si>
  <si>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</si>
  <si>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</si>
  <si>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</si>
  <si>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</si>
  <si>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</si>
  <si>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</si>
  <si>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</si>
  <si>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</si>
  <si>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</si>
  <si>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</si>
  <si>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</si>
  <si>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</si>
  <si>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</si>
  <si>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</si>
  <si>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</si>
  <si>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</si>
  <si>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</si>
  <si>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</si>
  <si>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</si>
  <si>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</si>
  <si>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</si>
  <si>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</si>
  <si>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</si>
  <si>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</si>
  <si>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26-01/80</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</si>
  <si>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</si>
  <si>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</si>
  <si>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</si>
  <si>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</si>
  <si>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</si>
  <si>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</si>
  <si>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</si>
  <si>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</si>
  <si>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</si>
  <si>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</si>
  <si>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</si>
  <si>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</si>
  <si>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</si>
  <si>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</si>
  <si>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</si>
  <si>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</si>
  <si>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</si>
  <si>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</si>
  <si>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</si>
  <si>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</si>
  <si>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</si>
  <si>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</si>
  <si>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</si>
  <si>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</si>
  <si>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</si>
  <si>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</si>
  <si>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</si>
  <si>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</si>
  <si>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</si>
  <si>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</si>
  <si>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</si>
  <si>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экономического управления</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</si>
  <si>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</si>
  <si>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</si>
  <si>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</si>
  <si>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</si>
  <si>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</si>
  <si>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</si>
  <si>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</si>
  <si>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</si>
  <si>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</si>
  <si>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</si>
  <si>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</si>
  <si>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</si>
  <si>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</si>
  <si>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</si>
  <si>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</si>
  <si>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</si>
  <si>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</si>
  <si>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</si>
  <si>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</si>
  <si>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</si>
  <si>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</si>
  <si>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</si>
  <si>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</si>
  <si>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</si>
  <si>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</si>
  <si>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</si>
  <si>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</si>
  <si>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</si>
  <si>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</si>
  <si>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</si>
  <si>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</si>
  <si>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</si>
  <si>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</si>
  <si>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</si>
  <si>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</si>
  <si>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</si>
  <si>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</si>
  <si>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</si>
  <si>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</si>
  <si>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</si>
  <si>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</si>
  <si>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</si>
  <si>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</si>
  <si>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</si>
  <si>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</si>
  <si>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</si>
  <si>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</si>
  <si>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</si>
  <si>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</si>
  <si>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</si>
  <si>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</si>
  <si>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</si>
  <si>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</si>
  <si>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</si>
  <si>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</si>
  <si>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</si>
  <si>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</si>
  <si>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</si>
  <si>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</si>
  <si>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</si>
  <si>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</si>
  <si>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</si>
  <si>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</si>
  <si>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</si>
  <si>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</si>
  <si>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</si>
  <si>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</si>
  <si>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</si>
  <si>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</si>
  <si>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</si>
  <si>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</si>
  <si>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</si>
  <si>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</si>
  <si>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</si>
  <si>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</si>
  <si>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</si>
  <si>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</si>
  <si>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</si>
  <si>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</si>
  <si>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</si>
  <si>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</si>
  <si>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</si>
  <si>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</si>
  <si>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</si>
  <si>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</si>
  <si>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</si>
  <si>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</si>
  <si>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</si>
  <si>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</si>
  <si>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</si>
  <si>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</si>
  <si>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</si>
  <si>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</si>
  <si>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</si>
  <si>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</si>
  <si>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</si>
  <si>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</si>
  <si>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</si>
  <si>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</si>
  <si>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</si>
  <si>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</si>
  <si>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</si>
  <si>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</si>
  <si>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</si>
  <si>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</si>
  <si>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</si>
  <si>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</si>
  <si>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</si>
  <si>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</si>
  <si>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</si>
  <si>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</si>
  <si>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</si>
  <si>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</si>
  <si>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</si>
  <si>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</si>
  <si>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</si>
  <si>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</si>
  <si>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</si>
  <si>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</si>
  <si>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</si>
  <si>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</si>
  <si>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</si>
  <si>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</si>
  <si>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</si>
  <si>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</si>
  <si>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</si>
  <si>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</si>
  <si>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</si>
  <si>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</si>
  <si>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</si>
  <si>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</si>
  <si>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</si>
  <si>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</si>
  <si>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</si>
  <si>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</si>
  <si>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</si>
  <si>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</si>
  <si>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</si>
  <si>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</si>
  <si>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</si>
  <si>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</si>
  <si>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</si>
  <si>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</si>
  <si>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</si>
  <si>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</si>
  <si>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</si>
  <si>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</si>
  <si>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</si>
  <si>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</si>
  <si>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</si>
  <si>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</si>
  <si>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</si>
  <si>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</si>
  <si>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</si>
  <si>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</si>
  <si>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</si>
  <si>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</si>
  <si>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</si>
  <si>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</si>
  <si>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</si>
  <si>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</si>
  <si>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</si>
  <si>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</si>
  <si>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</si>
  <si>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</si>
  <si>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</si>
  <si>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</si>
  <si>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</si>
  <si>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</si>
  <si>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</si>
  <si>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</si>
  <si>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</si>
  <si>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</si>
  <si>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</si>
  <si>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</si>
  <si>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</si>
  <si>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</si>
  <si>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</si>
  <si>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</si>
  <si>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</si>
  <si>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</si>
  <si>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</si>
  <si>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</si>
  <si>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</si>
  <si>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</si>
  <si>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</si>
  <si>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</si>
  <si>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</si>
  <si>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</si>
  <si>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</si>
  <si>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</si>
  <si>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</si>
  <si>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</si>
  <si>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</si>
  <si>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</si>
  <si>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</si>
  <si>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</si>
  <si>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</si>
  <si>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</si>
  <si>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</si>
  <si>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</si>
  <si>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</si>
  <si>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</si>
  <si>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</si>
  <si>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</si>
  <si>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</si>
  <si>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</si>
  <si>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</si>
  <si>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</si>
  <si>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</si>
  <si>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</si>
  <si>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</si>
  <si>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</si>
  <si>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</si>
  <si>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</si>
  <si>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</si>
  <si>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</si>
  <si>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</si>
  <si>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</si>
  <si>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</si>
  <si>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</si>
  <si>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</si>
  <si>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</si>
  <si>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</si>
  <si>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</si>
  <si>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</si>
  <si>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</si>
  <si>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</si>
  <si>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</si>
  <si>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</si>
  <si>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</si>
  <si>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</si>
  <si>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</si>
  <si>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</si>
  <si>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</si>
  <si>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</si>
  <si>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</si>
  <si>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</si>
  <si>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</si>
  <si>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</si>
  <si>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</si>
  <si>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</si>
  <si>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</si>
  <si>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</si>
  <si>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</si>
  <si>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</si>
  <si>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</si>
  <si>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</si>
  <si>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</si>
  <si>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</si>
  <si>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</si>
  <si>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</si>
  <si>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</si>
  <si>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</si>
  <si>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</si>
  <si>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</si>
  <si>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</si>
  <si>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</si>
  <si>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</si>
  <si>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</si>
  <si>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</si>
  <si>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</si>
  <si>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</si>
  <si>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</si>
  <si>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</si>
  <si>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</si>
  <si>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</si>
  <si>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</si>
  <si>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</si>
  <si>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</si>
  <si>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</si>
  <si>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</si>
  <si>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</si>
  <si>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</si>
  <si>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</si>
  <si>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</si>
  <si>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</si>
  <si>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</si>
  <si>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</si>
  <si>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</si>
  <si>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</si>
  <si>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</si>
  <si>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</si>
  <si>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</si>
  <si>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</si>
  <si>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</si>
  <si>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</si>
  <si>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</si>
  <si>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</si>
  <si>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</si>
  <si>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</si>
  <si>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</si>
  <si>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</si>
  <si>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</si>
  <si>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</si>
  <si>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</si>
  <si>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</si>
  <si>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</si>
  <si>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</si>
  <si>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</si>
  <si>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</si>
  <si>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</si>
  <si>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</si>
  <si>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</si>
  <si>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</si>
  <si>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</si>
  <si>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</si>
  <si>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</si>
  <si>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</si>
  <si>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</si>
  <si>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</si>
  <si>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</si>
  <si>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</si>
  <si>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</si>
  <si>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</si>
  <si>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</si>
  <si>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</si>
  <si>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</si>
  <si>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</si>
  <si>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</si>
  <si>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</si>
  <si>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</si>
  <si>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</si>
  <si>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</si>
  <si>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</si>
  <si>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</si>
  <si>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</si>
  <si>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</si>
  <si>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</si>
  <si>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</si>
  <si>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</si>
  <si>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</si>
  <si>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</si>
  <si>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</si>
  <si>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</si>
  <si>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</si>
  <si>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</si>
  <si>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</si>
  <si>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</si>
  <si>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</si>
  <si>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</si>
  <si>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</si>
  <si>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</si>
  <si>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</si>
  <si>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</si>
  <si>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</si>
  <si>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</si>
  <si>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</si>
  <si>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</si>
  <si>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</si>
  <si>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</si>
  <si>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</si>
  <si>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</si>
  <si>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</si>
  <si>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</si>
  <si>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</si>
  <si>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</si>
  <si>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</si>
  <si>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</si>
  <si>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</si>
  <si>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</si>
  <si>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</si>
  <si>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</si>
  <si>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</si>
  <si>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</si>
  <si>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</si>
  <si>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</si>
  <si>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</si>
  <si>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</si>
  <si>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</si>
  <si>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</si>
  <si>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</si>
  <si>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</si>
  <si>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</si>
  <si>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</si>
  <si>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</si>
  <si>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</si>
  <si>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</si>
  <si>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</si>
  <si>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</si>
  <si>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</si>
  <si>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</si>
  <si>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</si>
  <si>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</si>
  <si>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</si>
  <si>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</si>
  <si>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</si>
  <si>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</si>
  <si>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</si>
  <si>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</si>
  <si>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</si>
  <si>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</si>
  <si>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</si>
  <si>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</si>
  <si>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</si>
  <si>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</si>
  <si>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</si>
  <si>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</si>
  <si>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</si>
  <si>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</si>
  <si>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</si>
  <si>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</si>
  <si>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</si>
  <si>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</si>
  <si>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</si>
  <si>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</si>
  <si>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</si>
  <si>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</si>
  <si>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</si>
  <si>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</si>
  <si>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</si>
  <si>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</si>
  <si>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</si>
  <si>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</si>
  <si>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</si>
  <si>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</si>
  <si>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</si>
  <si>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</si>
  <si>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</si>
  <si>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</si>
  <si>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</si>
  <si>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</si>
  <si>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</si>
  <si>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</si>
  <si>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</si>
  <si>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</si>
  <si>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</si>
  <si>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</si>
  <si>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</si>
  <si>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</si>
  <si>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</si>
  <si>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</si>
  <si>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</si>
  <si>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</si>
  <si>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</si>
  <si>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</si>
  <si>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</si>
  <si>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</si>
  <si>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</si>
  <si>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</si>
  <si>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</si>
  <si>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</si>
  <si>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</si>
  <si>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</si>
  <si>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</si>
  <si>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</si>
  <si>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</si>
  <si>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</si>
  <si>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</si>
  <si>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</si>
  <si>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</si>
  <si>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</si>
  <si>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</si>
  <si>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</si>
  <si>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</si>
  <si>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</si>
  <si>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</si>
  <si>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</si>
  <si>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</si>
  <si>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</si>
  <si>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</si>
  <si>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</si>
  <si>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</si>
  <si>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</si>
  <si>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</si>
  <si>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</si>
  <si>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</si>
  <si>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</si>
  <si>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</si>
  <si>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</si>
  <si>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</si>
  <si>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</si>
  <si>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</si>
  <si>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</si>
  <si>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</si>
  <si>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</si>
  <si>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</si>
  <si>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</si>
  <si>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</si>
  <si>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</si>
  <si>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</si>
  <si>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</si>
  <si>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</si>
  <si>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</si>
  <si>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</si>
  <si>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</si>
  <si>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</si>
  <si>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</si>
  <si>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</si>
  <si>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</si>
  <si>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</si>
  <si>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</si>
  <si>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</si>
  <si>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</si>
  <si>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</si>
  <si>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</si>
  <si>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</si>
  <si>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</si>
  <si>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</si>
  <si>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</si>
  <si>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</si>
  <si>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</si>
  <si>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</si>
  <si>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</si>
  <si>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</si>
  <si>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</si>
  <si>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</si>
  <si>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</si>
  <si>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</si>
  <si>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</si>
  <si>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</si>
  <si>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</si>
  <si>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</si>
  <si>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</si>
  <si>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</si>
  <si>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</si>
  <si>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</si>
  <si>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</si>
  <si>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</si>
  <si>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</si>
  <si>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</si>
  <si>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</si>
  <si>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</si>
  <si>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</si>
  <si>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</si>
  <si>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</si>
  <si>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</si>
  <si>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</si>
  <si>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</si>
  <si>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</si>
  <si>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</si>
  <si>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</si>
  <si>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</si>
  <si>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</si>
  <si>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</si>
  <si>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</si>
  <si>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</si>
  <si>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</si>
  <si>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</si>
  <si>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</si>
  <si>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</si>
  <si>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</si>
  <si>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</si>
  <si>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</si>
  <si>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</si>
  <si>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</si>
  <si>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</si>
  <si>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</si>
  <si>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</si>
  <si>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</si>
  <si>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</si>
  <si>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</si>
  <si>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</si>
  <si>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</si>
  <si>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</si>
  <si>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</si>
  <si>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</si>
  <si>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</si>
  <si>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</si>
  <si>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</si>
  <si>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</si>
  <si>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</si>
  <si>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</si>
  <si>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</si>
  <si>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</si>
  <si>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</si>
  <si>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</si>
  <si>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</si>
  <si>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</si>
  <si>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</si>
  <si>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</si>
  <si>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</si>
  <si>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</si>
  <si>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</si>
  <si>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</si>
  <si>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</si>
  <si>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</si>
  <si>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</si>
  <si>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</si>
  <si>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</si>
  <si>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</si>
  <si>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</si>
  <si>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</si>
  <si>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</si>
  <si>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</si>
  <si>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</si>
  <si>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</si>
  <si>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</si>
  <si>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</si>
  <si>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</si>
  <si>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</si>
  <si>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</si>
  <si>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</si>
  <si>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</si>
  <si>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</si>
  <si>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</si>
  <si>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</si>
  <si>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</si>
  <si>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</si>
  <si>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</si>
  <si>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</si>
  <si>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</si>
  <si>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</si>
  <si>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</si>
  <si>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</si>
  <si>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</si>
  <si>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</si>
  <si>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</si>
  <si>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</si>
  <si>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</si>
  <si>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</si>
  <si>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</si>
  <si>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</si>
  <si>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</si>
  <si>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</si>
  <si>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</si>
  <si>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</si>
  <si>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</si>
  <si>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</si>
  <si>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</si>
  <si>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</si>
  <si>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</si>
  <si>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</si>
  <si>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</si>
  <si>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</si>
  <si>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</si>
  <si>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</si>
  <si>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</si>
  <si>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</si>
  <si>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</si>
  <si>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</si>
  <si>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</si>
  <si>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</si>
  <si>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</si>
  <si>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</si>
  <si>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</si>
  <si>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</si>
  <si>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</si>
  <si>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</si>
  <si>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</si>
  <si>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</si>
  <si>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</si>
  <si>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</si>
  <si>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</si>
  <si>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</si>
  <si>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</si>
  <si>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</si>
  <si>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</si>
  <si>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</si>
  <si>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</si>
  <si>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</si>
  <si>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</si>
  <si>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</si>
  <si>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</si>
  <si>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</si>
  <si>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</si>
  <si>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</si>
  <si>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</si>
  <si>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</si>
  <si>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</si>
  <si>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</si>
  <si>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</si>
  <si>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</si>
  <si>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</si>
  <si>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</si>
  <si>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</si>
  <si>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</si>
  <si>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</si>
  <si>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</si>
  <si>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</si>
  <si>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</si>
  <si>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</si>
  <si>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</si>
  <si>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</si>
  <si>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</si>
  <si>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</si>
  <si>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</si>
  <si>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</si>
  <si>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</si>
  <si>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</si>
  <si>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</si>
  <si>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</si>
  <si>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</si>
  <si>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</si>
  <si>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</si>
  <si>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</si>
  <si>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</si>
  <si>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</si>
  <si>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</si>
  <si>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</si>
  <si>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</si>
  <si>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</si>
  <si>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</si>
  <si>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</si>
  <si>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</si>
  <si>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</si>
  <si>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</si>
  <si>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</si>
  <si>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</si>
  <si>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</si>
  <si>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</si>
  <si>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</si>
  <si>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</si>
  <si>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</si>
  <si>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</si>
  <si>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</si>
  <si>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</si>
  <si>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</si>
  <si>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</si>
  <si>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</si>
  <si>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</si>
  <si>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</si>
  <si>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</si>
  <si>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</si>
  <si>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</si>
  <si>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</si>
  <si>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</si>
  <si>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</si>
  <si>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</si>
  <si>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</si>
  <si>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</si>
  <si>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</si>
  <si>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</si>
  <si>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</si>
  <si>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</si>
  <si>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</si>
  <si>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</si>
  <si>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</si>
  <si>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</si>
  <si>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</si>
  <si>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</si>
  <si>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</si>
  <si>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</si>
  <si>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</si>
  <si>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</si>
  <si>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</si>
  <si>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</si>
  <si>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</si>
  <si>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</si>
  <si>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</si>
  <si>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</si>
  <si>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</si>
  <si>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</si>
  <si>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</si>
  <si>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</si>
  <si>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</si>
  <si>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</si>
  <si>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</si>
  <si>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</si>
  <si>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</si>
  <si>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</si>
  <si>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</si>
  <si>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</si>
  <si>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</si>
  <si>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</si>
  <si>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</si>
  <si>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</si>
  <si>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</si>
  <si>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</si>
  <si>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</si>
  <si>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</si>
  <si>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</si>
  <si>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</si>
  <si>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</si>
  <si>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</si>
  <si>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</si>
  <si>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</si>
  <si>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</si>
  <si>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</si>
  <si>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</si>
  <si>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</si>
  <si>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</si>
  <si>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</si>
  <si>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</si>
  <si>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</si>
  <si>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</si>
  <si>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</si>
  <si>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</si>
  <si>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</si>
  <si>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</si>
  <si>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</si>
  <si>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</si>
  <si>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</si>
  <si>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</si>
  <si>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</si>
  <si>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</si>
  <si>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</si>
  <si>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</si>
  <si>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</si>
  <si>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</si>
  <si>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</si>
  <si>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</si>
  <si>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</si>
  <si>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</si>
  <si>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</si>
  <si>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</si>
  <si>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</si>
  <si>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</si>
  <si>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</si>
  <si>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</si>
  <si>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</si>
  <si>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</si>
  <si>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</si>
  <si>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</si>
  <si>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</si>
  <si>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</si>
  <si>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</si>
  <si>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</si>
  <si>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</si>
  <si>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</si>
  <si>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</si>
  <si>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</si>
  <si>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</si>
  <si>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</si>
  <si>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</si>
  <si>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</si>
  <si>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</si>
  <si>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</si>
  <si>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</si>
  <si>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</si>
  <si>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</si>
  <si>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</si>
  <si>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</si>
  <si>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</si>
  <si>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</si>
  <si>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</si>
  <si>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</si>
  <si>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</si>
  <si>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</si>
  <si>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</si>
  <si>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</si>
  <si>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</si>
  <si>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</si>
  <si>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</si>
  <si>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</si>
  <si>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</si>
  <si>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</si>
  <si>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</si>
  <si>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</si>
  <si>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</si>
  <si>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</si>
  <si>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</si>
  <si>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</si>
  <si>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</si>
  <si>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</si>
  <si>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</si>
  <si>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</si>
  <si>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</si>
  <si>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</si>
  <si>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</si>
  <si>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</si>
  <si>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</si>
  <si>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</si>
  <si>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</si>
  <si>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</si>
  <si>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</si>
  <si>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</si>
  <si>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</si>
  <si>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</si>
  <si>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</si>
  <si>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</si>
  <si>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</si>
  <si>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</si>
  <si>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</si>
  <si>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</si>
  <si>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</si>
  <si>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</si>
  <si>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</si>
  <si>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</si>
  <si>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</si>
  <si>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</si>
  <si>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</si>
  <si>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</si>
  <si>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</si>
  <si>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</si>
  <si>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</si>
  <si>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</si>
  <si>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</si>
  <si>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</si>
  <si>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</si>
  <si>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</si>
  <si>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</si>
  <si>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</si>
  <si>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</si>
  <si>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</si>
  <si>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</si>
  <si>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</si>
  <si>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</si>
  <si>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</si>
  <si>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</si>
  <si>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</si>
  <si>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</si>
  <si>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</si>
  <si>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</si>
  <si>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</si>
  <si>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</si>
  <si>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</si>
  <si>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</si>
  <si>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</si>
  <si>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</si>
  <si>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</si>
  <si>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</si>
  <si>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</si>
  <si>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</si>
  <si>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</si>
  <si>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</si>
  <si>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</si>
  <si>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</si>
  <si>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</si>
  <si>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</si>
  <si>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</si>
  <si>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</si>
  <si>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</si>
  <si>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</si>
  <si>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</si>
  <si>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</si>
  <si>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</si>
  <si>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</si>
  <si>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</si>
  <si>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</si>
  <si>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</si>
  <si>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</si>
  <si>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</si>
  <si>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</si>
  <si>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</si>
  <si>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</si>
  <si>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</si>
  <si>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</si>
  <si>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</si>
  <si>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</si>
  <si>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</si>
  <si>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</si>
  <si>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</si>
  <si>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</si>
  <si>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</si>
  <si>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</si>
  <si>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</si>
  <si>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</si>
  <si>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</si>
  <si>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</si>
  <si>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</si>
  <si>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</si>
  <si>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</si>
  <si>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</si>
  <si>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</si>
  <si>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</si>
  <si>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</si>
  <si>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</si>
  <si>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</si>
  <si>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</si>
  <si>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</si>
  <si>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</si>
  <si>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</si>
  <si>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</si>
  <si>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</si>
  <si>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</si>
  <si>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</si>
  <si>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</si>
  <si>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</si>
  <si>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</si>
  <si>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</si>
  <si>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</si>
  <si>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</si>
  <si>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</si>
  <si>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</si>
  <si>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</si>
  <si>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</si>
  <si>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</si>
  <si>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</si>
  <si>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</si>
  <si>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</si>
  <si>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</si>
  <si>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</si>
  <si>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</si>
  <si>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</si>
  <si>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</si>
  <si>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</si>
  <si>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</si>
  <si>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</si>
  <si>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</si>
  <si>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</si>
  <si>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</si>
  <si>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</si>
  <si>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</si>
  <si>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</si>
  <si>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</si>
  <si>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</si>
  <si>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</si>
  <si>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</si>
  <si>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</si>
  <si>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</si>
  <si>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</si>
  <si>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</si>
  <si>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</si>
  <si>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</si>
  <si>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</si>
  <si>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</si>
  <si>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</si>
  <si>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</si>
  <si>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</si>
  <si>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</si>
  <si>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</si>
  <si>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</si>
  <si>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</si>
  <si>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</si>
  <si>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</si>
  <si>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</si>
  <si>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</si>
  <si>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</si>
  <si>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</si>
  <si>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</si>
  <si>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</si>
  <si>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</si>
  <si>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</si>
  <si>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</si>
  <si>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</si>
  <si>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</si>
  <si>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</si>
  <si>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</si>
  <si>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</si>
  <si>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</si>
  <si>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</si>
  <si>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</si>
  <si>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</si>
  <si>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</si>
  <si>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</si>
  <si>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</si>
  <si>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</si>
  <si>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</si>
  <si>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</si>
  <si>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</si>
  <si>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</si>
  <si>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</si>
  <si>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</si>
  <si>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</si>
  <si>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</si>
  <si>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</si>
  <si>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</si>
  <si>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</si>
  <si>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</si>
  <si>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</si>
  <si>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</si>
  <si>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</si>
  <si>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</si>
  <si>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</si>
  <si>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</si>
  <si>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</si>
  <si>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</si>
  <si>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</si>
  <si>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</si>
  <si>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</si>
  <si>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</si>
  <si>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</si>
  <si>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</si>
  <si>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</si>
  <si>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</si>
  <si>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</si>
  <si>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</si>
  <si>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</si>
  <si>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</si>
  <si>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</si>
  <si>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</si>
  <si>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</si>
  <si>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</si>
  <si>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</si>
  <si>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</si>
  <si>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</si>
  <si>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</si>
  <si>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</si>
  <si>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</si>
  <si>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</si>
  <si>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</si>
  <si>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</si>
  <si>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https://platform.spbeias.ru/lk/files/Files/AsmVpc/32c73f58-683f-4113-93b6-f3554c1d8326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</si>
  <si>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</si>
  <si>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</si>
  <si>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</si>
  <si>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 требования к потенциальным участникам закупок</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</si>
  <si>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</si>
  <si>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</si>
  <si>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</si>
  <si>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</si>
  <si>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https://www.tgc1.ru/tenders/program/</t>
  </si>
  <si>
    <t>Сведения о результатах проведения закупочных процеду</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</si>
  <si>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</si>
  <si>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</si>
  <si>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</si>
  <si>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</si>
  <si>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</si>
  <si>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</si>
  <si>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</si>
  <si>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</si>
  <si>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</si>
  <si>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</si>
  <si>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</si>
  <si>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</si>
  <si>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</si>
  <si>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</si>
  <si>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</si>
  <si>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</si>
  <si>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</si>
  <si>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</si>
  <si>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</si>
  <si>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</si>
  <si>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</si>
  <si>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</si>
  <si>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</si>
  <si>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</si>
  <si>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</si>
  <si>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</si>
  <si>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</si>
  <si>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</si>
  <si>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</si>
  <si>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</si>
  <si>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</si>
  <si>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</si>
  <si>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</si>
  <si>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</si>
  <si>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</si>
  <si>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</si>
  <si>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</si>
  <si>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</si>
  <si>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</si>
  <si>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</si>
  <si>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</si>
  <si>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</si>
  <si>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</si>
  <si>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</si>
  <si>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</si>
  <si>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</si>
  <si>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</si>
  <si>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</si>
  <si>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</si>
  <si>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</si>
  <si>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</si>
  <si>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</si>
  <si>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</si>
  <si>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</si>
  <si>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</si>
  <si>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</si>
  <si>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</si>
  <si>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</si>
  <si>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</si>
  <si>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</si>
  <si>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</si>
  <si>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</si>
  <si>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</si>
  <si>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</si>
  <si>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</si>
  <si>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</si>
  <si>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</si>
  <si>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</si>
  <si>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</si>
  <si>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</si>
  <si>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</si>
  <si>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</si>
  <si>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</si>
  <si>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</si>
  <si>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</si>
  <si>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</si>
  <si>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</si>
  <si>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</si>
  <si>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</si>
  <si>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</si>
  <si>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</si>
  <si>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</si>
  <si>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</si>
  <si>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</si>
  <si>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</si>
  <si>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</si>
  <si>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</si>
  <si>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</si>
  <si>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</si>
  <si>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</si>
  <si>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</si>
  <si>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</si>
  <si>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</si>
  <si>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</si>
  <si>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</si>
  <si>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</si>
  <si>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</si>
  <si>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</si>
  <si>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</si>
  <si>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</si>
  <si>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</si>
  <si>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</si>
  <si>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</si>
  <si>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</si>
  <si>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</si>
  <si>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</si>
  <si>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</si>
  <si>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</si>
  <si>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</si>
  <si>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</si>
  <si>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</si>
  <si>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</si>
  <si>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</si>
  <si>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</si>
  <si>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</si>
  <si>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</si>
  <si>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</si>
  <si>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</si>
  <si>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</si>
  <si>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</si>
  <si>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</si>
  <si>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</si>
  <si>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</si>
  <si>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</si>
  <si>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</si>
  <si>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</si>
  <si>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</si>
  <si>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</si>
  <si>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</si>
  <si>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</si>
  <si>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</si>
  <si>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</si>
  <si>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</si>
  <si>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</si>
  <si>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</si>
  <si>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</si>
  <si>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</si>
  <si>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</si>
  <si>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</si>
  <si>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</si>
  <si>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</si>
  <si>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</si>
  <si>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</si>
  <si>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</si>
  <si>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</si>
  <si>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</si>
  <si>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</si>
  <si>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</si>
  <si>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</si>
  <si>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</si>
  <si>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</si>
  <si>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</si>
  <si>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</si>
  <si>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</si>
  <si>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</si>
  <si>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</si>
  <si>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</si>
  <si>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</si>
  <si>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</si>
  <si>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</si>
  <si>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</si>
  <si>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</si>
  <si>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</si>
  <si>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</si>
  <si>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</si>
  <si>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</si>
  <si>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</si>
  <si>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</si>
  <si>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</si>
  <si>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</si>
  <si>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</si>
  <si>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</si>
  <si>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</si>
  <si>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</si>
  <si>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</si>
  <si>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</si>
  <si>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</si>
  <si>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</si>
  <si>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</si>
  <si>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</si>
  <si>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</si>
  <si>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</si>
  <si>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</si>
  <si>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</si>
  <si>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</si>
  <si>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</si>
  <si>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</si>
  <si>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</si>
  <si>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</si>
  <si>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</si>
  <si>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</si>
  <si>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</si>
  <si>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</si>
  <si>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</si>
  <si>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</si>
  <si>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</si>
  <si>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</si>
  <si>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</si>
  <si>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</si>
  <si>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</si>
  <si>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</si>
  <si>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</si>
  <si>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</si>
  <si>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</si>
  <si>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</si>
  <si>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</si>
  <si>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</si>
  <si>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</si>
  <si>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</si>
  <si>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</si>
  <si>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</si>
  <si>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</si>
  <si>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</si>
  <si>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</si>
  <si>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</si>
  <si>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</si>
  <si>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</si>
  <si>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</si>
  <si>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</si>
  <si>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</si>
  <si>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</si>
  <si>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</si>
  <si>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</si>
  <si>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</si>
  <si>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</si>
  <si>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</si>
  <si>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</si>
  <si>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</si>
  <si>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</si>
  <si>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</si>
  <si>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</si>
  <si>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</si>
  <si>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</si>
  <si>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</si>
  <si>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</si>
  <si>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</si>
  <si>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</si>
  <si>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</si>
  <si>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</si>
  <si>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</si>
  <si>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</si>
  <si>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</si>
  <si>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</si>
  <si>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</si>
  <si>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</si>
  <si>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</si>
  <si>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</si>
  <si>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</si>
  <si>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</si>
  <si>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</si>
  <si>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</si>
  <si>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</si>
  <si>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</si>
  <si>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</si>
  <si>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</si>
  <si>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</si>
  <si>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</si>
  <si>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</si>
  <si>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</si>
  <si>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</si>
  <si>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</si>
  <si>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</si>
  <si>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</si>
  <si>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</si>
  <si>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</si>
  <si>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</si>
  <si>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</si>
  <si>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</si>
  <si>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</si>
  <si>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</si>
  <si>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</si>
  <si>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</si>
  <si>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</si>
  <si>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</si>
  <si>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</si>
  <si>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</si>
  <si>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</si>
  <si>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</si>
  <si>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</si>
  <si>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</si>
  <si>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</si>
  <si>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</si>
  <si>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</si>
  <si>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</si>
  <si>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</si>
  <si>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</si>
  <si>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</si>
  <si>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</si>
  <si>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</si>
  <si>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</si>
  <si>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</si>
  <si>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</si>
  <si>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</si>
  <si>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</si>
  <si>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</si>
  <si>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</si>
  <si>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</si>
  <si>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</si>
  <si>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</si>
  <si>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</si>
  <si>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</si>
  <si>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</si>
  <si>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</si>
  <si>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</si>
  <si>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</si>
  <si>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</si>
  <si>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</si>
  <si>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</si>
  <si>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</si>
  <si>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</si>
  <si>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</si>
  <si>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</si>
  <si>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</si>
  <si>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</si>
  <si>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</si>
  <si>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</si>
  <si>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</si>
  <si>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</si>
  <si>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</si>
  <si>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</si>
  <si>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</si>
  <si>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</si>
  <si>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</si>
  <si>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</si>
  <si>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</si>
  <si>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</si>
  <si>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</si>
  <si>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</si>
  <si>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</si>
  <si>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</si>
  <si>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</si>
  <si>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</si>
  <si>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</si>
  <si>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</si>
  <si>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</si>
  <si>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</si>
  <si>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</si>
  <si>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</si>
  <si>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</si>
  <si>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</si>
  <si>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</si>
  <si>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</si>
  <si>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</si>
  <si>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</si>
  <si>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</si>
  <si>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</si>
  <si>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</si>
  <si>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</si>
  <si>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</si>
  <si>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</si>
  <si>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</si>
  <si>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</si>
  <si>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</si>
  <si>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</si>
  <si>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</si>
  <si>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</si>
  <si>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</si>
  <si>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</si>
  <si>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</si>
  <si>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</si>
  <si>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</si>
  <si>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</si>
  <si>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</si>
  <si>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</si>
  <si>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</si>
  <si>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</si>
  <si>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</si>
  <si>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</si>
  <si>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</si>
  <si>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</si>
  <si>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</si>
  <si>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</si>
  <si>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</si>
  <si>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</si>
  <si>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</si>
  <si>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</si>
  <si>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</si>
  <si>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</si>
  <si>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</si>
  <si>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</si>
  <si>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</si>
  <si>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</si>
  <si>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</si>
  <si>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</si>
  <si>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</si>
  <si>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</si>
  <si>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</si>
  <si>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</si>
  <si>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</si>
  <si>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</si>
  <si>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</si>
  <si>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</si>
  <si>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</si>
  <si>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</si>
  <si>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</si>
  <si>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</si>
  <si>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</si>
  <si>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</si>
  <si>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</si>
  <si>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</si>
  <si>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</si>
  <si>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</si>
  <si>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</si>
  <si>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</si>
  <si>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</si>
  <si>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</si>
  <si>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</si>
  <si>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</si>
  <si>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</si>
  <si>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</si>
  <si>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</si>
  <si>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</si>
  <si>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</si>
  <si>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</si>
  <si>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</si>
  <si>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</si>
  <si>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</si>
  <si>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</si>
  <si>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</si>
  <si>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</si>
  <si>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</si>
  <si>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</si>
  <si>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</si>
  <si>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</si>
  <si>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</si>
  <si>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</si>
  <si>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</si>
  <si>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</si>
  <si>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</si>
  <si>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</si>
  <si>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</si>
  <si>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</si>
  <si>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</si>
  <si>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</si>
  <si>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</si>
  <si>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</si>
  <si>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</si>
  <si>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</si>
  <si>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</si>
  <si>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</si>
  <si>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</si>
  <si>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</si>
  <si>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</si>
  <si>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</si>
  <si>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</si>
  <si>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</si>
  <si>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</si>
  <si>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</si>
  <si>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</si>
  <si>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</si>
  <si>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</si>
  <si>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</si>
  <si>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</si>
  <si>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</si>
  <si>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</si>
  <si>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</si>
  <si>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</si>
  <si>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</si>
  <si>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</si>
  <si>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</si>
  <si>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</si>
  <si>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</si>
  <si>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</si>
  <si>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</si>
  <si>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</si>
  <si>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</si>
  <si>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</si>
  <si>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</si>
  <si>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</si>
  <si>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</si>
  <si>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</si>
  <si>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</si>
  <si>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</si>
  <si>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</si>
  <si>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</si>
  <si>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</si>
  <si>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</si>
  <si>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</si>
  <si>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</si>
  <si>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</si>
  <si>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</si>
  <si>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</si>
  <si>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</si>
  <si>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</si>
  <si>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</si>
  <si>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</si>
  <si>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</si>
  <si>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</si>
  <si>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</si>
  <si>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</si>
  <si>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</si>
  <si>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</si>
  <si>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</si>
  <si>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</si>
  <si>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</si>
  <si>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</si>
  <si>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</si>
  <si>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</si>
  <si>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</si>
  <si>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</si>
  <si>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</si>
  <si>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</si>
  <si>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</si>
  <si>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</si>
  <si>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</si>
  <si>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</si>
  <si>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</si>
  <si>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</si>
  <si>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</si>
  <si>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</si>
  <si>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</si>
  <si>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</si>
  <si>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</si>
  <si>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</si>
  <si>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</si>
  <si>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</si>
  <si>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</si>
  <si>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</si>
  <si>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</si>
  <si>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</si>
  <si>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</si>
  <si>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</si>
  <si>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</si>
  <si>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</si>
  <si>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</si>
  <si>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</si>
  <si>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</si>
  <si>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</si>
  <si>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</si>
  <si>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</si>
  <si>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</si>
  <si>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</si>
  <si>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</si>
  <si>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</si>
  <si>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</si>
  <si>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</si>
  <si>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</si>
  <si>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</si>
  <si>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</si>
  <si>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</si>
  <si>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</si>
  <si>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</si>
  <si>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</si>
  <si>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</si>
  <si>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</si>
  <si>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</si>
  <si>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</si>
  <si>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</si>
  <si>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</si>
  <si>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</si>
  <si>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</si>
  <si>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</si>
  <si>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</si>
  <si>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</si>
  <si>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</si>
  <si>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</si>
  <si>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</si>
  <si>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</si>
  <si>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</si>
  <si>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</si>
  <si>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</si>
  <si>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</si>
  <si>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</si>
  <si>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</si>
  <si>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</si>
  <si>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</si>
  <si>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</si>
  <si>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</si>
  <si>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</si>
  <si>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</si>
  <si>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</si>
  <si>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</si>
  <si>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</si>
  <si>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</si>
  <si>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</si>
  <si>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</si>
  <si>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</si>
  <si>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</si>
  <si>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</si>
  <si>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</si>
  <si>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</si>
  <si>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</si>
  <si>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</si>
  <si>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</si>
  <si>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</si>
  <si>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</si>
  <si>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</si>
  <si>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</si>
  <si>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</si>
  <si>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</si>
  <si>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</si>
  <si>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</si>
  <si>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</si>
  <si>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</si>
  <si>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</si>
  <si>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</si>
  <si>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</si>
  <si>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</si>
  <si>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</si>
  <si>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</si>
  <si>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</si>
  <si>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</si>
  <si>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</si>
  <si>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</si>
  <si>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</si>
  <si>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</si>
  <si>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</si>
  <si>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</si>
  <si>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</si>
  <si>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</si>
  <si>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</si>
  <si>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</si>
  <si>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</si>
  <si>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</si>
  <si>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</si>
  <si>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</si>
  <si>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</si>
  <si>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</si>
  <si>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</si>
  <si>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</si>
  <si>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</si>
  <si>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</si>
  <si>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</si>
  <si>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</si>
  <si>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</si>
  <si>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</si>
  <si>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</si>
  <si>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</si>
  <si>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</si>
  <si>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</si>
  <si>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</si>
  <si>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</si>
  <si>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</si>
  <si>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</si>
  <si>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</si>
  <si>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</si>
  <si>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</si>
  <si>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</si>
  <si>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</si>
  <si>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</si>
  <si>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</si>
  <si>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</si>
  <si>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</si>
  <si>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</si>
  <si>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</si>
  <si>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</si>
  <si>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</si>
  <si>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</si>
  <si>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</si>
  <si>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</si>
  <si>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</si>
  <si>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</si>
  <si>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</si>
  <si>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</si>
  <si>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</si>
  <si>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</si>
  <si>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</si>
  <si>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</si>
  <si>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</si>
  <si>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</si>
  <si>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</si>
  <si>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</si>
  <si>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</si>
  <si>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</si>
  <si>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</si>
  <si>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</si>
  <si>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</si>
  <si>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</si>
  <si>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</si>
  <si>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</si>
  <si>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</si>
  <si>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</si>
  <si>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</si>
  <si>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</si>
  <si>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</si>
  <si>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</si>
  <si>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</si>
  <si>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</si>
  <si>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</si>
  <si>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</si>
  <si>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</si>
  <si>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</si>
  <si>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</si>
  <si>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</si>
  <si>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</si>
  <si>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</si>
  <si>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</si>
  <si>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</si>
  <si>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</si>
  <si>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</si>
  <si>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</si>
  <si>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</si>
  <si>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</si>
  <si>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</si>
  <si>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</si>
  <si>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</si>
  <si>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</si>
  <si>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</si>
  <si>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</si>
  <si>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</si>
  <si>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</si>
  <si>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</si>
  <si>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</si>
  <si>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</si>
  <si>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</si>
  <si>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</si>
  <si>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</si>
  <si>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</si>
  <si>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</si>
  <si>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</si>
  <si>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</si>
  <si>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</si>
  <si>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</si>
  <si>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</si>
  <si>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</si>
  <si>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</si>
  <si>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</si>
  <si>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</si>
  <si>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</si>
  <si>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</si>
  <si>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</si>
  <si>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</si>
  <si>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</si>
  <si>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</si>
  <si>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</si>
  <si>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</si>
  <si>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</si>
  <si>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</si>
  <si>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</si>
  <si>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</si>
  <si>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</si>
  <si>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</si>
  <si>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</si>
  <si>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</si>
  <si>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</si>
  <si>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</si>
  <si>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</si>
  <si>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</si>
  <si>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</si>
  <si>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</si>
  <si>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</si>
  <si>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необходимой валовой выручки и тарифов на водоотведение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</si>
  <si>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</si>
  <si>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</si>
  <si>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</si>
  <si>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</si>
  <si>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</si>
  <si>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</si>
  <si>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</si>
  <si>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</si>
  <si>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</si>
  <si>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</si>
  <si>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</si>
  <si>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</si>
  <si>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</si>
  <si>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</si>
  <si>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</si>
  <si>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</si>
  <si>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</si>
  <si>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</si>
  <si>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</si>
  <si>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</si>
  <si>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</si>
  <si>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</si>
  <si>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</si>
  <si>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</si>
  <si>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</si>
  <si>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</si>
  <si>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</si>
  <si>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</si>
  <si>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</si>
  <si>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</si>
  <si>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</si>
  <si>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</si>
  <si>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</si>
  <si>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</si>
  <si>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</si>
  <si>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</si>
  <si>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</si>
  <si>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</si>
  <si>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</si>
  <si>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</si>
  <si>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</si>
  <si>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</si>
  <si>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</si>
  <si>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</si>
  <si>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</si>
  <si>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</si>
  <si>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</si>
  <si>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</si>
  <si>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</si>
  <si>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</si>
  <si>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</si>
  <si>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</si>
  <si>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</si>
  <si>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</si>
  <si>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</si>
  <si>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</si>
  <si>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</si>
  <si>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</si>
  <si>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</si>
  <si>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</si>
  <si>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</si>
  <si>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</si>
  <si>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</si>
  <si>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</si>
  <si>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</si>
  <si>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</si>
  <si>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</si>
  <si>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</si>
  <si>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</si>
  <si>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</si>
  <si>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</si>
  <si>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</si>
  <si>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</si>
  <si>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</si>
  <si>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</si>
  <si>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</si>
  <si>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</si>
  <si>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</si>
  <si>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</si>
  <si>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</si>
  <si>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</si>
  <si>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</si>
  <si>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</si>
  <si>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</si>
  <si>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</si>
  <si>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</si>
  <si>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</si>
  <si>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</si>
  <si>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</si>
  <si>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</si>
  <si>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</si>
  <si>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</si>
  <si>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</si>
  <si>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</si>
  <si>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</si>
  <si>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</si>
  <si>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</si>
  <si>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</si>
  <si>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</si>
  <si>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</si>
  <si>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</si>
  <si>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</si>
  <si>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</si>
  <si>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</si>
  <si>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</si>
  <si>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</si>
  <si>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</si>
  <si>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</si>
  <si>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</si>
  <si>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</si>
  <si>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</si>
  <si>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</si>
  <si>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</si>
  <si>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</si>
  <si>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</si>
  <si>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</si>
  <si>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</si>
  <si>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</si>
  <si>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</si>
  <si>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</si>
  <si>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</si>
  <si>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</si>
  <si>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</si>
  <si>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</si>
  <si>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</si>
  <si>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</si>
  <si>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</si>
  <si>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</si>
  <si>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</si>
  <si>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</si>
  <si>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</si>
  <si>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</si>
  <si>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</si>
  <si>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</si>
  <si>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</si>
  <si>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</si>
  <si>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</si>
  <si>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</si>
  <si>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</si>
  <si>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</si>
  <si>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</si>
  <si>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</si>
  <si>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</si>
  <si>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</si>
  <si>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</si>
  <si>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</si>
  <si>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</si>
  <si>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</si>
  <si>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</si>
  <si>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</si>
  <si>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</si>
  <si>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</si>
  <si>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</si>
  <si>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</si>
  <si>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</si>
  <si>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</si>
  <si>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</si>
  <si>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</si>
  <si>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</si>
  <si>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</si>
  <si>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</si>
  <si>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</si>
  <si>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</si>
  <si>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</si>
  <si>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</si>
  <si>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</si>
  <si>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</si>
  <si>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</si>
  <si>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</si>
  <si>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</si>
  <si>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</si>
  <si>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</si>
  <si>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</si>
  <si>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</si>
  <si>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</si>
  <si>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</si>
  <si>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</si>
  <si>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</si>
  <si>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</si>
  <si>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</si>
  <si>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</si>
  <si>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</si>
  <si>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</si>
  <si>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</si>
  <si>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</si>
  <si>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</si>
  <si>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</si>
  <si>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</si>
  <si>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</si>
  <si>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</si>
  <si>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</si>
  <si>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</si>
  <si>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</si>
  <si>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</si>
  <si>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</si>
  <si>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</si>
  <si>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</si>
  <si>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</si>
  <si>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</si>
  <si>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</si>
  <si>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</si>
  <si>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</si>
  <si>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</si>
  <si>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</si>
  <si>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</si>
  <si>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</si>
  <si>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</si>
  <si>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</si>
  <si>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</si>
  <si>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</si>
  <si>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</si>
  <si>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</si>
  <si>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</si>
  <si>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</si>
  <si>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</si>
  <si>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</si>
  <si>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</si>
  <si>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</si>
  <si>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</si>
  <si>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</si>
  <si>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</si>
  <si>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</si>
  <si>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</si>
  <si>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</si>
  <si>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</si>
  <si>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</si>
  <si>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</si>
  <si>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</si>
  <si>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</si>
  <si>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</si>
  <si>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</si>
  <si>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</si>
  <si>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</si>
  <si>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</si>
  <si>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</si>
  <si>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</si>
  <si>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</si>
  <si>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</si>
  <si>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</si>
  <si>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</si>
  <si>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</si>
  <si>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</si>
  <si>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</si>
  <si>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</si>
  <si>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</si>
  <si>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</si>
  <si>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</si>
  <si>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</si>
  <si>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</si>
  <si>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</si>
  <si>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</si>
  <si>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</si>
  <si>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</si>
  <si>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</si>
  <si>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</si>
  <si>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</si>
  <si>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</si>
  <si>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</si>
  <si>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</si>
  <si>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</si>
  <si>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</si>
  <si>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</si>
  <si>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</si>
  <si>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</si>
  <si>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</si>
  <si>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</si>
  <si>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</si>
  <si>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</si>
  <si>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</si>
  <si>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</si>
  <si>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</si>
  <si>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</si>
  <si>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</si>
  <si>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</si>
  <si>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</si>
  <si>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</si>
  <si>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</si>
  <si>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</si>
  <si>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</si>
  <si>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</si>
  <si>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</si>
  <si>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</si>
  <si>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</si>
  <si>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</si>
  <si>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</si>
  <si>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</si>
  <si>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</si>
  <si>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</si>
  <si>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</si>
  <si>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</si>
  <si>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</si>
  <si>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</si>
  <si>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</si>
  <si>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</si>
  <si>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</si>
  <si>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</si>
  <si>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</si>
  <si>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</si>
  <si>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</si>
  <si>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</si>
  <si>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</si>
  <si>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</si>
  <si>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</si>
  <si>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</si>
  <si>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</si>
  <si>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</si>
  <si>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</si>
  <si>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</si>
  <si>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</si>
  <si>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</si>
  <si>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</si>
  <si>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</si>
  <si>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</si>
  <si>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</si>
  <si>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</si>
  <si>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</si>
  <si>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</si>
  <si>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</si>
  <si>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</si>
  <si>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</si>
  <si>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</si>
  <si>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</si>
  <si>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</si>
  <si>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</si>
  <si>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</si>
  <si>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</si>
  <si>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</si>
  <si>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</si>
  <si>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</si>
  <si>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</si>
  <si>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</si>
  <si>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</si>
  <si>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</si>
  <si>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</si>
  <si>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</si>
  <si>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</si>
  <si>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</si>
  <si>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</si>
  <si>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</si>
  <si>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</si>
  <si>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</si>
  <si>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</si>
  <si>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</si>
  <si>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</si>
  <si>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</si>
  <si>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</si>
  <si>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</si>
  <si>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</si>
  <si>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</si>
  <si>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</si>
  <si>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</si>
  <si>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</si>
  <si>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</si>
  <si>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</si>
  <si>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</si>
  <si>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</si>
  <si>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</si>
  <si>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</si>
  <si>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</si>
  <si>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</si>
  <si>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</si>
  <si>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</si>
  <si>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</si>
  <si>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</si>
  <si>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</si>
  <si>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</si>
  <si>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</si>
  <si>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</si>
  <si>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</si>
  <si>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</si>
  <si>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</si>
  <si>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</si>
  <si>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</si>
  <si>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</si>
  <si>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</si>
  <si>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</si>
  <si>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</si>
  <si>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</si>
  <si>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</si>
  <si>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</si>
  <si>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</si>
  <si>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</si>
  <si>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</si>
  <si>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</si>
  <si>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</si>
  <si>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</si>
  <si>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</si>
  <si>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</si>
  <si>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</si>
  <si>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</si>
  <si>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</si>
  <si>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</si>
  <si>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</si>
  <si>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</si>
  <si>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</si>
  <si>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</si>
  <si>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</si>
  <si>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</si>
  <si>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</si>
  <si>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</si>
  <si>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</si>
  <si>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</si>
  <si>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</si>
  <si>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</si>
  <si>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</si>
  <si>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</si>
  <si>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</si>
  <si>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</si>
  <si>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</si>
  <si>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</si>
  <si>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</si>
  <si>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</si>
  <si>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</si>
  <si>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</si>
  <si>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</si>
  <si>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</si>
  <si>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</si>
  <si>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</si>
  <si>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</si>
  <si>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</si>
  <si>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</si>
  <si>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</si>
  <si>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</si>
  <si>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</si>
  <si>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</si>
  <si>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</si>
  <si>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</si>
  <si>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</si>
  <si>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</si>
  <si>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</si>
  <si>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</si>
  <si>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</si>
  <si>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</si>
  <si>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</si>
  <si>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</si>
  <si>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</si>
  <si>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</si>
  <si>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</si>
  <si>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</si>
  <si>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</si>
  <si>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</si>
  <si>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</si>
  <si>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</si>
  <si>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</si>
  <si>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</si>
  <si>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</si>
  <si>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</si>
  <si>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</si>
  <si>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</si>
  <si>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</si>
  <si>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</si>
  <si>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</si>
  <si>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</si>
  <si>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</si>
  <si>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</si>
  <si>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</si>
  <si>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</si>
  <si>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</si>
  <si>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</si>
  <si>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</si>
  <si>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</si>
  <si>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</si>
  <si>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</si>
  <si>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</si>
  <si>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</si>
  <si>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</si>
  <si>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</si>
  <si>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</si>
  <si>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</si>
  <si>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</si>
  <si>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</si>
  <si>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</si>
  <si>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</si>
  <si>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</si>
  <si>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</si>
  <si>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</si>
  <si>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</si>
  <si>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</si>
  <si>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</si>
  <si>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</si>
  <si>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</si>
  <si>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</si>
  <si>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</si>
  <si>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</si>
  <si>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</si>
  <si>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</si>
  <si>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</si>
  <si>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</si>
  <si>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</si>
  <si>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</si>
  <si>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</si>
  <si>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</si>
  <si>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</si>
  <si>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</si>
  <si>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</si>
  <si>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</si>
  <si>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</si>
  <si>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</si>
  <si>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</si>
  <si>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</si>
  <si>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</si>
  <si>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</si>
  <si>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</si>
  <si>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</si>
  <si>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</si>
  <si>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</si>
  <si>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</si>
  <si>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</si>
  <si>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</si>
  <si>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</si>
  <si>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</si>
  <si>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</si>
  <si>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</si>
  <si>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</si>
  <si>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</si>
  <si>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</si>
  <si>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</si>
  <si>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</si>
  <si>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</si>
  <si>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</si>
  <si>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</si>
  <si>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</si>
  <si>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</si>
  <si>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</si>
  <si>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</si>
  <si>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</si>
  <si>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</si>
  <si>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</si>
  <si>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</si>
  <si>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</si>
  <si>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</si>
  <si>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</si>
  <si>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</si>
  <si>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</si>
  <si>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</si>
  <si>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</si>
  <si>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</si>
  <si>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</si>
  <si>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</si>
  <si>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</si>
  <si>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</si>
  <si>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</si>
  <si>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</si>
  <si>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</si>
  <si>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</si>
  <si>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</si>
  <si>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</si>
  <si>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</si>
  <si>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</si>
  <si>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</si>
  <si>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</si>
  <si>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</si>
  <si>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</si>
  <si>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</si>
  <si>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</si>
  <si>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</si>
  <si>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</si>
  <si>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</si>
  <si>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</si>
  <si>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</si>
  <si>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</si>
  <si>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</si>
  <si>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</si>
  <si>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</si>
  <si>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</si>
  <si>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</si>
  <si>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</si>
  <si>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</si>
  <si>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</si>
  <si>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</si>
  <si>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</si>
  <si>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</si>
  <si>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</si>
  <si>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</si>
  <si>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</si>
  <si>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</si>
  <si>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</si>
  <si>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</si>
  <si>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</si>
  <si>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</si>
  <si>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</si>
  <si>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</si>
  <si>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</si>
  <si>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</si>
  <si>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</si>
  <si>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</si>
  <si>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</si>
  <si>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</si>
  <si>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</si>
  <si>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</si>
  <si>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</si>
  <si>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</si>
  <si>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</si>
  <si>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</si>
  <si>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</si>
  <si>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</si>
  <si>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</si>
  <si>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</si>
  <si>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</si>
  <si>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</si>
  <si>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</si>
  <si>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</si>
  <si>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</si>
  <si>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</si>
  <si>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</si>
  <si>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</si>
  <si>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</si>
  <si>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</si>
  <si>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</si>
  <si>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</si>
  <si>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</si>
  <si>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</si>
  <si>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</si>
  <si>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</si>
  <si>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</si>
  <si>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</si>
  <si>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</si>
  <si>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</si>
  <si>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</si>
  <si>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</si>
  <si>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</si>
  <si>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</si>
  <si>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</si>
  <si>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</si>
  <si>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</si>
  <si>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</si>
  <si>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</si>
  <si>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</si>
  <si>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</si>
  <si>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</si>
  <si>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</si>
  <si>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</si>
  <si>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</si>
  <si>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</si>
  <si>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</si>
  <si>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</si>
  <si>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</si>
  <si>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</si>
  <si>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</si>
  <si>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</si>
  <si>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</si>
  <si>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</si>
  <si>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</si>
  <si>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</si>
  <si>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</si>
  <si>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</si>
  <si>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</si>
  <si>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</si>
  <si>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</si>
  <si>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</si>
  <si>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</si>
  <si>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</si>
  <si>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</si>
  <si>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</si>
  <si>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</si>
  <si>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</si>
  <si>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</si>
  <si>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</si>
  <si>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</si>
  <si>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</si>
  <si>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</si>
  <si>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</si>
  <si>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</si>
  <si>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</si>
  <si>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</si>
  <si>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</si>
  <si>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</si>
  <si>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</si>
  <si>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</si>
  <si>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</si>
  <si>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</si>
  <si>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</si>
  <si>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</si>
  <si>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</si>
  <si>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</si>
  <si>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</si>
  <si>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</si>
  <si>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</si>
  <si>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</si>
  <si>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</si>
  <si>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</si>
  <si>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</si>
  <si>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</si>
  <si>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</si>
  <si>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</si>
  <si>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</si>
  <si>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</si>
  <si>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</si>
  <si>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</si>
  <si>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</si>
  <si>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</si>
  <si>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</si>
  <si>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</si>
  <si>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</si>
  <si>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</si>
  <si>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</si>
  <si>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</si>
  <si>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</si>
  <si>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</si>
  <si>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</si>
  <si>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</si>
  <si>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</si>
  <si>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</si>
  <si>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</si>
  <si>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</si>
  <si>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</si>
  <si>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</si>
  <si>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</si>
  <si>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</si>
  <si>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</si>
  <si>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</si>
  <si>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</si>
  <si>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</si>
  <si>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</si>
  <si>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</si>
  <si>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</si>
  <si>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</si>
  <si>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</si>
  <si>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</si>
  <si>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</si>
  <si>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</si>
  <si>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</si>
  <si>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</si>
  <si>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</si>
  <si>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</si>
  <si>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</si>
  <si>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</si>
  <si>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</si>
  <si>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</si>
  <si>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</si>
  <si>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</si>
  <si>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</si>
  <si>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</si>
  <si>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</si>
  <si>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</si>
  <si>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</si>
  <si>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</si>
  <si>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</si>
  <si>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</si>
  <si>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</si>
  <si>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</si>
  <si>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</si>
  <si>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</si>
  <si>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</si>
  <si>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</si>
  <si>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</si>
  <si>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</si>
  <si>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</si>
  <si>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</si>
  <si>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</si>
  <si>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</si>
  <si>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</si>
  <si>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</si>
  <si>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</si>
  <si>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</si>
  <si>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</si>
  <si>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</si>
  <si>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</si>
  <si>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</si>
  <si>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</si>
  <si>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</si>
  <si>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</si>
  <si>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</si>
  <si>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</si>
  <si>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</si>
  <si>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</si>
  <si>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</si>
  <si>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</si>
  <si>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</si>
  <si>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</si>
  <si>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</si>
  <si>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</si>
  <si>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</si>
  <si>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</si>
  <si>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</si>
  <si>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</si>
  <si>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</si>
  <si>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</si>
  <si>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</si>
  <si>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</si>
  <si>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</si>
  <si>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</si>
  <si>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</si>
  <si>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</si>
  <si>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</si>
  <si>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</si>
  <si>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</si>
  <si>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</si>
  <si>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</si>
  <si>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</si>
  <si>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</si>
  <si>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</si>
  <si>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</si>
  <si>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</si>
  <si>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</si>
  <si>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</si>
  <si>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</si>
  <si>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</si>
  <si>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</si>
  <si>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</si>
  <si>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</si>
  <si>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</si>
  <si>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</si>
  <si>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</si>
  <si>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</si>
  <si>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</si>
  <si>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</si>
  <si>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</si>
  <si>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</si>
  <si>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</si>
  <si>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</si>
  <si>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</si>
  <si>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</si>
  <si>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</si>
  <si>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</si>
  <si>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</si>
  <si>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</si>
  <si>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</si>
  <si>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</si>
  <si>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</si>
  <si>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</si>
  <si>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</si>
  <si>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</si>
  <si>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</si>
  <si>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</si>
  <si>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</si>
  <si>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</si>
  <si>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</si>
  <si>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</si>
  <si>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</si>
  <si>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</si>
  <si>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</si>
  <si>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</si>
  <si>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</si>
  <si>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</si>
  <si>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</si>
  <si>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</si>
  <si>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</si>
  <si>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</si>
  <si>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</si>
  <si>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</si>
  <si>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</si>
  <si>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</si>
  <si>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</si>
  <si>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</si>
  <si>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</si>
  <si>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</si>
  <si>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</si>
  <si>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</si>
  <si>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</si>
  <si>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</si>
  <si>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</si>
  <si>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</si>
  <si>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</si>
  <si>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</si>
  <si>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</si>
  <si>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</si>
  <si>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</si>
  <si>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</si>
  <si>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</si>
  <si>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</si>
  <si>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</si>
  <si>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</si>
  <si>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</si>
  <si>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</si>
  <si>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</si>
  <si>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</si>
  <si>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</si>
  <si>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</si>
  <si>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</si>
  <si>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</si>
  <si>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</si>
  <si>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</si>
  <si>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</si>
  <si>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</si>
  <si>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</si>
  <si>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</si>
  <si>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</si>
  <si>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</si>
  <si>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</si>
  <si>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</si>
  <si>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</si>
  <si>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</si>
  <si>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</si>
  <si>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</si>
  <si>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</si>
  <si>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</si>
  <si>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</si>
  <si>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</si>
  <si>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</si>
  <si>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</si>
  <si>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</si>
  <si>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</si>
  <si>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</si>
  <si>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</si>
  <si>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</si>
  <si>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</si>
  <si>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</si>
  <si>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</si>
  <si>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</si>
  <si>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</si>
  <si>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</si>
  <si>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</si>
  <si>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</si>
  <si>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</si>
  <si>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</si>
  <si>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</si>
  <si>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</si>
  <si>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</si>
  <si>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</si>
  <si>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</si>
  <si>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</si>
  <si>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</si>
  <si>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</si>
  <si>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</si>
  <si>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</si>
  <si>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</si>
  <si>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</si>
  <si>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</si>
  <si>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</si>
  <si>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</si>
  <si>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</si>
  <si>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</si>
  <si>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</si>
  <si>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</si>
  <si>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</si>
  <si>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</si>
  <si>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</si>
  <si>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</si>
  <si>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</si>
  <si>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</si>
  <si>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</si>
  <si>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</si>
  <si>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</si>
  <si>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</si>
  <si>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</si>
  <si>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</si>
  <si>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</si>
  <si>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</si>
  <si>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</si>
  <si>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</si>
  <si>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</si>
  <si>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</si>
  <si>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</si>
  <si>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</si>
  <si>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</si>
  <si>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</si>
  <si>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</si>
  <si>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</si>
  <si>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</si>
  <si>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</si>
  <si>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</si>
  <si>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</si>
  <si>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</si>
  <si>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</si>
  <si>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</si>
  <si>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</si>
  <si>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</si>
  <si>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</si>
  <si>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</si>
  <si>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</si>
  <si>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</si>
  <si>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</si>
  <si>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</si>
  <si>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</si>
  <si>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</si>
  <si>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</si>
  <si>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</si>
  <si>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</si>
  <si>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</si>
  <si>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</si>
  <si>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</si>
  <si>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</si>
  <si>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</si>
  <si>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</si>
  <si>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</si>
  <si>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</si>
  <si>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</si>
  <si>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</si>
  <si>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</si>
  <si>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</si>
  <si>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</si>
  <si>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</si>
  <si>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</si>
  <si>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</si>
  <si>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</si>
  <si>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</si>
  <si>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</si>
  <si>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</si>
  <si>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</si>
  <si>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</si>
  <si>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</si>
  <si>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</si>
  <si>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</si>
  <si>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</si>
  <si>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</si>
  <si>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</si>
  <si>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</si>
  <si>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</si>
  <si>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</si>
  <si>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</si>
  <si>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</si>
  <si>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</si>
  <si>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</si>
  <si>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</si>
  <si>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</si>
  <si>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</si>
  <si>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</si>
  <si>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</si>
  <si>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</si>
  <si>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</si>
  <si>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</si>
  <si>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</si>
  <si>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</si>
  <si>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</si>
  <si>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</si>
  <si>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</si>
  <si>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</si>
  <si>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</si>
  <si>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</si>
  <si>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</si>
  <si>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</si>
  <si>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</si>
  <si>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</si>
  <si>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</si>
  <si>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</si>
  <si>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</si>
  <si>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</si>
  <si>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</si>
  <si>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</si>
  <si>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</si>
  <si>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</si>
  <si>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</si>
  <si>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</si>
  <si>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</si>
  <si>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</si>
  <si>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</si>
  <si>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</si>
  <si>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</si>
  <si>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</si>
  <si>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</si>
  <si>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</si>
  <si>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</si>
  <si>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</si>
  <si>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</si>
  <si>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</si>
  <si>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</si>
  <si>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</si>
  <si>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</si>
  <si>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</si>
  <si>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</si>
  <si>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</si>
  <si>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</si>
  <si>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</si>
  <si>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</si>
  <si>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</si>
  <si>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</si>
  <si>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</si>
  <si>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</si>
  <si>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</si>
  <si>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</si>
  <si>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</si>
  <si>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</si>
  <si>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</si>
  <si>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</si>
  <si>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</si>
  <si>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</si>
  <si>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</si>
  <si>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</si>
  <si>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</si>
  <si>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</si>
  <si>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</si>
  <si>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</si>
  <si>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</si>
  <si>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</si>
  <si>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</si>
  <si>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</si>
  <si>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</si>
  <si>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</si>
  <si>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</si>
  <si>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</si>
  <si>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</si>
  <si>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</si>
  <si>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</si>
  <si>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</si>
  <si>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</si>
  <si>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</si>
  <si>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</si>
  <si>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</si>
  <si>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</si>
  <si>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</si>
  <si>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</si>
  <si>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</si>
  <si>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</si>
  <si>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</si>
  <si>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</si>
  <si>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</si>
  <si>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</si>
  <si>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</si>
  <si>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</si>
  <si>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78</t>
  </si>
  <si>
    <t>40909000</t>
  </si>
  <si>
    <t>внутригородская территория города федерального значения</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</si>
  <si>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</si>
  <si>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</si>
  <si>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</si>
  <si>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</si>
  <si>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</si>
  <si>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</si>
  <si>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</si>
  <si>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</si>
  <si>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</si>
  <si>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</si>
  <si>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</si>
  <si>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</si>
  <si>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</si>
  <si>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</si>
  <si>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</si>
  <si>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</si>
  <si>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</si>
  <si>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</si>
  <si>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</si>
  <si>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</si>
  <si>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</si>
  <si>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</si>
  <si>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</si>
  <si>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</si>
  <si>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</si>
  <si>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</si>
  <si>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</si>
  <si>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</si>
  <si>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</si>
  <si>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</si>
  <si>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</si>
  <si>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</si>
  <si>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</si>
  <si>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</si>
  <si>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</si>
  <si>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</si>
  <si>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</si>
  <si>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</si>
  <si>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</si>
  <si>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</si>
  <si>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</si>
  <si>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</si>
  <si>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</si>
  <si>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</si>
  <si>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</si>
  <si>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</si>
  <si>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</si>
  <si>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</si>
  <si>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</si>
  <si>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</si>
  <si>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</si>
  <si>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</si>
  <si>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</si>
  <si>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</si>
  <si>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</si>
  <si>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</si>
  <si>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</si>
  <si>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</si>
  <si>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</si>
  <si>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</si>
  <si>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</si>
  <si>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</si>
  <si>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</si>
  <si>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</si>
  <si>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</si>
  <si>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</si>
  <si>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</si>
  <si>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</si>
  <si>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</si>
  <si>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</si>
  <si>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</si>
  <si>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</si>
  <si>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</si>
  <si>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</si>
  <si>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</si>
  <si>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</si>
  <si>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</si>
  <si>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</si>
  <si>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</si>
  <si>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</si>
  <si>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</si>
  <si>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</si>
  <si>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</si>
  <si>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</si>
  <si>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Николаевское</t>
  </si>
  <si>
    <t>40903000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</si>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</sst>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latform.spbeias.ru/lk/files/Files/AsmVpc/32c73f58-683f-4113-93b6-f3554c1d832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C6A19-2CF5-025D-411F-0.A0DA8DE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AA988-F41B-4326-09D2-0.369B94C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389</v>
      </c>
      <c r="F4" s="2239"/>
      <c r="G4" s="2240"/>
      <c r="H4" s="2240"/>
      <c r="I4" s="2241"/>
      <c r="J4" s="492"/>
      <c r="K4" s="454"/>
      <c r="L4" s="454"/>
      <c r="W4" s="448">
        <v>22</v>
      </c>
    </row>
    <row s="1636" customFormat="1" customHeight="1" ht="18">
      <c r="A5" s="760"/>
      <c r="D5" s="823"/>
      <c r="E5" s="2215" t="str">
        <f>IF(org=0,"Не определено",org)</f>
        <v>ПАО "ТГК-1" филиал "Невский"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301</v>
      </c>
      <c r="F7" s="2209"/>
      <c r="G7" s="2210"/>
      <c r="H7" s="2210"/>
      <c r="I7" s="2210"/>
      <c r="J7" s="2210"/>
      <c r="K7" s="2210"/>
      <c r="L7" s="2224" t="s">
        <v>302</v>
      </c>
      <c r="W7" s="448">
        <v>14</v>
      </c>
    </row>
    <row customHeight="1" ht="48.29999999999999">
      <c r="D8" s="451"/>
      <c r="E8" s="474" t="s">
        <v>88</v>
      </c>
      <c r="F8" s="824"/>
      <c r="G8" s="466" t="s">
        <v>86</v>
      </c>
      <c r="H8" s="466" t="s">
        <v>87</v>
      </c>
      <c r="I8" s="415" t="s">
        <v>85</v>
      </c>
      <c r="J8" s="415" t="s">
        <v>390</v>
      </c>
      <c r="K8" s="415" t="s">
        <v>391</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392</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393</v>
      </c>
      <c r="Q12" s="517" t="s">
        <v>394</v>
      </c>
      <c r="R12" s="518" t="s">
        <v>395</v>
      </c>
      <c r="S12" s="512" t="s">
        <v>396</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6395C-6654-47E7-9CC5-0.6EDC3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06"/>
      <c r="R6" s="357"/>
      <c r="S6" s="1310">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10">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46142.48105324074</v>
      </c>
      <c r="W30" s="2265"/>
      <c r="X30" s="2265"/>
      <c r="Y30" s="2265"/>
      <c r="Z30" s="2265"/>
      <c r="AA30" s="2265"/>
      <c r="AB30" s="2265"/>
      <c r="AC30" s="327"/>
      <c r="AD30" s="2265" t="str">
        <f>IF(TITLE_DATE_PR_CHANGE="",IF(TITLE_DATE_PR="","",TITLE_DATE_PR),TITLE_DATE_PR_CHANGE)</f>
        <v>46142.48105324074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46142.48105324074</v>
      </c>
      <c r="W34" s="2265"/>
      <c r="X34" s="2265"/>
      <c r="Y34" s="2265"/>
      <c r="Z34" s="2265"/>
      <c r="AA34" s="2265"/>
      <c r="AB34" s="2265"/>
      <c r="AC34" s="327"/>
      <c r="AD34" s="2265" t="str">
        <f>IF(TITLE_DATE_PR_CHANGE="",IF(TITLE_DATE_PR="","",TITLE_DATE_PR),TITLE_DATE_PR_CHANGE)</f>
        <v>46142.48105324074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135</v>
      </c>
      <c r="C41" s="1371" t="s">
        <v>136</v>
      </c>
      <c r="D41" s="1371" t="s">
        <v>137</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404</v>
      </c>
      <c r="P47" s="2258">
        <v>1</v>
      </c>
      <c r="Q47" s="1221"/>
      <c r="R47" s="357"/>
      <c r="S47" s="1225"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407</v>
      </c>
      <c r="P48" s="2258"/>
      <c r="Q48" s="2258">
        <v>1</v>
      </c>
      <c r="R48" s="358"/>
      <c r="S48" s="1225"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410</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411</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8D967-8497-D3E1-389F-0.B56675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32"/>
      <c r="R6" s="357"/>
      <c r="S6" s="1337">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46142.48105324074</v>
      </c>
      <c r="W30" s="2265"/>
      <c r="X30" s="2265"/>
      <c r="Y30" s="2265"/>
      <c r="Z30" s="2265"/>
      <c r="AA30" s="2265"/>
      <c r="AB30" s="2265"/>
      <c r="AC30" s="327"/>
      <c r="AD30" s="2265" t="str">
        <f>IF(TITLE_DATE_PR_CHANGE="",IF(TITLE_DATE_PR="","",TITLE_DATE_PR),TITLE_DATE_PR_CHANGE)</f>
        <v>46142.48105324074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46142.48105324074</v>
      </c>
      <c r="W34" s="2265"/>
      <c r="X34" s="2265"/>
      <c r="Y34" s="2265"/>
      <c r="Z34" s="2265"/>
      <c r="AA34" s="2265"/>
      <c r="AB34" s="2265"/>
      <c r="AC34" s="327"/>
      <c r="AD34" s="2265" t="str">
        <f>IF(TITLE_DATE_PR_CHANGE="",IF(TITLE_DATE_PR="","",TITLE_DATE_PR),TITLE_DATE_PR_CHANGE)</f>
        <v>46142.48105324074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447</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135</v>
      </c>
      <c r="C41" s="1371" t="s">
        <v>136</v>
      </c>
      <c r="D41" s="1371" t="s">
        <v>137</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404</v>
      </c>
      <c r="P47" s="2258">
        <v>1</v>
      </c>
      <c r="Q47" s="1332"/>
      <c r="R47" s="357"/>
      <c r="S47" s="1337"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407</v>
      </c>
      <c r="P48" s="2258"/>
      <c r="Q48" s="2258">
        <v>1</v>
      </c>
      <c r="R48" s="358"/>
      <c r="S48" s="1337"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410</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411</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9C056-78D9-4C86-70D9-0.E348DF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404</v>
      </c>
      <c r="M6" s="1636"/>
      <c r="P6" s="2258">
        <v>1</v>
      </c>
      <c r="Q6" s="1955"/>
      <c r="R6" s="357"/>
      <c r="S6" s="1959">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407</v>
      </c>
      <c r="M7" s="1636"/>
      <c r="N7" s="1632"/>
      <c r="P7" s="2258"/>
      <c r="Q7" s="2258">
        <v>1</v>
      </c>
      <c r="R7" s="358"/>
      <c r="S7" s="1959">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410</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46142.48105324074</v>
      </c>
      <c r="W30" s="2265"/>
      <c r="X30" s="2265"/>
      <c r="Y30" s="2265"/>
      <c r="Z30" s="2265"/>
      <c r="AA30" s="2265"/>
      <c r="AB30" s="2265"/>
      <c r="AC30" s="1636"/>
      <c r="AD30" s="2265" t="str">
        <f>IF(TITLE_DATE_PR_CHANGE="",IF(TITLE_DATE_PR="","",TITLE_DATE_PR),TITLE_DATE_PR_CHANGE)</f>
        <v>46142.48105324074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26-01/80</v>
      </c>
      <c r="W31" s="2252"/>
      <c r="X31" s="2252"/>
      <c r="Y31" s="2252"/>
      <c r="Z31" s="2252"/>
      <c r="AA31" s="2252"/>
      <c r="AB31" s="2252"/>
      <c r="AC31" s="1636"/>
      <c r="AD31" s="2252" t="str">
        <f>IF(TITLE_NUMBER_PR_CHANGE="",IF(TITLE_NUMBER_PR="","",TITLE_NUMBER_PR),TITLE_NUMBER_PR_CHANGE)</f>
        <v>26-01/80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46142.48105324074</v>
      </c>
      <c r="W34" s="2265"/>
      <c r="X34" s="2265"/>
      <c r="Y34" s="2265"/>
      <c r="Z34" s="2265"/>
      <c r="AA34" s="2265"/>
      <c r="AB34" s="2265"/>
      <c r="AC34" s="1636"/>
      <c r="AD34" s="2265" t="str">
        <f>IF(TITLE_DATE_PR_CHANGE="",IF(TITLE_DATE_PR="","",TITLE_DATE_PR),TITLE_DATE_PR_CHANGE)</f>
        <v>46142.48105324074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26-01/80</v>
      </c>
      <c r="W35" s="2252"/>
      <c r="X35" s="2252"/>
      <c r="Y35" s="2252"/>
      <c r="Z35" s="2252"/>
      <c r="AA35" s="2252"/>
      <c r="AB35" s="2252"/>
      <c r="AC35" s="1636"/>
      <c r="AD35" s="2252" t="str">
        <f>IF(TITLE_NUMBER_PR_CHANGE="",IF(TITLE_NUMBER_PR="","",TITLE_NUMBER_PR),TITLE_NUMBER_PR_CHANGE)</f>
        <v>26-01/80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447</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135</v>
      </c>
      <c r="C41" s="1267" t="s">
        <v>136</v>
      </c>
      <c r="D41" s="1267" t="s">
        <v>137</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404</v>
      </c>
      <c r="P47" s="2258">
        <v>1</v>
      </c>
      <c r="Q47" s="1955"/>
      <c r="R47" s="357"/>
      <c r="S47" s="1959"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407</v>
      </c>
      <c r="P48" s="2258"/>
      <c r="Q48" s="2258">
        <v>1</v>
      </c>
      <c r="R48" s="358"/>
      <c r="S48" s="1959"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410</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411</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E6E3A-2529-AAE8-A1D3-0.B211A5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404</v>
      </c>
      <c r="M6" s="1636"/>
      <c r="P6" s="2258">
        <v>1</v>
      </c>
      <c r="Q6" s="1955"/>
      <c r="R6" s="357"/>
      <c r="S6" s="1959">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407</v>
      </c>
      <c r="M7" s="1636"/>
      <c r="N7" s="1632"/>
      <c r="P7" s="2258"/>
      <c r="Q7" s="2258">
        <v>1</v>
      </c>
      <c r="R7" s="358"/>
      <c r="S7" s="1959">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410</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46142.48105324074</v>
      </c>
      <c r="W30" s="2265"/>
      <c r="X30" s="2265"/>
      <c r="Y30" s="2265"/>
      <c r="Z30" s="2265"/>
      <c r="AA30" s="2265"/>
      <c r="AB30" s="2265"/>
      <c r="AC30" s="1636"/>
      <c r="AD30" s="2265" t="str">
        <f>IF(TITLE_DATE_PR_CHANGE="",IF(TITLE_DATE_PR="","",TITLE_DATE_PR),TITLE_DATE_PR_CHANGE)</f>
        <v>46142.48105324074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26-01/80</v>
      </c>
      <c r="W31" s="2252"/>
      <c r="X31" s="2252"/>
      <c r="Y31" s="2252"/>
      <c r="Z31" s="2252"/>
      <c r="AA31" s="2252"/>
      <c r="AB31" s="2252"/>
      <c r="AC31" s="1636"/>
      <c r="AD31" s="2252" t="str">
        <f>IF(TITLE_NUMBER_PR_CHANGE="",IF(TITLE_NUMBER_PR="","",TITLE_NUMBER_PR),TITLE_NUMBER_PR_CHANGE)</f>
        <v>26-01/80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46142.48105324074</v>
      </c>
      <c r="W34" s="2265"/>
      <c r="X34" s="2265"/>
      <c r="Y34" s="2265"/>
      <c r="Z34" s="2265"/>
      <c r="AA34" s="2265"/>
      <c r="AB34" s="2265"/>
      <c r="AC34" s="1636"/>
      <c r="AD34" s="2265" t="str">
        <f>IF(TITLE_DATE_PR_CHANGE="",IF(TITLE_DATE_PR="","",TITLE_DATE_PR),TITLE_DATE_PR_CHANGE)</f>
        <v>46142.48105324074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26-01/80</v>
      </c>
      <c r="W35" s="2252"/>
      <c r="X35" s="2252"/>
      <c r="Y35" s="2252"/>
      <c r="Z35" s="2252"/>
      <c r="AA35" s="2252"/>
      <c r="AB35" s="2252"/>
      <c r="AC35" s="1636"/>
      <c r="AD35" s="2252" t="str">
        <f>IF(TITLE_NUMBER_PR_CHANGE="",IF(TITLE_NUMBER_PR="","",TITLE_NUMBER_PR),TITLE_NUMBER_PR_CHANGE)</f>
        <v>26-01/80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447</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135</v>
      </c>
      <c r="C41" s="1267" t="s">
        <v>136</v>
      </c>
      <c r="D41" s="1267" t="s">
        <v>137</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404</v>
      </c>
      <c r="P47" s="2258">
        <v>1</v>
      </c>
      <c r="Q47" s="1955"/>
      <c r="R47" s="357"/>
      <c r="S47" s="1959"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407</v>
      </c>
      <c r="P48" s="2258"/>
      <c r="Q48" s="2258">
        <v>1</v>
      </c>
      <c r="R48" s="358"/>
      <c r="S48" s="1959"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410</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411</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FB532-048E-EE6E-6CC2-0.019464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32"/>
      <c r="R6" s="357"/>
      <c r="S6" s="1337">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46142.48105324074</v>
      </c>
      <c r="W30" s="2265"/>
      <c r="X30" s="2265"/>
      <c r="Y30" s="2265"/>
      <c r="Z30" s="2265"/>
      <c r="AA30" s="2265"/>
      <c r="AB30" s="2265"/>
      <c r="AC30" s="327"/>
      <c r="AD30" s="2265" t="str">
        <f>IF(TITLE_DATE_PR_CHANGE="",IF(TITLE_DATE_PR="","",TITLE_DATE_PR),TITLE_DATE_PR_CHANGE)</f>
        <v>46142.48105324074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46142.48105324074</v>
      </c>
      <c r="W34" s="2265"/>
      <c r="X34" s="2265"/>
      <c r="Y34" s="2265"/>
      <c r="Z34" s="2265"/>
      <c r="AA34" s="2265"/>
      <c r="AB34" s="2265"/>
      <c r="AC34" s="327"/>
      <c r="AD34" s="2265" t="str">
        <f>IF(TITLE_DATE_PR_CHANGE="",IF(TITLE_DATE_PR="","",TITLE_DATE_PR),TITLE_DATE_PR_CHANGE)</f>
        <v>46142.48105324074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135</v>
      </c>
      <c r="C41" s="1371" t="s">
        <v>136</v>
      </c>
      <c r="D41" s="1371" t="s">
        <v>137</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404</v>
      </c>
      <c r="P47" s="2258">
        <v>1</v>
      </c>
      <c r="Q47" s="1332"/>
      <c r="R47" s="357"/>
      <c r="S47" s="1337"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407</v>
      </c>
      <c r="P48" s="2258"/>
      <c r="Q48" s="2258">
        <v>1</v>
      </c>
      <c r="R48" s="358"/>
      <c r="S48" s="1337"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410</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411</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CD264-4A7D-29ED-E5F9-0.5312BA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46142.48105324074</v>
      </c>
      <c r="W30" s="2265"/>
      <c r="X30" s="2265"/>
      <c r="Y30" s="2265"/>
      <c r="Z30" s="2265"/>
      <c r="AA30" s="2265"/>
      <c r="AB30" s="2265"/>
      <c r="AC30" s="327"/>
      <c r="AD30" s="2265" t="str">
        <f>IF(TITLE_DATE_PR_CHANGE="",IF(TITLE_DATE_PR="","",TITLE_DATE_PR),TITLE_DATE_PR_CHANGE)</f>
        <v>46142.48105324074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46142.48105324074</v>
      </c>
      <c r="W34" s="2265"/>
      <c r="X34" s="2265"/>
      <c r="Y34" s="2265"/>
      <c r="Z34" s="2265"/>
      <c r="AA34" s="2265"/>
      <c r="AB34" s="2265"/>
      <c r="AC34" s="327"/>
      <c r="AD34" s="2265" t="str">
        <f>IF(TITLE_DATE_PR_CHANGE="",IF(TITLE_DATE_PR="","",TITLE_DATE_PR),TITLE_DATE_PR_CHANGE)</f>
        <v>46142.48105324074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448</v>
      </c>
      <c r="AE40" s="2284"/>
      <c r="AF40" s="2263" t="s">
        <v>434</v>
      </c>
      <c r="AG40" s="2264"/>
      <c r="AH40" s="2263" t="s">
        <v>435</v>
      </c>
      <c r="AI40" s="2270"/>
      <c r="AJ40" s="2264"/>
      <c r="AK40" s="2279"/>
      <c r="AL40" s="2282"/>
      <c r="AM40" s="2128"/>
      <c r="AS40" s="1156">
        <v>34</v>
      </c>
    </row>
    <row customHeight="1" ht="35.699999999999996">
      <c r="A41" s="1371"/>
      <c r="B41" s="1371" t="s">
        <v>135</v>
      </c>
      <c r="C41" s="1371" t="s">
        <v>136</v>
      </c>
      <c r="D41" s="1371" t="s">
        <v>137</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06AA9-F8E5-FB6B-5777-0.8E6FA2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400</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402</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403</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404</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407</v>
      </c>
      <c r="M7" s="538"/>
      <c r="N7" s="1367"/>
      <c r="P7" s="2258"/>
      <c r="Q7" s="2258">
        <v>1</v>
      </c>
      <c r="R7" s="1643"/>
      <c r="S7" s="2008">
        <f>$J7</f>
      </c>
      <c r="T7" s="287" t="s">
        <v>408</v>
      </c>
      <c r="U7" s="301"/>
      <c r="V7" s="2306"/>
      <c r="W7" s="2306"/>
      <c r="X7" s="2306"/>
      <c r="Y7" s="2306"/>
      <c r="Z7" s="2306"/>
      <c r="AA7" s="2306"/>
      <c r="AB7" s="2306"/>
      <c r="AC7" s="2306"/>
      <c r="AD7" s="2306"/>
      <c r="AE7" s="2306"/>
      <c r="AF7" s="2306"/>
      <c r="AG7" s="2306"/>
      <c r="AH7" s="2306"/>
      <c r="AI7" s="2306"/>
      <c r="AJ7" s="2306"/>
      <c r="AK7" s="2306"/>
      <c r="AL7" s="2306"/>
      <c r="AM7" s="2011" t="s">
        <v>409</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410</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46142.48105324074</v>
      </c>
      <c r="W30" s="2265"/>
      <c r="X30" s="2265"/>
      <c r="Y30" s="2265"/>
      <c r="Z30" s="2265"/>
      <c r="AA30" s="2265"/>
      <c r="AB30" s="2265"/>
      <c r="AC30" s="327"/>
      <c r="AD30" s="2265" t="str">
        <f>IF(TITLE_DATE_PR_CHANGE="",IF(TITLE_DATE_PR="","",TITLE_DATE_PR),TITLE_DATE_PR_CHANGE)</f>
        <v>46142.48105324074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46142.48105324074</v>
      </c>
      <c r="W34" s="2265"/>
      <c r="X34" s="2265"/>
      <c r="Y34" s="2265"/>
      <c r="Z34" s="2265"/>
      <c r="AA34" s="2265"/>
      <c r="AB34" s="2265"/>
      <c r="AC34" s="327"/>
      <c r="AD34" s="2265" t="str">
        <f>IF(TITLE_DATE_PR_CHANGE="",IF(TITLE_DATE_PR="","",TITLE_DATE_PR),TITLE_DATE_PR_CHANGE)</f>
        <v>46142.48105324074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448</v>
      </c>
      <c r="AE40" s="2284"/>
      <c r="AF40" s="2263" t="s">
        <v>434</v>
      </c>
      <c r="AG40" s="2264"/>
      <c r="AH40" s="2263" t="s">
        <v>435</v>
      </c>
      <c r="AI40" s="2270"/>
      <c r="AJ40" s="2264"/>
      <c r="AK40" s="2279"/>
      <c r="AL40" s="2282"/>
      <c r="AM40" s="2128"/>
      <c r="AS40" s="1156">
        <v>34</v>
      </c>
    </row>
    <row customHeight="1" ht="35.699999999999996">
      <c r="A41" s="1371"/>
      <c r="B41" s="1371" t="s">
        <v>135</v>
      </c>
      <c r="C41" s="1371" t="s">
        <v>136</v>
      </c>
      <c r="D41" s="1371" t="s">
        <v>137</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A081C-22FD-FEFE-1895-0.66934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411</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46142.48105324074</v>
      </c>
      <c r="W30" s="2265"/>
      <c r="X30" s="2265"/>
      <c r="Y30" s="2265"/>
      <c r="Z30" s="2265"/>
      <c r="AA30" s="2265"/>
      <c r="AB30" s="2265"/>
      <c r="AC30" s="327"/>
      <c r="AD30" s="2265" t="str">
        <f>IF(TITLE_DATE_PR_CHANGE="",IF(TITLE_DATE_PR="","",TITLE_DATE_PR),TITLE_DATE_PR_CHANGE)</f>
        <v>46142.48105324074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26-01/80</v>
      </c>
      <c r="W31" s="2252"/>
      <c r="X31" s="2252"/>
      <c r="Y31" s="2252"/>
      <c r="Z31" s="2252"/>
      <c r="AA31" s="2252"/>
      <c r="AB31" s="2252"/>
      <c r="AC31" s="327"/>
      <c r="AD31" s="2252" t="str">
        <f>IF(TITLE_NUMBER_PR_CHANGE="",IF(TITLE_NUMBER_PR="","",TITLE_NUMBER_PR),TITLE_NUMBER_PR_CHANGE)</f>
        <v>26-01/80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46142.48105324074</v>
      </c>
      <c r="W34" s="2265"/>
      <c r="X34" s="2265"/>
      <c r="Y34" s="2265"/>
      <c r="Z34" s="2265"/>
      <c r="AA34" s="2265"/>
      <c r="AB34" s="2265"/>
      <c r="AC34" s="327"/>
      <c r="AD34" s="2265" t="str">
        <f>IF(TITLE_DATE_PR_CHANGE="",IF(TITLE_DATE_PR="","",TITLE_DATE_PR),TITLE_DATE_PR_CHANGE)</f>
        <v>46142.48105324074</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26-01/80</v>
      </c>
      <c r="W35" s="2252"/>
      <c r="X35" s="2252"/>
      <c r="Y35" s="2252"/>
      <c r="Z35" s="2252"/>
      <c r="AA35" s="2252"/>
      <c r="AB35" s="2252"/>
      <c r="AC35" s="327"/>
      <c r="AD35" s="2252" t="str">
        <f>IF(TITLE_NUMBER_PR_CHANGE="",IF(TITLE_NUMBER_PR="","",TITLE_NUMBER_PR),TITLE_NUMBER_PR_CHANGE)</f>
        <v>26-01/80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448</v>
      </c>
      <c r="AE40" s="2284"/>
      <c r="AF40" s="2263" t="s">
        <v>434</v>
      </c>
      <c r="AG40" s="2264"/>
      <c r="AH40" s="2263" t="s">
        <v>435</v>
      </c>
      <c r="AI40" s="2270"/>
      <c r="AJ40" s="2264"/>
      <c r="AK40" s="2279"/>
      <c r="AL40" s="2282"/>
      <c r="AM40" s="2128"/>
      <c r="AS40" s="1156">
        <v>34</v>
      </c>
    </row>
    <row customHeight="1" ht="35.699999999999996">
      <c r="A41" s="1371"/>
      <c r="B41" s="1371" t="s">
        <v>135</v>
      </c>
      <c r="C41" s="1371" t="s">
        <v>136</v>
      </c>
      <c r="D41" s="1371" t="s">
        <v>137</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267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268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269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65C09-DAA5-B5AB-7E27-0.10ABBE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397</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398</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399</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400</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401</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402</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403</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404</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407</v>
      </c>
      <c r="N7" s="510"/>
      <c r="O7" s="328"/>
      <c r="Q7" s="2258"/>
      <c r="R7" s="2258">
        <v>1</v>
      </c>
      <c r="S7" s="519"/>
      <c r="T7" s="358"/>
      <c r="U7" s="1337">
        <f>$J7</f>
      </c>
      <c r="V7" s="287" t="s">
        <v>408</v>
      </c>
      <c r="W7" s="301"/>
      <c r="X7" s="2246"/>
      <c r="Y7" s="2247"/>
      <c r="Z7" s="2247"/>
      <c r="AA7" s="2247"/>
      <c r="AB7" s="2247"/>
      <c r="AC7" s="2236"/>
      <c r="AD7" s="2236"/>
      <c r="AE7" s="2236"/>
      <c r="AF7" s="2309"/>
      <c r="AG7" s="2246"/>
      <c r="AH7" s="2247"/>
      <c r="AI7" s="2247"/>
      <c r="AJ7" s="2247"/>
      <c r="AK7" s="2247"/>
      <c r="AL7" s="2247"/>
      <c r="AM7" s="2247"/>
      <c r="AN7" s="2247"/>
      <c r="AO7" s="2247"/>
      <c r="AP7" s="2248"/>
      <c r="AQ7" s="1259" t="s">
        <v>409</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410</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412</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413</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"ТГК-1" филиал "Невский"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46142.48105324074</v>
      </c>
      <c r="Y34" s="2265"/>
      <c r="Z34" s="2265"/>
      <c r="AA34" s="2265"/>
      <c r="AB34" s="2265"/>
      <c r="AC34" s="2265"/>
      <c r="AD34" s="2265"/>
      <c r="AE34" s="2265"/>
      <c r="AF34" s="327"/>
      <c r="AG34" s="2265" t="str">
        <f>IF(TITLE_DATE_PR_CHANGE="",IF(TITLE_DATE_PR="","",TITLE_DATE_PR),TITLE_DATE_PR_CHANGE)</f>
        <v>46142.48105324074</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26-01/80</v>
      </c>
      <c r="Y35" s="2252"/>
      <c r="Z35" s="2252"/>
      <c r="AA35" s="2252"/>
      <c r="AB35" s="2252"/>
      <c r="AC35" s="2252"/>
      <c r="AD35" s="2252"/>
      <c r="AE35" s="2252"/>
      <c r="AF35" s="327"/>
      <c r="AG35" s="2252" t="str">
        <f>IF(TITLE_NUMBER_PR_CHANGE="",IF(TITLE_NUMBER_PR="","",TITLE_NUMBER_PR),TITLE_NUMBER_PR_CHANGE)</f>
        <v>26-01/80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46142.48105324074</v>
      </c>
      <c r="Y38" s="2265"/>
      <c r="Z38" s="2265"/>
      <c r="AA38" s="2265"/>
      <c r="AB38" s="2265"/>
      <c r="AC38" s="2265"/>
      <c r="AD38" s="2265"/>
      <c r="AE38" s="2265"/>
      <c r="AF38" s="327"/>
      <c r="AG38" s="2265" t="str">
        <f>IF(TITLE_DATE_PR_CHANGE="",IF(TITLE_DATE_PR="","",TITLE_DATE_PR),TITLE_DATE_PR_CHANGE)</f>
        <v>46142.48105324074</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26-01/80</v>
      </c>
      <c r="Y39" s="2252"/>
      <c r="Z39" s="2252"/>
      <c r="AA39" s="2252"/>
      <c r="AB39" s="2252"/>
      <c r="AC39" s="2252"/>
      <c r="AD39" s="2252"/>
      <c r="AE39" s="2252"/>
      <c r="AF39" s="327"/>
      <c r="AG39" s="2252" t="str">
        <f>IF(TITLE_NUMBER_PR_CHANGE="",IF(TITLE_NUMBER_PR="","",TITLE_NUMBER_PR),TITLE_NUMBER_PR_CHANGE)</f>
        <v>26-01/80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301</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302</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453</v>
      </c>
      <c r="Y44" s="2313" t="s">
        <v>454</v>
      </c>
      <c r="Z44" s="2313"/>
      <c r="AA44" s="2313"/>
      <c r="AB44" s="2313"/>
      <c r="AC44" s="2295" t="s">
        <v>435</v>
      </c>
      <c r="AD44" s="2612"/>
      <c r="AE44" s="2315"/>
      <c r="AF44" s="2279"/>
      <c r="AG44" s="2295" t="s">
        <v>453</v>
      </c>
      <c r="AH44" s="2313" t="s">
        <v>454</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445</v>
      </c>
      <c r="AD46" s="2322" t="s">
        <v>446</v>
      </c>
      <c r="AE46" s="2323"/>
      <c r="AF46" s="2279"/>
      <c r="AG46" s="2326"/>
      <c r="AH46" s="2319"/>
      <c r="AI46" s="2318" t="s">
        <v>457</v>
      </c>
      <c r="AJ46" s="2271" t="s">
        <v>458</v>
      </c>
      <c r="AK46" s="2272"/>
      <c r="AL46" s="2318" t="s">
        <v>445</v>
      </c>
      <c r="AM46" s="2322" t="s">
        <v>446</v>
      </c>
      <c r="AN46" s="2323"/>
      <c r="AO46" s="2279"/>
      <c r="AP46" s="2282"/>
      <c r="AQ46" s="2128"/>
      <c r="AW46" s="1156">
        <v>26</v>
      </c>
    </row>
    <row customHeight="1" ht="65.25">
      <c r="A47" s="1260"/>
      <c r="B47" s="1260" t="s">
        <v>135</v>
      </c>
      <c r="C47" s="1260" t="s">
        <v>136</v>
      </c>
      <c r="D47" s="1260" t="s">
        <v>137</v>
      </c>
      <c r="E47" s="1311" t="s">
        <v>436</v>
      </c>
      <c r="F47" s="1311" t="s">
        <v>437</v>
      </c>
      <c r="G47" s="1311" t="s">
        <v>438</v>
      </c>
      <c r="H47" s="1311" t="s">
        <v>439</v>
      </c>
      <c r="I47" s="1311" t="s">
        <v>440</v>
      </c>
      <c r="J47" s="1311" t="s">
        <v>441</v>
      </c>
      <c r="K47" s="1311" t="s">
        <v>442</v>
      </c>
      <c r="L47" s="1311" t="s">
        <v>459</v>
      </c>
      <c r="M47" s="1311" t="s">
        <v>417</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398</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399</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400</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401</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402</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403</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404</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407</v>
      </c>
      <c r="Q54" s="2258"/>
      <c r="R54" s="2258">
        <v>1</v>
      </c>
      <c r="S54" s="519"/>
      <c r="T54" s="358"/>
      <c r="U54" s="1337" t="str">
        <f>$J54</f>
        <v>....1.1</v>
      </c>
      <c r="V54" s="287" t="s">
        <v>408</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409</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410</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450</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412</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413</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267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268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269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16711E-5879-49AA-50B8-0.5D39F096}" mc:Ignorable="x14ac xr xr2 xr3">
  <sheetPr>
    <tabColor rgb="FFCCCCFF"/>
  </sheetPr>
  <dimension ref="A1:Q79"/>
  <sheetViews>
    <sheetView topLeftCell="A1" showGridLines="0" zoomScale="90" workbookViewId="0">
      <selection activeCell="F31" sqref="F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45292.4790162037</v>
      </c>
      <c r="G11" s="78"/>
      <c r="H11" s="774" t="s">
        <v>22</v>
      </c>
      <c r="J11" s="877" t="s">
        <v>23</v>
      </c>
      <c r="Q11" s="75">
        <v>0</v>
      </c>
    </row>
    <row customHeight="1" ht="22.5">
      <c r="A12" s="2099"/>
      <c r="D12" s="76"/>
      <c r="E12" s="1166" t="s">
        <v>24</v>
      </c>
      <c r="F12" s="1733">
        <v>47118.479108796295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46142.480532407404</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46388.48063657407</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45044.48086805556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46142.48105324074</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41754E4-0836-9586-BA09-0.20B2B986}"/>
    <hyperlink ref="H17" location="Титульный!H9" display="Как заполнить?" tooltip="Помощь по работе с полями отчётной формы" xr:uid="{88072D0D-18FB-8D69-E891-0.9B0869EA}"/>
    <hyperlink ref="H39" location="Титульный!H9" display="Как заполнить?" tooltip="Помощь по работе с полями отчётной формы" xr:uid="{631BA276-B348-0F07-4E0D-0.B34166FE}"/>
    <hyperlink ref="H62" location="Титульный!H9" display="Как заполнить?" tooltip="Помощь по работе с полями отчётной формы" xr:uid="{FA2B9BCD-170F-BFE1-4355-0.628552E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328D5-3273-846C-DC58-0.6932AF2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397</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398</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399</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400</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401</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402</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403</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404</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467</v>
      </c>
      <c r="AE23" s="1508" t="s">
        <v>468</v>
      </c>
      <c r="AF23" s="1508" t="s">
        <v>467</v>
      </c>
      <c r="AI23" s="1508" t="s">
        <v>469</v>
      </c>
      <c r="AJ23" s="1508" t="s">
        <v>467</v>
      </c>
      <c r="AM23" s="1508" t="s">
        <v>470</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"Невский"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46142.48105324074</v>
      </c>
      <c r="W31" s="2265"/>
      <c r="X31" s="2265"/>
      <c r="Y31" s="2265"/>
      <c r="Z31" s="2265"/>
      <c r="AA31" s="327"/>
      <c r="AB31" s="2265" t="str">
        <f>IF(TITLE_DATE_PR_CHANGE="",IF(TITLE_DATE_PR="","",TITLE_DATE_PR),TITLE_DATE_PR_CHANGE)</f>
        <v>46142.48105324074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26-01/80</v>
      </c>
      <c r="W32" s="2252"/>
      <c r="X32" s="2252"/>
      <c r="Y32" s="2252"/>
      <c r="Z32" s="2252"/>
      <c r="AA32" s="327"/>
      <c r="AB32" s="2252" t="str">
        <f>IF(TITLE_NUMBER_PR_CHANGE="",IF(TITLE_NUMBER_PR="","",TITLE_NUMBER_PR),TITLE_NUMBER_PR_CHANGE)</f>
        <v>26-01/80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46142.48105324074</v>
      </c>
      <c r="W35" s="2265"/>
      <c r="X35" s="2265"/>
      <c r="Y35" s="2265"/>
      <c r="Z35" s="2265"/>
      <c r="AA35" s="327"/>
      <c r="AB35" s="2265" t="str">
        <f>IF(TITLE_DATE_PR_CHANGE="",IF(TITLE_DATE_PR="","",TITLE_DATE_PR),TITLE_DATE_PR_CHANGE)</f>
        <v>46142.48105324074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26-01/80</v>
      </c>
      <c r="W36" s="2252"/>
      <c r="X36" s="2252"/>
      <c r="Y36" s="2252"/>
      <c r="Z36" s="2252"/>
      <c r="AA36" s="327"/>
      <c r="AB36" s="2252" t="str">
        <f>IF(TITLE_NUMBER_PR_CHANGE="",IF(TITLE_NUMBER_PR="","",TITLE_NUMBER_PR),TITLE_NUMBER_PR_CHANGE)</f>
        <v>26-01/80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301</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302</v>
      </c>
      <c r="BA39" s="1156">
        <v>14</v>
      </c>
    </row>
    <row customHeight="1" ht="14.699999999999998">
      <c r="Q40" s="292"/>
      <c r="R40" s="377"/>
      <c r="S40" s="2274" t="s">
        <v>88</v>
      </c>
      <c r="T40" s="2210" t="s">
        <v>471</v>
      </c>
      <c r="U40" s="302"/>
      <c r="V40" s="2276"/>
      <c r="W40" s="2276"/>
      <c r="X40" s="2276"/>
      <c r="Y40" s="2276"/>
      <c r="Z40" s="2277"/>
      <c r="AA40" s="2337" t="s">
        <v>429</v>
      </c>
      <c r="AB40" s="2329" t="s">
        <v>472</v>
      </c>
      <c r="AC40" s="2292"/>
      <c r="AD40" s="2292"/>
      <c r="AE40" s="2330"/>
      <c r="AF40" s="2292" t="s">
        <v>473</v>
      </c>
      <c r="AG40" s="2292"/>
      <c r="AH40" s="2292"/>
      <c r="AI40" s="2330"/>
      <c r="AJ40" s="2329" t="s">
        <v>474</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475</v>
      </c>
      <c r="W41" s="2128"/>
      <c r="X41" s="2295" t="s">
        <v>435</v>
      </c>
      <c r="Y41" s="2314"/>
      <c r="Z41" s="2315"/>
      <c r="AA41" s="2338"/>
      <c r="AB41" s="2331"/>
      <c r="AC41" s="2332"/>
      <c r="AD41" s="2332"/>
      <c r="AE41" s="2333"/>
      <c r="AF41" s="2332"/>
      <c r="AG41" s="2332"/>
      <c r="AH41" s="2332"/>
      <c r="AI41" s="2333"/>
      <c r="AJ41" s="2331"/>
      <c r="AK41" s="2332"/>
      <c r="AL41" s="2332"/>
      <c r="AM41" s="2332"/>
      <c r="AN41" s="2128" t="s">
        <v>475</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436</v>
      </c>
      <c r="F43" s="1365" t="s">
        <v>437</v>
      </c>
      <c r="G43" s="1365" t="s">
        <v>438</v>
      </c>
      <c r="H43" s="1365" t="s">
        <v>439</v>
      </c>
      <c r="I43" s="1365" t="s">
        <v>440</v>
      </c>
      <c r="J43" s="1365" t="s">
        <v>441</v>
      </c>
      <c r="K43" s="1365" t="s">
        <v>442</v>
      </c>
      <c r="L43" s="1365" t="s">
        <v>417</v>
      </c>
      <c r="Q43" s="292"/>
      <c r="R43" s="377"/>
      <c r="S43" s="2274"/>
      <c r="T43" s="2210"/>
      <c r="U43" s="303"/>
      <c r="V43" s="1331" t="s">
        <v>476</v>
      </c>
      <c r="W43" s="1331" t="s">
        <v>477</v>
      </c>
      <c r="X43" s="1339" t="s">
        <v>445</v>
      </c>
      <c r="Y43" s="2271" t="s">
        <v>446</v>
      </c>
      <c r="Z43" s="2272"/>
      <c r="AA43" s="2339"/>
      <c r="AB43" s="2334"/>
      <c r="AC43" s="2335"/>
      <c r="AD43" s="2335"/>
      <c r="AE43" s="2336"/>
      <c r="AF43" s="2335"/>
      <c r="AG43" s="2335"/>
      <c r="AH43" s="2335"/>
      <c r="AI43" s="2336"/>
      <c r="AJ43" s="2334"/>
      <c r="AK43" s="2335"/>
      <c r="AL43" s="2335"/>
      <c r="AM43" s="2336"/>
      <c r="AN43" s="1861" t="s">
        <v>476</v>
      </c>
      <c r="AO43" s="1861" t="s">
        <v>477</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398</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399</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400</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401</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402</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403</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404</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478</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413</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267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268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98B1C-3EA9-916A-9E8A-0.1310A7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26">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327"/>
      <c r="AC28" s="2265" t="str">
        <f>IF(TITLE_DATE_PR_CHANGE="",IF(TITLE_DATE_PR="","",TITLE_DATE_PR),TITLE_DATE_PR_CHANGE)</f>
        <v>46142.48105324074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327"/>
      <c r="AC32" s="2265" t="str">
        <f>IF(TITLE_DATE_PR_CHANGE="",IF(TITLE_DATE_PR="","",TITLE_DATE_PR),TITLE_DATE_PR_CHANGE)</f>
        <v>46142.48105324074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487</v>
      </c>
      <c r="W38" s="2263" t="s">
        <v>434</v>
      </c>
      <c r="X38" s="2264"/>
      <c r="Y38" s="2263" t="s">
        <v>435</v>
      </c>
      <c r="Z38" s="2270"/>
      <c r="AA38" s="2264"/>
      <c r="AB38" s="2279"/>
      <c r="AC38" s="1353" t="s">
        <v>487</v>
      </c>
      <c r="AD38" s="2263" t="s">
        <v>434</v>
      </c>
      <c r="AE38" s="2264"/>
      <c r="AF38" s="2263" t="s">
        <v>435</v>
      </c>
      <c r="AG38" s="2270"/>
      <c r="AH38" s="2264"/>
      <c r="AI38" s="2279"/>
      <c r="AJ38" s="2282"/>
      <c r="AK38" s="2128"/>
      <c r="AQ38" s="1156">
        <v>34</v>
      </c>
    </row>
    <row customHeight="1" ht="35.699999999999996">
      <c r="A39" s="1371"/>
      <c r="B39" s="1371" t="s">
        <v>135</v>
      </c>
      <c r="C39" s="1371" t="s">
        <v>136</v>
      </c>
      <c r="D39" s="1371" t="s">
        <v>137</v>
      </c>
      <c r="E39" s="1365" t="s">
        <v>436</v>
      </c>
      <c r="F39" s="1365" t="s">
        <v>437</v>
      </c>
      <c r="G39" s="1365" t="s">
        <v>438</v>
      </c>
      <c r="H39" s="1365"/>
      <c r="I39" s="1365" t="s">
        <v>488</v>
      </c>
      <c r="J39" s="1365" t="s">
        <v>441</v>
      </c>
      <c r="K39" s="1365" t="s">
        <v>489</v>
      </c>
      <c r="L39" s="1365" t="s">
        <v>417</v>
      </c>
      <c r="Q39" s="377"/>
      <c r="R39" s="377"/>
      <c r="S39" s="2274"/>
      <c r="T39" s="2210"/>
      <c r="U39" s="303"/>
      <c r="V39" s="1353" t="s">
        <v>490</v>
      </c>
      <c r="W39" s="1223" t="s">
        <v>491</v>
      </c>
      <c r="X39" s="1223" t="s">
        <v>492</v>
      </c>
      <c r="Y39" s="1358" t="s">
        <v>445</v>
      </c>
      <c r="Z39" s="2271" t="s">
        <v>446</v>
      </c>
      <c r="AA39" s="2272"/>
      <c r="AB39" s="2280"/>
      <c r="AC39" s="1353" t="s">
        <v>490</v>
      </c>
      <c r="AD39" s="1223" t="s">
        <v>491</v>
      </c>
      <c r="AE39" s="1223" t="s">
        <v>492</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493</v>
      </c>
      <c r="E45" s="2260"/>
      <c r="F45" s="2260"/>
      <c r="G45" s="2260"/>
      <c r="H45" s="2260"/>
      <c r="I45" s="2287"/>
      <c r="J45" s="2257" t="str">
        <f>I44&amp;".1"</f>
        <v>...1.1</v>
      </c>
      <c r="K45" s="1364"/>
      <c r="L45" s="1365" t="s">
        <v>407</v>
      </c>
      <c r="P45" s="2258"/>
      <c r="Q45" s="2258">
        <v>1</v>
      </c>
      <c r="R45" s="358"/>
      <c r="S45" s="1359"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223</v>
      </c>
      <c r="B46" s="1364" t="s">
        <v>224</v>
      </c>
      <c r="C46" s="1364" t="s">
        <v>225</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493</v>
      </c>
      <c r="E49" s="2260"/>
      <c r="F49" s="2260"/>
      <c r="G49" s="2260"/>
      <c r="H49" s="2260"/>
      <c r="I49" s="2257"/>
      <c r="J49" s="1364"/>
      <c r="K49" s="1364"/>
      <c r="L49" s="1365"/>
      <c r="P49" s="2258"/>
      <c r="Q49" s="1355"/>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22E6B-B948-D689-1255-0.4A978F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327"/>
      <c r="AC28" s="2265" t="str">
        <f>IF(TITLE_DATE_PR_CHANGE="",IF(TITLE_DATE_PR="","",TITLE_DATE_PR),TITLE_DATE_PR_CHANGE)</f>
        <v>46142.48105324074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327"/>
      <c r="AC32" s="2265" t="str">
        <f>IF(TITLE_DATE_PR_CHANGE="",IF(TITLE_DATE_PR="","",TITLE_DATE_PR),TITLE_DATE_PR_CHANGE)</f>
        <v>46142.48105324074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487</v>
      </c>
      <c r="W38" s="2263" t="s">
        <v>434</v>
      </c>
      <c r="X38" s="2264"/>
      <c r="Y38" s="2263" t="s">
        <v>435</v>
      </c>
      <c r="Z38" s="2270"/>
      <c r="AA38" s="2264"/>
      <c r="AB38" s="2279"/>
      <c r="AC38" s="1453" t="s">
        <v>487</v>
      </c>
      <c r="AD38" s="2263" t="s">
        <v>434</v>
      </c>
      <c r="AE38" s="2264"/>
      <c r="AF38" s="2263" t="s">
        <v>435</v>
      </c>
      <c r="AG38" s="2270"/>
      <c r="AH38" s="2264"/>
      <c r="AI38" s="2279"/>
      <c r="AJ38" s="2282"/>
      <c r="AK38" s="2128"/>
      <c r="AQ38" s="1156">
        <v>34</v>
      </c>
    </row>
    <row customHeight="1" ht="35.699999999999996">
      <c r="A39" s="1371"/>
      <c r="B39" s="1371" t="s">
        <v>135</v>
      </c>
      <c r="C39" s="1371" t="s">
        <v>136</v>
      </c>
      <c r="D39" s="1371" t="s">
        <v>137</v>
      </c>
      <c r="E39" s="1365" t="s">
        <v>436</v>
      </c>
      <c r="F39" s="1365" t="s">
        <v>437</v>
      </c>
      <c r="G39" s="1365" t="s">
        <v>438</v>
      </c>
      <c r="H39" s="1365"/>
      <c r="I39" s="1365" t="s">
        <v>488</v>
      </c>
      <c r="J39" s="1365" t="s">
        <v>441</v>
      </c>
      <c r="K39" s="1365" t="s">
        <v>489</v>
      </c>
      <c r="L39" s="1365" t="s">
        <v>417</v>
      </c>
      <c r="Q39" s="377"/>
      <c r="R39" s="377"/>
      <c r="S39" s="2274"/>
      <c r="T39" s="2210"/>
      <c r="U39" s="303"/>
      <c r="V39" s="1453" t="s">
        <v>490</v>
      </c>
      <c r="W39" s="1223" t="s">
        <v>491</v>
      </c>
      <c r="X39" s="1223" t="s">
        <v>492</v>
      </c>
      <c r="Y39" s="1456" t="s">
        <v>445</v>
      </c>
      <c r="Z39" s="2271" t="s">
        <v>446</v>
      </c>
      <c r="AA39" s="2272"/>
      <c r="AB39" s="2280"/>
      <c r="AC39" s="1453" t="s">
        <v>490</v>
      </c>
      <c r="AD39" s="1223" t="s">
        <v>491</v>
      </c>
      <c r="AE39" s="1223" t="s">
        <v>492</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494</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228</v>
      </c>
      <c r="B46" s="1364" t="s">
        <v>229</v>
      </c>
      <c r="C46" s="1364" t="s">
        <v>230</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494</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ECCB4-5B4B-0507-6EB2-0.F1591A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327"/>
      <c r="AC28" s="2265" t="str">
        <f>IF(TITLE_DATE_PR_CHANGE="",IF(TITLE_DATE_PR="","",TITLE_DATE_PR),TITLE_DATE_PR_CHANGE)</f>
        <v>46142.48105324074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327"/>
      <c r="AC32" s="2265" t="str">
        <f>IF(TITLE_DATE_PR_CHANGE="",IF(TITLE_DATE_PR="","",TITLE_DATE_PR),TITLE_DATE_PR_CHANGE)</f>
        <v>46142.48105324074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487</v>
      </c>
      <c r="W38" s="2263" t="s">
        <v>434</v>
      </c>
      <c r="X38" s="2264"/>
      <c r="Y38" s="2263" t="s">
        <v>435</v>
      </c>
      <c r="Z38" s="2270"/>
      <c r="AA38" s="2264"/>
      <c r="AB38" s="2279"/>
      <c r="AC38" s="1453" t="s">
        <v>487</v>
      </c>
      <c r="AD38" s="2263" t="s">
        <v>434</v>
      </c>
      <c r="AE38" s="2264"/>
      <c r="AF38" s="2263" t="s">
        <v>435</v>
      </c>
      <c r="AG38" s="2270"/>
      <c r="AH38" s="2264"/>
      <c r="AI38" s="2279"/>
      <c r="AJ38" s="2282"/>
      <c r="AK38" s="2128"/>
      <c r="AQ38" s="1156">
        <v>34</v>
      </c>
    </row>
    <row customHeight="1" ht="35.699999999999996">
      <c r="A39" s="1371"/>
      <c r="B39" s="1371" t="s">
        <v>135</v>
      </c>
      <c r="C39" s="1371" t="s">
        <v>136</v>
      </c>
      <c r="D39" s="1371" t="s">
        <v>137</v>
      </c>
      <c r="E39" s="1365" t="s">
        <v>436</v>
      </c>
      <c r="F39" s="1365" t="s">
        <v>437</v>
      </c>
      <c r="G39" s="1365" t="s">
        <v>438</v>
      </c>
      <c r="H39" s="1365"/>
      <c r="I39" s="1365" t="s">
        <v>488</v>
      </c>
      <c r="J39" s="1365" t="s">
        <v>441</v>
      </c>
      <c r="K39" s="1365" t="s">
        <v>489</v>
      </c>
      <c r="L39" s="1365" t="s">
        <v>417</v>
      </c>
      <c r="Q39" s="377"/>
      <c r="R39" s="377"/>
      <c r="S39" s="2274"/>
      <c r="T39" s="2210"/>
      <c r="U39" s="303"/>
      <c r="V39" s="1453" t="s">
        <v>490</v>
      </c>
      <c r="W39" s="1223" t="s">
        <v>491</v>
      </c>
      <c r="X39" s="1223" t="s">
        <v>492</v>
      </c>
      <c r="Y39" s="1456" t="s">
        <v>445</v>
      </c>
      <c r="Z39" s="2271" t="s">
        <v>446</v>
      </c>
      <c r="AA39" s="2272"/>
      <c r="AB39" s="2280"/>
      <c r="AC39" s="1453" t="s">
        <v>490</v>
      </c>
      <c r="AD39" s="1223" t="s">
        <v>491</v>
      </c>
      <c r="AE39" s="1223" t="s">
        <v>492</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495</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233</v>
      </c>
      <c r="B46" s="1364" t="s">
        <v>234</v>
      </c>
      <c r="C46" s="1364" t="s">
        <v>235</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495</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4DD3C-5221-F63B-E9D1-0.E268BE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327"/>
      <c r="AC28" s="2265" t="str">
        <f>IF(TITLE_DATE_PR_CHANGE="",IF(TITLE_DATE_PR="","",TITLE_DATE_PR),TITLE_DATE_PR_CHANGE)</f>
        <v>46142.48105324074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327"/>
      <c r="AC32" s="2265" t="str">
        <f>IF(TITLE_DATE_PR_CHANGE="",IF(TITLE_DATE_PR="","",TITLE_DATE_PR),TITLE_DATE_PR_CHANGE)</f>
        <v>46142.48105324074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487</v>
      </c>
      <c r="W38" s="2263" t="s">
        <v>434</v>
      </c>
      <c r="X38" s="2264"/>
      <c r="Y38" s="2263" t="s">
        <v>435</v>
      </c>
      <c r="Z38" s="2270"/>
      <c r="AA38" s="2264"/>
      <c r="AB38" s="2279"/>
      <c r="AC38" s="1453" t="s">
        <v>487</v>
      </c>
      <c r="AD38" s="2263" t="s">
        <v>434</v>
      </c>
      <c r="AE38" s="2264"/>
      <c r="AF38" s="2263" t="s">
        <v>435</v>
      </c>
      <c r="AG38" s="2270"/>
      <c r="AH38" s="2264"/>
      <c r="AI38" s="2279"/>
      <c r="AJ38" s="2282"/>
      <c r="AK38" s="2128"/>
      <c r="AQ38" s="1156">
        <v>34</v>
      </c>
    </row>
    <row customHeight="1" ht="35.699999999999996">
      <c r="A39" s="1371"/>
      <c r="B39" s="1371" t="s">
        <v>135</v>
      </c>
      <c r="C39" s="1371" t="s">
        <v>136</v>
      </c>
      <c r="D39" s="1371" t="s">
        <v>137</v>
      </c>
      <c r="E39" s="1365" t="s">
        <v>436</v>
      </c>
      <c r="F39" s="1365" t="s">
        <v>437</v>
      </c>
      <c r="G39" s="1365" t="s">
        <v>438</v>
      </c>
      <c r="H39" s="1365"/>
      <c r="I39" s="1365" t="s">
        <v>488</v>
      </c>
      <c r="J39" s="1365" t="s">
        <v>441</v>
      </c>
      <c r="K39" s="1365" t="s">
        <v>489</v>
      </c>
      <c r="L39" s="1365" t="s">
        <v>417</v>
      </c>
      <c r="Q39" s="377"/>
      <c r="R39" s="377"/>
      <c r="S39" s="2274"/>
      <c r="T39" s="2210"/>
      <c r="U39" s="303"/>
      <c r="V39" s="1453" t="s">
        <v>490</v>
      </c>
      <c r="W39" s="1223" t="s">
        <v>491</v>
      </c>
      <c r="X39" s="1223" t="s">
        <v>492</v>
      </c>
      <c r="Y39" s="1456" t="s">
        <v>445</v>
      </c>
      <c r="Z39" s="2271" t="s">
        <v>446</v>
      </c>
      <c r="AA39" s="2272"/>
      <c r="AB39" s="2280"/>
      <c r="AC39" s="1453" t="s">
        <v>490</v>
      </c>
      <c r="AD39" s="1223" t="s">
        <v>491</v>
      </c>
      <c r="AE39" s="1223" t="s">
        <v>492</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496</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238</v>
      </c>
      <c r="B46" s="1364" t="s">
        <v>239</v>
      </c>
      <c r="C46" s="1364" t="s">
        <v>240</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496</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92ACD-D4D2-4ACE-F677-0.9234560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397</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398</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399</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400</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401</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402</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403</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404</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468</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46142.48105324074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26-01/80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46142.48105324074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26-01/80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301</v>
      </c>
      <c r="T36" s="2128"/>
      <c r="U36" s="2128"/>
      <c r="V36" s="2128"/>
      <c r="W36" s="2128"/>
      <c r="X36" s="2128"/>
      <c r="Y36" s="2128"/>
      <c r="Z36" s="2128"/>
      <c r="AA36" s="2176"/>
      <c r="AB36" s="2176"/>
      <c r="AC36" s="2176"/>
      <c r="AD36" s="2128"/>
      <c r="AE36" s="2128"/>
      <c r="AF36" s="2128"/>
      <c r="AG36" s="2128"/>
      <c r="AH36" s="2128"/>
      <c r="AI36" s="2128"/>
      <c r="AJ36" s="2128"/>
      <c r="AK36" s="2128" t="s">
        <v>302</v>
      </c>
      <c r="AQ36" s="1632">
        <v>14</v>
      </c>
    </row>
    <row customHeight="1" ht="14.699999999999998">
      <c r="Q37" s="292"/>
      <c r="R37" s="377"/>
      <c r="S37" s="2274" t="s">
        <v>88</v>
      </c>
      <c r="T37" s="2210" t="s">
        <v>497</v>
      </c>
      <c r="U37" s="338"/>
      <c r="V37" s="2276"/>
      <c r="W37" s="2276"/>
      <c r="X37" s="2276"/>
      <c r="Y37" s="2276"/>
      <c r="Z37" s="2276"/>
      <c r="AA37" s="2210" t="s">
        <v>429</v>
      </c>
      <c r="AB37" s="2209" t="s">
        <v>498</v>
      </c>
      <c r="AC37" s="2209" t="s">
        <v>472</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475</v>
      </c>
      <c r="W38" s="2128"/>
      <c r="X38" s="2295" t="s">
        <v>435</v>
      </c>
      <c r="Y38" s="2314"/>
      <c r="Z38" s="2314"/>
      <c r="AA38" s="2210"/>
      <c r="AB38" s="2209"/>
      <c r="AC38" s="2209"/>
      <c r="AD38" s="2104" t="s">
        <v>475</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436</v>
      </c>
      <c r="F40" s="1311" t="s">
        <v>437</v>
      </c>
      <c r="G40" s="1311" t="s">
        <v>438</v>
      </c>
      <c r="H40" s="1311" t="s">
        <v>439</v>
      </c>
      <c r="I40" s="1311" t="s">
        <v>440</v>
      </c>
      <c r="J40" s="1311" t="s">
        <v>441</v>
      </c>
      <c r="K40" s="1311" t="s">
        <v>442</v>
      </c>
      <c r="L40" s="1311" t="s">
        <v>417</v>
      </c>
      <c r="Q40" s="292"/>
      <c r="R40" s="377"/>
      <c r="S40" s="2274"/>
      <c r="T40" s="2210"/>
      <c r="U40" s="303"/>
      <c r="V40" s="1951" t="s">
        <v>476</v>
      </c>
      <c r="W40" s="1951" t="s">
        <v>477</v>
      </c>
      <c r="X40" s="1939" t="s">
        <v>445</v>
      </c>
      <c r="Y40" s="2271" t="s">
        <v>446</v>
      </c>
      <c r="Z40" s="2321"/>
      <c r="AA40" s="2210"/>
      <c r="AB40" s="2209"/>
      <c r="AC40" s="2209"/>
      <c r="AD40" s="1969" t="s">
        <v>476</v>
      </c>
      <c r="AE40" s="1960" t="s">
        <v>477</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398</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399</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400</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401</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402</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403</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404</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478</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413</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267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268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268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269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1C6D6-6216-F73E-F3C4-0.28B00A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467</v>
      </c>
      <c r="AH24" s="1508" t="s">
        <v>467</v>
      </c>
      <c r="AK24" s="1508" t="s">
        <v>504</v>
      </c>
      <c r="AL24" s="1508" t="s">
        <v>467</v>
      </c>
      <c r="AP24" s="1508" t="s">
        <v>467</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46142.48105324074</v>
      </c>
      <c r="W32" s="2265"/>
      <c r="X32" s="2265"/>
      <c r="Y32" s="2265"/>
      <c r="Z32" s="2265"/>
      <c r="AA32" s="2265"/>
      <c r="AB32" s="2265"/>
      <c r="AC32" s="327"/>
      <c r="AD32" s="2265" t="str">
        <f>IF(TITLE_DATE_PR_CHANGE="",IF(TITLE_DATE_PR="","",TITLE_DATE_PR),TITLE_DATE_PR_CHANGE)</f>
        <v>46142.48105324074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26-01/80</v>
      </c>
      <c r="W33" s="2252"/>
      <c r="X33" s="2252"/>
      <c r="Y33" s="2252"/>
      <c r="Z33" s="2252"/>
      <c r="AA33" s="2252"/>
      <c r="AB33" s="2252"/>
      <c r="AC33" s="327"/>
      <c r="AD33" s="2252" t="str">
        <f>IF(TITLE_NUMBER_PR_CHANGE="",IF(TITLE_NUMBER_PR="","",TITLE_NUMBER_PR),TITLE_NUMBER_PR_CHANGE)</f>
        <v>26-01/80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46142.48105324074</v>
      </c>
      <c r="W36" s="2265"/>
      <c r="X36" s="2265"/>
      <c r="Y36" s="2265"/>
      <c r="Z36" s="2265"/>
      <c r="AA36" s="2265"/>
      <c r="AB36" s="2265"/>
      <c r="AC36" s="327"/>
      <c r="AD36" s="2265" t="str">
        <f>IF(TITLE_DATE_PR_CHANGE="",IF(TITLE_DATE_PR="","",TITLE_DATE_PR),TITLE_DATE_PR_CHANGE)</f>
        <v>46142.48105324074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26-01/80</v>
      </c>
      <c r="W37" s="2252"/>
      <c r="X37" s="2252"/>
      <c r="Y37" s="2252"/>
      <c r="Z37" s="2252"/>
      <c r="AA37" s="2252"/>
      <c r="AB37" s="2252"/>
      <c r="AC37" s="327"/>
      <c r="AD37" s="2252" t="str">
        <f>IF(TITLE_NUMBER_PR_CHANGE="",IF(TITLE_NUMBER_PR="","",TITLE_NUMBER_PR),TITLE_NUMBER_PR_CHANGE)</f>
        <v>26-01/80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88</v>
      </c>
      <c r="T41" s="2210" t="s">
        <v>505</v>
      </c>
      <c r="U41" s="302"/>
      <c r="V41" s="2275" t="s">
        <v>428</v>
      </c>
      <c r="W41" s="2276"/>
      <c r="X41" s="2276"/>
      <c r="Y41" s="2276"/>
      <c r="Z41" s="2276"/>
      <c r="AA41" s="2276"/>
      <c r="AB41" s="2277"/>
      <c r="AC41" s="2278" t="s">
        <v>429</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436</v>
      </c>
      <c r="F44" s="1365" t="s">
        <v>437</v>
      </c>
      <c r="G44" s="1365" t="s">
        <v>438</v>
      </c>
      <c r="H44" s="1365" t="s">
        <v>439</v>
      </c>
      <c r="I44" s="1365" t="s">
        <v>440</v>
      </c>
      <c r="J44" s="1365" t="s">
        <v>441</v>
      </c>
      <c r="K44" s="1365" t="s">
        <v>442</v>
      </c>
      <c r="L44" s="1365" t="s">
        <v>417</v>
      </c>
      <c r="Q44" s="292"/>
      <c r="R44" s="377"/>
      <c r="S44" s="2274"/>
      <c r="T44" s="2210"/>
      <c r="U44" s="303"/>
      <c r="V44" s="1449" t="s">
        <v>476</v>
      </c>
      <c r="W44" s="1449" t="s">
        <v>477</v>
      </c>
      <c r="X44" s="1449" t="s">
        <v>476</v>
      </c>
      <c r="Y44" s="1449" t="s">
        <v>477</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243</v>
      </c>
      <c r="B50" s="1344" t="s">
        <v>244</v>
      </c>
      <c r="C50" s="1344" t="s">
        <v>245</v>
      </c>
      <c r="D50" s="1344" t="s">
        <v>513</v>
      </c>
      <c r="E50" s="2260"/>
      <c r="F50" s="2260"/>
      <c r="G50" s="2260"/>
      <c r="H50" s="2260"/>
      <c r="I50" s="2257" t="str">
        <f>S49&amp;".1"</f>
        <v>.1</v>
      </c>
      <c r="J50" s="1344"/>
      <c r="K50" s="1344"/>
      <c r="L50" s="1347" t="s">
        <v>404</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269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DCC6C-FC1D-8338-16EE-0.166AD9F3}" mc:Ignorable="x14ac xr xr2 xr3">
  <sheetPr>
    <tabColor theme="6" tint="0.4"/>
  </sheetPr>
  <dimension ref="A1:AX58"/>
  <sheetViews>
    <sheetView topLeftCell="P23" showGridLines="0" zoomScale="90" workbookViewId="0" tabSelected="1">
      <selection activeCell="AJ46" sqref="AJ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1"/>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2"/>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2"/>
      <c r="AQ3" s="2245"/>
      <c r="AR3" s="1259" t="s">
        <v>399</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2"/>
      <c r="AQ4" s="2245"/>
      <c r="AR4" s="1259" t="s">
        <v>515</v>
      </c>
      <c r="AT4" s="501"/>
      <c r="AU4" s="501" t="str">
        <f>IF(T4="","",T4)</f>
        <v>Наименование централизованной системы водоотведения</v>
      </c>
      <c r="AV4" s="501"/>
      <c r="AW4" s="501"/>
      <c r="AX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3"/>
      <c r="AQ5" s="2356"/>
      <c r="AR5" s="1259" t="s">
        <v>482</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4"/>
      <c r="AQ6" s="2248"/>
      <c r="AR6" s="1308" t="s">
        <v>483</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655" t="s">
        <v>66</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2645"/>
      <c r="AK9" s="2645"/>
      <c r="AL9" s="2645"/>
      <c r="AM9" s="2645"/>
      <c r="AN9" s="2645"/>
      <c r="AO9" s="2645"/>
      <c r="AP9" s="2656"/>
      <c r="AQ9" s="368"/>
      <c r="AR9" s="1259" t="s">
        <v>485</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368"/>
      <c r="X10" s="368"/>
      <c r="Y10" s="368"/>
      <c r="Z10" s="368"/>
      <c r="AA10" s="368"/>
      <c r="AB10" s="367"/>
      <c r="AC10" s="368"/>
      <c r="AD10" s="368"/>
      <c r="AE10" s="368"/>
      <c r="AF10" s="368"/>
      <c r="AG10" s="368"/>
      <c r="AH10" s="368"/>
      <c r="AI10" s="367"/>
      <c r="AJ10" s="2645"/>
      <c r="AK10" s="2645"/>
      <c r="AL10" s="2645"/>
      <c r="AM10" s="2645"/>
      <c r="AN10" s="2645"/>
      <c r="AO10" s="2645"/>
      <c r="AP10" s="2657"/>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2645"/>
      <c r="AK11" s="2645"/>
      <c r="AL11" s="2645"/>
      <c r="AM11" s="2645"/>
      <c r="AN11" s="2645"/>
      <c r="AO11" s="2645"/>
      <c r="AP11" s="2657"/>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58"/>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58"/>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1"/>
      <c r="AX14" s="1156">
        <v>0</v>
      </c>
    </row>
    <row customHeight="1" ht="14.25" hidden="1">
      <c r="AC15" s="1361"/>
      <c r="AD15" s="1361"/>
      <c r="AE15" s="1362"/>
      <c r="AF15" s="2268"/>
      <c r="AG15" s="2269" t="s">
        <v>66</v>
      </c>
      <c r="AH15" s="2268"/>
      <c r="AI15" s="2269" t="s">
        <v>66</v>
      </c>
      <c r="AJ15" s="1636"/>
      <c r="AK15" s="1636"/>
      <c r="AL15" s="1636"/>
      <c r="AM15" s="1636"/>
      <c r="AN15" s="1636"/>
      <c r="AO15" s="1636"/>
      <c r="AP15" s="2651"/>
      <c r="AX15" s="1156">
        <v>0</v>
      </c>
    </row>
    <row customHeight="1" ht="14.25" hidden="1">
      <c r="AC16" s="1361"/>
      <c r="AD16" s="1361"/>
      <c r="AE16" s="329" t="str">
        <f>AF15&amp;"-"&amp;AH15</f>
        <v>-</v>
      </c>
      <c r="AF16" s="2269"/>
      <c r="AG16" s="2269"/>
      <c r="AH16" s="2269"/>
      <c r="AI16" s="2269"/>
      <c r="AJ16" s="1636"/>
      <c r="AK16" s="1636"/>
      <c r="AL16" s="1636"/>
      <c r="AM16" s="1636"/>
      <c r="AN16" s="1636"/>
      <c r="AO16" s="1636"/>
      <c r="AP16" s="2651"/>
      <c r="AX16" s="1156">
        <v>0</v>
      </c>
    </row>
    <row customHeight="1" ht="14.25" hidden="1">
      <c r="AI17" s="328"/>
      <c r="AJ17" s="1636"/>
      <c r="AK17" s="1636"/>
      <c r="AL17" s="1636"/>
      <c r="AM17" s="1636"/>
      <c r="AN17" s="1636"/>
      <c r="AO17" s="1636"/>
      <c r="AP17" s="2651"/>
      <c r="AX17" s="1156">
        <v>0</v>
      </c>
    </row>
    <row s="1367" customFormat="1" customHeight="1" ht="22.5" hidden="1">
      <c r="L18" s="1479"/>
      <c r="M18" s="1363"/>
      <c r="N18" s="1363"/>
      <c r="O18" s="1368" t="s">
        <v>416</v>
      </c>
      <c r="P18" s="1363"/>
      <c r="Q18" s="1372"/>
      <c r="R18" s="1372"/>
      <c r="S18" s="730"/>
      <c r="Y18" s="1368"/>
      <c r="AA18" s="1368"/>
      <c r="AB18" s="1367"/>
      <c r="AF18" s="1368"/>
      <c r="AH18" s="1368"/>
      <c r="AI18" s="1367"/>
      <c r="AJ18" s="1367"/>
      <c r="AK18" s="1367"/>
      <c r="AL18" s="1367"/>
      <c r="AM18" s="1368"/>
      <c r="AN18" s="1367"/>
      <c r="AO18" s="1368"/>
      <c r="AP18" s="2659"/>
      <c r="AS18" s="512"/>
      <c r="AT18" s="512"/>
      <c r="AU18" s="512"/>
      <c r="AV18" s="512"/>
      <c r="AW18" s="512"/>
      <c r="AX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2659"/>
      <c r="AS19" s="512"/>
      <c r="AT19" s="512"/>
      <c r="AU19" s="512"/>
      <c r="AV19" s="512"/>
      <c r="AW19" s="512"/>
      <c r="AX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J20" s="1367"/>
      <c r="AK20" s="1367"/>
      <c r="AL20" s="1367"/>
      <c r="AM20" s="1367"/>
      <c r="AN20" s="1371" t="s">
        <v>419</v>
      </c>
      <c r="AO20" s="1367"/>
      <c r="AP20" s="2660" t="s">
        <v>420</v>
      </c>
      <c r="AX20" s="1161">
        <v>0</v>
      </c>
    </row>
    <row customHeight="1" ht="14.25" hidden="1">
      <c r="O21" s="1365"/>
      <c r="AJ21" s="1636"/>
      <c r="AK21" s="1636"/>
      <c r="AL21" s="1636"/>
      <c r="AM21" s="1636"/>
      <c r="AN21" s="1636"/>
      <c r="AO21" s="1636"/>
      <c r="AP21" s="2651"/>
      <c r="AX21" s="1156">
        <v>0</v>
      </c>
    </row>
    <row customHeight="1" ht="14.25" hidden="1">
      <c r="O22" s="1365"/>
      <c r="AJ22" s="1636"/>
      <c r="AK22" s="1636"/>
      <c r="AL22" s="1636"/>
      <c r="AM22" s="1636"/>
      <c r="AN22" s="1636"/>
      <c r="AO22" s="1636"/>
      <c r="AP22" s="2651"/>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1"/>
      <c r="AX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1"/>
      <c r="AX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2"/>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3"/>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2651"/>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327"/>
      <c r="AC28" s="2265" t="str">
        <f>IF(TITLE_DATE_PR_CHANGE="",IF(TITLE_DATE_PR="","",TITLE_DATE_PR),TITLE_DATE_PR_CHANGE)</f>
        <v>46142.48105324074</v>
      </c>
      <c r="AD28" s="2265"/>
      <c r="AE28" s="2265"/>
      <c r="AF28" s="2265"/>
      <c r="AG28" s="2265"/>
      <c r="AH28" s="2265"/>
      <c r="AI28" s="327"/>
      <c r="AJ28" s="2265" t="str">
        <f>IF(TITLE_DATE_PR_CHANGE="",IF(TITLE_DATE_PR="","",TITLE_DATE_PR),TITLE_DATE_PR_CHANGE)</f>
        <v>46142.48105324074</v>
      </c>
      <c r="AK28" s="2265"/>
      <c r="AL28" s="2265"/>
      <c r="AM28" s="2265"/>
      <c r="AN28" s="2265"/>
      <c r="AO28" s="2265"/>
      <c r="AP28" s="2651"/>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2252" t="str">
        <f>IF(TITLE_NUMBER_PR_CHANGE="",IF(TITLE_NUMBER_PR="","",TITLE_NUMBER_PR),TITLE_NUMBER_PR_CHANGE)</f>
        <v>26-01/80</v>
      </c>
      <c r="AK29" s="2252"/>
      <c r="AL29" s="2252"/>
      <c r="AM29" s="2252"/>
      <c r="AN29" s="2252"/>
      <c r="AO29" s="2252"/>
      <c r="AP29" s="2651"/>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2651"/>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3"/>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327"/>
      <c r="AC32" s="2265" t="str">
        <f>IF(TITLE_DATE_PR_CHANGE="",IF(TITLE_DATE_PR="","",TITLE_DATE_PR),TITLE_DATE_PR_CHANGE)</f>
        <v>46142.48105324074</v>
      </c>
      <c r="AD32" s="2265"/>
      <c r="AE32" s="2265"/>
      <c r="AF32" s="2265"/>
      <c r="AG32" s="2265"/>
      <c r="AH32" s="2265"/>
      <c r="AI32" s="327"/>
      <c r="AJ32" s="2265" t="str">
        <f>IF(TITLE_DATE_PR_CHANGE="",IF(TITLE_DATE_PR="","",TITLE_DATE_PR),TITLE_DATE_PR_CHANGE)</f>
        <v>46142.48105324074</v>
      </c>
      <c r="AK32" s="2265"/>
      <c r="AL32" s="2265"/>
      <c r="AM32" s="2265"/>
      <c r="AN32" s="2265"/>
      <c r="AO32" s="2265"/>
      <c r="AP32" s="2651"/>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2252" t="str">
        <f>IF(TITLE_NUMBER_PR_CHANGE="",IF(TITLE_NUMBER_PR="","",TITLE_NUMBER_PR),TITLE_NUMBER_PR_CHANGE)</f>
        <v>26-01/80</v>
      </c>
      <c r="AK33" s="2252"/>
      <c r="AL33" s="2252"/>
      <c r="AM33" s="2252"/>
      <c r="AN33" s="2252"/>
      <c r="AO33" s="2252"/>
      <c r="AP33" s="2651"/>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J34" s="1636"/>
      <c r="AK34" s="1636"/>
      <c r="AL34" s="1636"/>
      <c r="AM34" s="1636"/>
      <c r="AN34" s="1636"/>
      <c r="AO34" s="1636"/>
      <c r="AP34" s="2664" t="s">
        <v>426</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516</v>
      </c>
      <c r="AK35" s="2253"/>
      <c r="AL35" s="2253"/>
      <c r="AM35" s="2253"/>
      <c r="AN35" s="2253"/>
      <c r="AO35" s="2253"/>
      <c r="AP35" s="2665"/>
      <c r="AX35" s="1156">
        <v>14</v>
      </c>
    </row>
    <row customHeight="1" ht="15">
      <c r="Q36" s="377"/>
      <c r="R36" s="377"/>
      <c r="S36" s="2128" t="s">
        <v>301</v>
      </c>
      <c r="T36" s="2128"/>
      <c r="U36" s="2128"/>
      <c r="V36" s="2128"/>
      <c r="W36" s="2128"/>
      <c r="X36" s="2128"/>
      <c r="Y36" s="2128"/>
      <c r="Z36" s="2128"/>
      <c r="AA36" s="2128"/>
      <c r="AB36" s="2128"/>
      <c r="AC36" s="2128"/>
      <c r="AD36" s="2128"/>
      <c r="AE36" s="2128"/>
      <c r="AF36" s="2128"/>
      <c r="AG36" s="2128"/>
      <c r="AH36" s="2128"/>
      <c r="AI36" s="2128"/>
      <c r="AJ36" s="2313" t="s">
        <v>301</v>
      </c>
      <c r="AK36" s="2313"/>
      <c r="AL36" s="2313"/>
      <c r="AM36" s="2313"/>
      <c r="AN36" s="2313"/>
      <c r="AO36" s="2313"/>
      <c r="AP36" s="2666"/>
      <c r="AQ36" s="2128"/>
      <c r="AR36" s="2128"/>
      <c r="AX36" s="1156"/>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400" t="s">
        <v>428</v>
      </c>
      <c r="AK37" s="2401"/>
      <c r="AL37" s="2401"/>
      <c r="AM37" s="2401"/>
      <c r="AN37" s="2401"/>
      <c r="AO37" s="2402"/>
      <c r="AP37" s="2667" t="s">
        <v>429</v>
      </c>
      <c r="AQ37" s="2281" t="s">
        <v>431</v>
      </c>
      <c r="AR37" s="2128"/>
      <c r="AX37" s="1156">
        <v>14</v>
      </c>
    </row>
    <row customHeight="1" ht="35.699999999999996">
      <c r="Q38" s="377"/>
      <c r="R38" s="377"/>
      <c r="S38" s="2274"/>
      <c r="T38" s="2210"/>
      <c r="U38" s="1032"/>
      <c r="V38" s="1484" t="s">
        <v>487</v>
      </c>
      <c r="W38" s="2263" t="s">
        <v>434</v>
      </c>
      <c r="X38" s="2264"/>
      <c r="Y38" s="2263" t="s">
        <v>435</v>
      </c>
      <c r="Z38" s="2270"/>
      <c r="AA38" s="2264"/>
      <c r="AB38" s="2279"/>
      <c r="AC38" s="1484" t="s">
        <v>487</v>
      </c>
      <c r="AD38" s="2263" t="s">
        <v>434</v>
      </c>
      <c r="AE38" s="2264"/>
      <c r="AF38" s="2263" t="s">
        <v>435</v>
      </c>
      <c r="AG38" s="2270"/>
      <c r="AH38" s="2264"/>
      <c r="AI38" s="2279"/>
      <c r="AJ38" s="2261" t="s">
        <v>487</v>
      </c>
      <c r="AK38" s="2263" t="s">
        <v>434</v>
      </c>
      <c r="AL38" s="2264"/>
      <c r="AM38" s="2263" t="s">
        <v>435</v>
      </c>
      <c r="AN38" s="2270"/>
      <c r="AO38" s="2264"/>
      <c r="AP38" s="2668"/>
      <c r="AQ38" s="2282"/>
      <c r="AR38" s="2128"/>
      <c r="AX38" s="1156">
        <v>34</v>
      </c>
    </row>
    <row customHeight="1" ht="90.3">
      <c r="A39" s="1371"/>
      <c r="B39" s="1371" t="s">
        <v>135</v>
      </c>
      <c r="C39" s="1371" t="s">
        <v>136</v>
      </c>
      <c r="D39" s="1371" t="s">
        <v>137</v>
      </c>
      <c r="E39" s="1365" t="s">
        <v>436</v>
      </c>
      <c r="F39" s="1365" t="s">
        <v>437</v>
      </c>
      <c r="G39" s="1365" t="s">
        <v>438</v>
      </c>
      <c r="H39" s="1365"/>
      <c r="I39" s="1365" t="s">
        <v>488</v>
      </c>
      <c r="J39" s="1365" t="s">
        <v>441</v>
      </c>
      <c r="K39" s="1365" t="s">
        <v>489</v>
      </c>
      <c r="L39" s="1365" t="s">
        <v>417</v>
      </c>
      <c r="Q39" s="377"/>
      <c r="R39" s="377"/>
      <c r="S39" s="2274"/>
      <c r="T39" s="2210"/>
      <c r="U39" s="303"/>
      <c r="V39" s="1484" t="s">
        <v>517</v>
      </c>
      <c r="W39" s="1223" t="s">
        <v>518</v>
      </c>
      <c r="X39" s="1223" t="s">
        <v>492</v>
      </c>
      <c r="Y39" s="1490" t="s">
        <v>445</v>
      </c>
      <c r="Z39" s="2271" t="s">
        <v>446</v>
      </c>
      <c r="AA39" s="2272"/>
      <c r="AB39" s="2280"/>
      <c r="AC39" s="1484" t="s">
        <v>517</v>
      </c>
      <c r="AD39" s="1223" t="s">
        <v>518</v>
      </c>
      <c r="AE39" s="1223" t="s">
        <v>492</v>
      </c>
      <c r="AF39" s="1490" t="s">
        <v>445</v>
      </c>
      <c r="AG39" s="2271" t="s">
        <v>446</v>
      </c>
      <c r="AH39" s="2272"/>
      <c r="AI39" s="2280"/>
      <c r="AJ39" s="2261" t="s">
        <v>517</v>
      </c>
      <c r="AK39" s="2578" t="s">
        <v>518</v>
      </c>
      <c r="AL39" s="2578" t="s">
        <v>492</v>
      </c>
      <c r="AM39" s="2578" t="s">
        <v>445</v>
      </c>
      <c r="AN39" s="2271" t="s">
        <v>446</v>
      </c>
      <c r="AO39" s="2272"/>
      <c r="AP39" s="2669"/>
      <c r="AQ39" s="2283"/>
      <c r="AR39" s="2128"/>
      <c r="AX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670">
        <f>OFFSET(AP40,0,-2)+1</f>
        <v>20</v>
      </c>
      <c r="AQ40" s="1246">
        <f>OFFSET(AQ40,0,-1)</f>
        <v>20</v>
      </c>
      <c r="AR40" s="1483">
        <f>OFFSET(AR40,0,-1)+1</f>
        <v>21</v>
      </c>
      <c r="AS40" s="512"/>
      <c r="AT40" s="512"/>
      <c r="AU40" s="512"/>
      <c r="AV40" s="512"/>
      <c r="AW40" s="512"/>
      <c r="AX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водоотведение</v>
      </c>
      <c r="AD41" s="2244"/>
      <c r="AE41" s="2244"/>
      <c r="AF41" s="2244"/>
      <c r="AG41" s="2244"/>
      <c r="AH41" s="2244"/>
      <c r="AI41" s="2244"/>
      <c r="AJ41" s="2243"/>
      <c r="AK41" s="2244"/>
      <c r="AL41" s="2244"/>
      <c r="AM41" s="2244"/>
      <c r="AN41" s="2244"/>
      <c r="AO41" s="2244"/>
      <c r="AP41" s="2652"/>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398</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52"/>
      <c r="AQ42" s="2245"/>
      <c r="AR42" s="1259" t="s">
        <v>399</v>
      </c>
      <c r="AT42" s="501"/>
      <c r="AU42" s="501" t="str">
        <f>IF(T42="","",T42)</f>
        <v>Территория действия тарифа</v>
      </c>
      <c r="AV42" s="501"/>
      <c r="AW42" s="501"/>
      <c r="AX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514</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2"/>
      <c r="AQ43" s="2245"/>
      <c r="AR43" s="1259" t="s">
        <v>515</v>
      </c>
      <c r="AT43" s="501"/>
      <c r="AU43" s="501" t="str">
        <f>IF(T43="","",T43)</f>
        <v>Наименование централизованной системы водоотведения</v>
      </c>
      <c r="AV43" s="501"/>
      <c r="AW43" s="501"/>
      <c r="AX43" s="1156">
        <v>23</v>
      </c>
    </row>
    <row customHeight="1" ht="24">
      <c r="A44" s="1364" t="s">
        <v>264</v>
      </c>
      <c r="B44" s="1364" t="s">
        <v>265</v>
      </c>
      <c r="C44" s="1364" t="s">
        <v>266</v>
      </c>
      <c r="D44" s="1364" t="s">
        <v>519</v>
      </c>
      <c r="E44" s="2260"/>
      <c r="F44" s="2260"/>
      <c r="G44" s="2260"/>
      <c r="H44" s="2260"/>
      <c r="I44" s="2257" t="str">
        <f>S43&amp;".1"</f>
        <v>1.1.1.1</v>
      </c>
      <c r="J44" s="1364"/>
      <c r="K44" s="1364"/>
      <c r="L44" s="1365"/>
      <c r="P44" s="2258">
        <v>1</v>
      </c>
      <c r="Q44" s="1482"/>
      <c r="R44" s="357"/>
      <c r="S44" s="1494" t="str">
        <f>$I44</f>
        <v>1.1.1.1</v>
      </c>
      <c r="T44" s="286" t="s">
        <v>481</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3"/>
      <c r="AQ44" s="2356"/>
      <c r="AR44" s="1259" t="s">
        <v>482</v>
      </c>
      <c r="AT44" s="501"/>
      <c r="AU44" s="501" t="str">
        <f>IF(T44="","",T44)</f>
        <v>Наименование признака дифференциации</v>
      </c>
      <c r="AV44" s="501"/>
      <c r="AW44" s="501"/>
      <c r="AX44" s="1156">
        <v>23</v>
      </c>
    </row>
    <row customHeight="1" ht="24">
      <c r="A45" s="1364" t="s">
        <v>264</v>
      </c>
      <c r="B45" s="1364" t="s">
        <v>265</v>
      </c>
      <c r="C45" s="1364" t="s">
        <v>266</v>
      </c>
      <c r="D45" s="1364" t="s">
        <v>519</v>
      </c>
      <c r="E45" s="2260"/>
      <c r="F45" s="2260"/>
      <c r="G45" s="2260"/>
      <c r="H45" s="2260"/>
      <c r="I45" s="2287"/>
      <c r="J45" s="2257" t="str">
        <f>I44&amp;".1"</f>
        <v>1.1.1.1.1</v>
      </c>
      <c r="K45" s="1364"/>
      <c r="L45" s="1365" t="s">
        <v>407</v>
      </c>
      <c r="P45" s="2258"/>
      <c r="Q45" s="2258">
        <v>1</v>
      </c>
      <c r="R45" s="358"/>
      <c r="S45" s="1494" t="str">
        <f>$J45</f>
        <v>1.1.1.1.1</v>
      </c>
      <c r="T45" s="287" t="s">
        <v>408</v>
      </c>
      <c r="U45" s="301"/>
      <c r="V45" s="2246"/>
      <c r="W45" s="2247"/>
      <c r="X45" s="2247"/>
      <c r="Y45" s="2247"/>
      <c r="Z45" s="2247"/>
      <c r="AA45" s="2247"/>
      <c r="AB45" s="2248"/>
      <c r="AC45" s="2246" t="s">
        <v>520</v>
      </c>
      <c r="AD45" s="2247"/>
      <c r="AE45" s="2247"/>
      <c r="AF45" s="2247"/>
      <c r="AG45" s="2247"/>
      <c r="AH45" s="2247"/>
      <c r="AI45" s="2247"/>
      <c r="AJ45" s="2246"/>
      <c r="AK45" s="2247"/>
      <c r="AL45" s="2247"/>
      <c r="AM45" s="2247"/>
      <c r="AN45" s="2247"/>
      <c r="AO45" s="2247"/>
      <c r="AP45" s="2654"/>
      <c r="AQ45" s="2248"/>
      <c r="AR45" s="1308" t="s">
        <v>483</v>
      </c>
      <c r="AT45" s="501"/>
      <c r="AU45" s="501" t="str">
        <f>IF(T45="","",T45)</f>
        <v>Группа потребителей</v>
      </c>
      <c r="AV45" s="501"/>
      <c r="AW45" s="501"/>
      <c r="AX45" s="1156">
        <v>23</v>
      </c>
    </row>
    <row customHeight="1" ht="24">
      <c r="A46" s="1364" t="s">
        <v>264</v>
      </c>
      <c r="B46" s="1364" t="s">
        <v>265</v>
      </c>
      <c r="C46" s="1364" t="s">
        <v>266</v>
      </c>
      <c r="D46" s="1364" t="s">
        <v>519</v>
      </c>
      <c r="E46" s="2260"/>
      <c r="F46" s="2260"/>
      <c r="G46" s="2260"/>
      <c r="H46" s="2260"/>
      <c r="I46" s="2287"/>
      <c r="J46" s="2287"/>
      <c r="K46" s="2257" t="str">
        <f>J45&amp;".1"</f>
        <v>1.1.1.1.1.1</v>
      </c>
      <c r="L46" s="1365"/>
      <c r="P46" s="2258"/>
      <c r="Q46" s="2258"/>
      <c r="R46" s="358">
        <v>1</v>
      </c>
      <c r="S46" s="1494" t="str">
        <f>$K46</f>
        <v>1.1.1.1.1.1</v>
      </c>
      <c r="T46" s="1438" t="s">
        <v>261</v>
      </c>
      <c r="U46" s="301"/>
      <c r="V46" s="752"/>
      <c r="W46" s="752"/>
      <c r="X46" s="1258"/>
      <c r="Y46" s="2603"/>
      <c r="Z46" s="2108" t="s">
        <v>66</v>
      </c>
      <c r="AA46" s="2288"/>
      <c r="AB46" s="2108" t="s">
        <v>66</v>
      </c>
      <c r="AC46" s="752">
        <v>79.35</v>
      </c>
      <c r="AD46" s="752"/>
      <c r="AE46" s="1258"/>
      <c r="AF46" s="2603">
        <v>46388.48259259259</v>
      </c>
      <c r="AG46" s="2108" t="s">
        <v>66</v>
      </c>
      <c r="AH46" s="2288">
        <v>46568.48268518518</v>
      </c>
      <c r="AI46" s="2108" t="s">
        <v>66</v>
      </c>
      <c r="AJ46" s="752">
        <v>107.23</v>
      </c>
      <c r="AK46" s="752"/>
      <c r="AL46" s="1258"/>
      <c r="AM46" s="2603">
        <v>46569</v>
      </c>
      <c r="AN46" s="2108" t="s">
        <v>66</v>
      </c>
      <c r="AO46" s="2288">
        <v>46752</v>
      </c>
      <c r="AP46" s="2108" t="s">
        <v>66</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Тариф на водоотведение</v>
      </c>
      <c r="AV46" s="501"/>
      <c r="AW46" s="501"/>
      <c r="AX46" s="1156">
        <v>23</v>
      </c>
    </row>
    <row customHeight="1" ht="0">
      <c r="A47" s="1364" t="s">
        <v>264</v>
      </c>
      <c r="B47" s="1364" t="s">
        <v>265</v>
      </c>
      <c r="C47" s="1364" t="s">
        <v>266</v>
      </c>
      <c r="D47" s="1364" t="s">
        <v>519</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46388.48259259259-46568.48268518518</v>
      </c>
      <c r="AF47" s="2267"/>
      <c r="AG47" s="2108"/>
      <c r="AH47" s="2289"/>
      <c r="AI47" s="2108"/>
      <c r="AJ47" s="326"/>
      <c r="AK47" s="326"/>
      <c r="AL47" s="329" t="str">
        <f>AM46&amp;"-"&amp;AO46</f>
        <v>46569-46752</v>
      </c>
      <c r="AM47" s="2310"/>
      <c r="AN47" s="2108"/>
      <c r="AO47" s="2289"/>
      <c r="AP47" s="2108"/>
      <c r="AQ47" s="1440"/>
      <c r="AR47" s="2350"/>
      <c r="AT47" s="501"/>
      <c r="AU47" s="501" t="str">
        <f>IF(T47="","",T47)</f>
        <v/>
      </c>
      <c r="AV47" s="501"/>
      <c r="AW47" s="501"/>
      <c r="AX47" s="1156">
        <v>0</v>
      </c>
    </row>
    <row customHeight="1" ht="21">
      <c r="A48" s="1364" t="s">
        <v>264</v>
      </c>
      <c r="B48" s="1364" t="s">
        <v>265</v>
      </c>
      <c r="C48" s="1364" t="s">
        <v>266</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2645"/>
      <c r="AK48" s="2645"/>
      <c r="AL48" s="2645"/>
      <c r="AM48" s="2645"/>
      <c r="AN48" s="2645"/>
      <c r="AO48" s="2645"/>
      <c r="AP48" s="2656"/>
      <c r="AQ48" s="368"/>
      <c r="AR48" s="1259" t="s">
        <v>485</v>
      </c>
      <c r="AT48" s="501"/>
      <c r="AU48" s="501" t="str">
        <f>IF(T48="","",T48)</f>
        <v>Добавить значение признака дифференциации</v>
      </c>
      <c r="AV48" s="501"/>
      <c r="AW48" s="501"/>
      <c r="AX48" s="1156">
        <v>20</v>
      </c>
    </row>
    <row customHeight="1" ht="22.049999999999997">
      <c r="A49" s="1364" t="s">
        <v>264</v>
      </c>
      <c r="B49" s="1364" t="s">
        <v>265</v>
      </c>
      <c r="C49" s="1364" t="s">
        <v>266</v>
      </c>
      <c r="D49" s="1364" t="s">
        <v>519</v>
      </c>
      <c r="E49" s="2260"/>
      <c r="F49" s="2260"/>
      <c r="G49" s="2260"/>
      <c r="H49" s="2260"/>
      <c r="I49" s="2257"/>
      <c r="J49" s="1364"/>
      <c r="K49" s="1364"/>
      <c r="L49" s="1365"/>
      <c r="P49" s="2258"/>
      <c r="Q49" s="1482"/>
      <c r="R49" s="357"/>
      <c r="S49" s="1279"/>
      <c r="T49" s="366" t="s">
        <v>413</v>
      </c>
      <c r="U49" s="368"/>
      <c r="V49" s="368"/>
      <c r="W49" s="368"/>
      <c r="X49" s="368"/>
      <c r="Y49" s="368"/>
      <c r="Z49" s="368"/>
      <c r="AA49" s="368"/>
      <c r="AB49" s="367"/>
      <c r="AC49" s="368"/>
      <c r="AD49" s="368"/>
      <c r="AE49" s="368"/>
      <c r="AF49" s="368"/>
      <c r="AG49" s="368"/>
      <c r="AH49" s="368"/>
      <c r="AI49" s="367"/>
      <c r="AJ49" s="2645"/>
      <c r="AK49" s="2645"/>
      <c r="AL49" s="2645"/>
      <c r="AM49" s="2645"/>
      <c r="AN49" s="2645"/>
      <c r="AO49" s="2645"/>
      <c r="AP49" s="2657"/>
      <c r="AQ49" s="368"/>
      <c r="AR49" s="1441"/>
      <c r="AT49" s="501"/>
      <c r="AU49" s="501" t="str">
        <f>IF(T49="","",T49)</f>
        <v>Добавить группу потребителей</v>
      </c>
      <c r="AV49" s="501"/>
      <c r="AW49" s="501"/>
      <c r="AX49" s="1156">
        <v>21</v>
      </c>
    </row>
    <row customHeight="1" ht="22.049999999999997">
      <c r="A50" s="1364" t="s">
        <v>264</v>
      </c>
      <c r="B50" s="1364" t="s">
        <v>265</v>
      </c>
      <c r="C50" s="1364" t="s">
        <v>266</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2645"/>
      <c r="AK50" s="2645"/>
      <c r="AL50" s="2645"/>
      <c r="AM50" s="2645"/>
      <c r="AN50" s="2645"/>
      <c r="AO50" s="2645"/>
      <c r="AP50" s="2657"/>
      <c r="AQ50" s="368"/>
      <c r="AR50" s="304"/>
      <c r="AT50" s="501"/>
      <c r="AU50" s="501" t="str">
        <f>IF(T50="","",T50)</f>
        <v>Добавить наименование признака дифференциации</v>
      </c>
      <c r="AV50" s="501"/>
      <c r="AW50" s="501"/>
      <c r="AX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2658"/>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2658"/>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2658"/>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2651"/>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671"/>
      <c r="AQ55" s="2286"/>
      <c r="AR55" s="2286"/>
      <c r="AX55" s="1156">
        <v>14</v>
      </c>
    </row>
    <row customHeight="1" ht="14.699999999999998">
      <c r="O56" s="538"/>
      <c r="AJ56" s="1636"/>
      <c r="AK56" s="1636"/>
      <c r="AL56" s="1636"/>
      <c r="AM56" s="1636"/>
      <c r="AN56" s="1636"/>
      <c r="AO56" s="1636"/>
      <c r="AP56" s="2651"/>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671"/>
      <c r="AQ57" s="2286"/>
      <c r="AR57" s="2286"/>
      <c r="AX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651">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ED1B4-4004-F706-A044-0.E7E1AF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327"/>
      <c r="AC28" s="2265" t="str">
        <f>IF(TITLE_DATE_PR_CHANGE="",IF(TITLE_DATE_PR="","",TITLE_DATE_PR),TITLE_DATE_PR_CHANGE)</f>
        <v>46142.48105324074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327"/>
      <c r="AC29" s="2252" t="str">
        <f>IF(TITLE_NUMBER_PR_CHANGE="",IF(TITLE_NUMBER_PR="","",TITLE_NUMBER_PR),TITLE_NUMBER_PR_CHANGE)</f>
        <v>26-01/80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327"/>
      <c r="AC32" s="2265" t="str">
        <f>IF(TITLE_DATE_PR_CHANGE="",IF(TITLE_DATE_PR="","",TITLE_DATE_PR),TITLE_DATE_PR_CHANGE)</f>
        <v>46142.48105324074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327"/>
      <c r="AC33" s="2252" t="str">
        <f>IF(TITLE_NUMBER_PR_CHANGE="",IF(TITLE_NUMBER_PR="","",TITLE_NUMBER_PR),TITLE_NUMBER_PR_CHANGE)</f>
        <v>26-01/80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487</v>
      </c>
      <c r="W38" s="2263" t="s">
        <v>434</v>
      </c>
      <c r="X38" s="2264"/>
      <c r="Y38" s="2263" t="s">
        <v>435</v>
      </c>
      <c r="Z38" s="2270"/>
      <c r="AA38" s="2264"/>
      <c r="AB38" s="2279"/>
      <c r="AC38" s="1484" t="s">
        <v>487</v>
      </c>
      <c r="AD38" s="2263" t="s">
        <v>434</v>
      </c>
      <c r="AE38" s="2264"/>
      <c r="AF38" s="2263" t="s">
        <v>435</v>
      </c>
      <c r="AG38" s="2270"/>
      <c r="AH38" s="2264"/>
      <c r="AI38" s="2279"/>
      <c r="AJ38" s="2282"/>
      <c r="AK38" s="2128"/>
      <c r="AQ38" s="1156">
        <v>34</v>
      </c>
    </row>
    <row customHeight="1" ht="90.3">
      <c r="A39" s="1371"/>
      <c r="B39" s="1371" t="s">
        <v>135</v>
      </c>
      <c r="C39" s="1371" t="s">
        <v>136</v>
      </c>
      <c r="D39" s="1371" t="s">
        <v>137</v>
      </c>
      <c r="E39" s="1365" t="s">
        <v>436</v>
      </c>
      <c r="F39" s="1365" t="s">
        <v>437</v>
      </c>
      <c r="G39" s="1365" t="s">
        <v>438</v>
      </c>
      <c r="H39" s="1365"/>
      <c r="I39" s="1365" t="s">
        <v>488</v>
      </c>
      <c r="J39" s="1365" t="s">
        <v>441</v>
      </c>
      <c r="K39" s="1365" t="s">
        <v>489</v>
      </c>
      <c r="L39" s="1365" t="s">
        <v>417</v>
      </c>
      <c r="Q39" s="377"/>
      <c r="R39" s="377"/>
      <c r="S39" s="2274"/>
      <c r="T39" s="2210"/>
      <c r="U39" s="303"/>
      <c r="V39" s="1484" t="s">
        <v>517</v>
      </c>
      <c r="W39" s="1223" t="s">
        <v>518</v>
      </c>
      <c r="X39" s="1223" t="s">
        <v>492</v>
      </c>
      <c r="Y39" s="1490" t="s">
        <v>445</v>
      </c>
      <c r="Z39" s="2271" t="s">
        <v>446</v>
      </c>
      <c r="AA39" s="2272"/>
      <c r="AB39" s="2280"/>
      <c r="AC39" s="1484" t="s">
        <v>517</v>
      </c>
      <c r="AD39" s="1223" t="s">
        <v>518</v>
      </c>
      <c r="AE39" s="1223" t="s">
        <v>492</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521</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521</v>
      </c>
      <c r="E45" s="2260"/>
      <c r="F45" s="2260"/>
      <c r="G45" s="2260"/>
      <c r="H45" s="2260"/>
      <c r="I45" s="2287"/>
      <c r="J45" s="2257" t="str">
        <f>I44&amp;".1"</f>
        <v>...1.1</v>
      </c>
      <c r="K45" s="1364"/>
      <c r="L45" s="1365" t="s">
        <v>407</v>
      </c>
      <c r="P45" s="2258"/>
      <c r="Q45" s="2258">
        <v>1</v>
      </c>
      <c r="R45" s="358"/>
      <c r="S45" s="1494" t="str">
        <f>$J45</f>
        <v>...1.1</v>
      </c>
      <c r="T45" s="287" t="s">
        <v>408</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272</v>
      </c>
      <c r="B46" s="1364" t="s">
        <v>273</v>
      </c>
      <c r="C46" s="1364" t="s">
        <v>274</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521</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521</v>
      </c>
      <c r="E49" s="2260"/>
      <c r="F49" s="2260"/>
      <c r="G49" s="2260"/>
      <c r="H49" s="2260"/>
      <c r="I49" s="2257"/>
      <c r="J49" s="1364"/>
      <c r="K49" s="1364"/>
      <c r="L49" s="1365"/>
      <c r="P49" s="2258"/>
      <c r="Q49" s="1482"/>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521</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267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268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A919-E5B4-E559-C704-0.119922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467</v>
      </c>
      <c r="AH24" s="1508" t="s">
        <v>467</v>
      </c>
      <c r="AK24" s="1508" t="s">
        <v>504</v>
      </c>
      <c r="AL24" s="1508" t="s">
        <v>467</v>
      </c>
      <c r="AP24" s="1508" t="s">
        <v>467</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46142.48105324074</v>
      </c>
      <c r="W32" s="2265"/>
      <c r="X32" s="2265"/>
      <c r="Y32" s="2265"/>
      <c r="Z32" s="2265"/>
      <c r="AA32" s="2265"/>
      <c r="AB32" s="2265"/>
      <c r="AC32" s="327"/>
      <c r="AD32" s="2265" t="str">
        <f>IF(TITLE_DATE_PR_CHANGE="",IF(TITLE_DATE_PR="","",TITLE_DATE_PR),TITLE_DATE_PR_CHANGE)</f>
        <v>46142.48105324074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26-01/80</v>
      </c>
      <c r="W33" s="2252"/>
      <c r="X33" s="2252"/>
      <c r="Y33" s="2252"/>
      <c r="Z33" s="2252"/>
      <c r="AA33" s="2252"/>
      <c r="AB33" s="2252"/>
      <c r="AC33" s="327"/>
      <c r="AD33" s="2252" t="str">
        <f>IF(TITLE_NUMBER_PR_CHANGE="",IF(TITLE_NUMBER_PR="","",TITLE_NUMBER_PR),TITLE_NUMBER_PR_CHANGE)</f>
        <v>26-01/80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46142.48105324074</v>
      </c>
      <c r="W36" s="2265"/>
      <c r="X36" s="2265"/>
      <c r="Y36" s="2265"/>
      <c r="Z36" s="2265"/>
      <c r="AA36" s="2265"/>
      <c r="AB36" s="2265"/>
      <c r="AC36" s="327"/>
      <c r="AD36" s="2265" t="str">
        <f>IF(TITLE_DATE_PR_CHANGE="",IF(TITLE_DATE_PR="","",TITLE_DATE_PR),TITLE_DATE_PR_CHANGE)</f>
        <v>46142.48105324074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26-01/80</v>
      </c>
      <c r="W37" s="2252"/>
      <c r="X37" s="2252"/>
      <c r="Y37" s="2252"/>
      <c r="Z37" s="2252"/>
      <c r="AA37" s="2252"/>
      <c r="AB37" s="2252"/>
      <c r="AC37" s="327"/>
      <c r="AD37" s="2252" t="str">
        <f>IF(TITLE_NUMBER_PR_CHANGE="",IF(TITLE_NUMBER_PR="","",TITLE_NUMBER_PR),TITLE_NUMBER_PR_CHANGE)</f>
        <v>26-01/80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88</v>
      </c>
      <c r="T41" s="2210" t="s">
        <v>505</v>
      </c>
      <c r="U41" s="302"/>
      <c r="V41" s="2275" t="s">
        <v>428</v>
      </c>
      <c r="W41" s="2276"/>
      <c r="X41" s="2276"/>
      <c r="Y41" s="2276"/>
      <c r="Z41" s="2276"/>
      <c r="AA41" s="2276"/>
      <c r="AB41" s="2277"/>
      <c r="AC41" s="2278" t="s">
        <v>429</v>
      </c>
      <c r="AD41" s="2329" t="s">
        <v>524</v>
      </c>
      <c r="AE41" s="2292"/>
      <c r="AF41" s="2292"/>
      <c r="AG41" s="2330"/>
      <c r="AH41" s="2329" t="s">
        <v>525</v>
      </c>
      <c r="AI41" s="2292"/>
      <c r="AJ41" s="2292"/>
      <c r="AK41" s="2330"/>
      <c r="AL41" s="2329" t="s">
        <v>526</v>
      </c>
      <c r="AM41" s="2292"/>
      <c r="AN41" s="2292"/>
      <c r="AO41" s="2330"/>
      <c r="AP41" s="2329" t="s">
        <v>509</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436</v>
      </c>
      <c r="F44" s="1365" t="s">
        <v>437</v>
      </c>
      <c r="G44" s="1365" t="s">
        <v>438</v>
      </c>
      <c r="H44" s="1365" t="s">
        <v>439</v>
      </c>
      <c r="I44" s="1365" t="s">
        <v>440</v>
      </c>
      <c r="J44" s="1365" t="s">
        <v>441</v>
      </c>
      <c r="K44" s="1365" t="s">
        <v>442</v>
      </c>
      <c r="L44" s="1365" t="s">
        <v>417</v>
      </c>
      <c r="Q44" s="292"/>
      <c r="R44" s="377"/>
      <c r="S44" s="2274"/>
      <c r="T44" s="2210"/>
      <c r="U44" s="303"/>
      <c r="V44" s="1480" t="s">
        <v>476</v>
      </c>
      <c r="W44" s="1480" t="s">
        <v>477</v>
      </c>
      <c r="X44" s="1480" t="s">
        <v>476</v>
      </c>
      <c r="Y44" s="1480" t="s">
        <v>477</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277</v>
      </c>
      <c r="B47" s="1364" t="s">
        <v>278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35.699999999999996">
      <c r="A48" s="1364" t="s">
        <v>277</v>
      </c>
      <c r="B48" s="1364" t="s">
        <v>278</v>
      </c>
      <c r="C48" s="1364" t="s">
        <v>279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277</v>
      </c>
      <c r="B49" s="1344" t="s">
        <v>278</v>
      </c>
      <c r="C49" s="1344" t="s">
        <v>279</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277</v>
      </c>
      <c r="B50" s="1344" t="s">
        <v>278</v>
      </c>
      <c r="C50" s="1344" t="s">
        <v>279</v>
      </c>
      <c r="D50" s="1344" t="s">
        <v>529</v>
      </c>
      <c r="E50" s="2260"/>
      <c r="F50" s="2260"/>
      <c r="G50" s="2260"/>
      <c r="H50" s="2260"/>
      <c r="I50" s="2257" t="str">
        <f>S49&amp;".1"</f>
        <v>.1</v>
      </c>
      <c r="J50" s="1344"/>
      <c r="K50" s="1344"/>
      <c r="L50" s="1347" t="s">
        <v>404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277</v>
      </c>
      <c r="B51" s="1344" t="s">
        <v>278</v>
      </c>
      <c r="C51" s="1344" t="s">
        <v>279</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277</v>
      </c>
      <c r="B52" s="1364" t="s">
        <v>278</v>
      </c>
      <c r="C52" s="1364" t="s">
        <v>279</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277</v>
      </c>
      <c r="B56" s="1364" t="s">
        <v>278</v>
      </c>
      <c r="C56" s="1364" t="s">
        <v>279</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277</v>
      </c>
      <c r="B57" s="1364" t="s">
        <v>278</v>
      </c>
      <c r="C57" s="1364" t="s">
        <v>279</v>
      </c>
      <c r="D57" s="1364" t="s">
        <v>529</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277</v>
      </c>
      <c r="B58" s="1344" t="s">
        <v>278</v>
      </c>
      <c r="C58" s="1344" t="s">
        <v>279</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277</v>
      </c>
      <c r="B59" s="1344" t="s">
        <v>278</v>
      </c>
      <c r="C59" s="1344" t="s">
        <v>279</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277</v>
      </c>
      <c r="B60" s="1344" t="s">
        <v>278</v>
      </c>
      <c r="C60" s="1344" t="s">
        <v>279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277</v>
      </c>
      <c r="B61" s="1344" t="s">
        <v>278</v>
      </c>
      <c r="C61" s="1315"/>
      <c r="D61" s="1315"/>
      <c r="E61" s="2260"/>
      <c r="F61" s="2259"/>
      <c r="G61" s="1315"/>
      <c r="H61" s="1315"/>
      <c r="I61" s="1315"/>
      <c r="J61" s="1315"/>
      <c r="K61" s="1315"/>
      <c r="L61" s="149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277</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FC69F-40AA-C40B-5F04-0.AD93B34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6C23D-05FE-5DD4-840F-0.A2DEC81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2265"/>
      <c r="AC28" s="2265"/>
      <c r="AD28" s="2265"/>
      <c r="AE28" s="2265"/>
      <c r="AF28" s="327"/>
      <c r="AG28" s="2265" t="str">
        <f>IF(TITLE_DATE_PR_CHANGE="",IF(TITLE_DATE_PR="","",TITLE_DATE_PR),TITLE_DATE_PR_CHANGE)</f>
        <v>46142.48105324074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2252"/>
      <c r="AC29" s="2252"/>
      <c r="AD29" s="2252"/>
      <c r="AE29" s="2252"/>
      <c r="AF29" s="327"/>
      <c r="AG29" s="2252" t="str">
        <f>IF(TITLE_NUMBER_PR_CHANGE="",IF(TITLE_NUMBER_PR="","",TITLE_NUMBER_PR),TITLE_NUMBER_PR_CHANGE)</f>
        <v>26-01/80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2265"/>
      <c r="AC32" s="2265"/>
      <c r="AD32" s="2265"/>
      <c r="AE32" s="2265"/>
      <c r="AF32" s="327"/>
      <c r="AG32" s="2265" t="str">
        <f>IF(TITLE_DATE_PR_CHANGE="",IF(TITLE_DATE_PR="","",TITLE_DATE_PR),TITLE_DATE_PR_CHANGE)</f>
        <v>46142.48105324074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2252"/>
      <c r="AC33" s="2252"/>
      <c r="AD33" s="2252"/>
      <c r="AE33" s="2252"/>
      <c r="AF33" s="327"/>
      <c r="AG33" s="2252" t="str">
        <f>IF(TITLE_NUMBER_PR_CHANGE="",IF(TITLE_NUMBER_PR="","",TITLE_NUMBER_PR),TITLE_NUMBER_PR_CHANGE)</f>
        <v>26-01/80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302</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532</v>
      </c>
      <c r="W38" s="2366" t="s">
        <v>533</v>
      </c>
      <c r="X38" s="2366"/>
      <c r="Y38" s="2366"/>
      <c r="Z38" s="2366" t="s">
        <v>534</v>
      </c>
      <c r="AA38" s="2366"/>
      <c r="AB38" s="2366"/>
      <c r="AC38" s="2295" t="s">
        <v>435</v>
      </c>
      <c r="AD38" s="2314"/>
      <c r="AE38" s="2315"/>
      <c r="AF38" s="2279"/>
      <c r="AG38" s="2367" t="s">
        <v>532</v>
      </c>
      <c r="AH38" s="2366" t="s">
        <v>533</v>
      </c>
      <c r="AI38" s="2366"/>
      <c r="AJ38" s="2366"/>
      <c r="AK38" s="2366" t="s">
        <v>534</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436</v>
      </c>
      <c r="F40" s="1365" t="s">
        <v>437</v>
      </c>
      <c r="G40" s="1365" t="s">
        <v>438</v>
      </c>
      <c r="H40" s="1365"/>
      <c r="I40" s="1365" t="s">
        <v>488</v>
      </c>
      <c r="J40" s="1365" t="s">
        <v>441</v>
      </c>
      <c r="K40" s="1365" t="s">
        <v>489</v>
      </c>
      <c r="L40" s="1365" t="s">
        <v>417</v>
      </c>
      <c r="Q40" s="377"/>
      <c r="R40" s="377"/>
      <c r="S40" s="2274"/>
      <c r="T40" s="2210"/>
      <c r="U40" s="303"/>
      <c r="V40" s="2367"/>
      <c r="W40" s="2366"/>
      <c r="X40" s="1984" t="s">
        <v>538</v>
      </c>
      <c r="Y40" s="1984" t="s">
        <v>539</v>
      </c>
      <c r="Z40" s="2366"/>
      <c r="AA40" s="1984" t="s">
        <v>540</v>
      </c>
      <c r="AB40" s="1984" t="s">
        <v>541</v>
      </c>
      <c r="AC40" s="1490" t="s">
        <v>445</v>
      </c>
      <c r="AD40" s="2271" t="s">
        <v>446</v>
      </c>
      <c r="AE40" s="2272"/>
      <c r="AF40" s="2280"/>
      <c r="AG40" s="2367"/>
      <c r="AH40" s="2366"/>
      <c r="AI40" s="1984" t="s">
        <v>538</v>
      </c>
      <c r="AJ40" s="1984" t="s">
        <v>539</v>
      </c>
      <c r="AK40" s="2366"/>
      <c r="AL40" s="1984" t="s">
        <v>540</v>
      </c>
      <c r="AM40" s="1984" t="s">
        <v>541</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399</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542</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542</v>
      </c>
      <c r="E46" s="2260"/>
      <c r="F46" s="2260"/>
      <c r="G46" s="2260"/>
      <c r="H46" s="2260"/>
      <c r="I46" s="2287"/>
      <c r="J46" s="2257" t="str">
        <f>I45&amp;".1"</f>
        <v>...1.1</v>
      </c>
      <c r="K46" s="1364"/>
      <c r="L46" s="1365" t="s">
        <v>407</v>
      </c>
      <c r="P46" s="2258"/>
      <c r="Q46" s="2258">
        <v>1</v>
      </c>
      <c r="R46" s="358"/>
      <c r="S46" s="1494" t="str">
        <f>$J46</f>
        <v>...1.1</v>
      </c>
      <c r="T46" s="287" t="s">
        <v>408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248</v>
      </c>
      <c r="B47" s="1364" t="s">
        <v>249</v>
      </c>
      <c r="C47" s="1364" t="s">
        <v>250</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542</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542</v>
      </c>
      <c r="E50" s="2260"/>
      <c r="F50" s="2260"/>
      <c r="G50" s="2260"/>
      <c r="H50" s="2260"/>
      <c r="I50" s="2257"/>
      <c r="J50" s="1364"/>
      <c r="K50" s="1364"/>
      <c r="L50" s="1365"/>
      <c r="P50" s="2258"/>
      <c r="Q50" s="1482"/>
      <c r="R50" s="357"/>
      <c r="S50" s="1279"/>
      <c r="T50" s="366" t="s">
        <v>413</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542</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267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268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90FD3-E5FE-29E1-04BC-0.6114AE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46142.48105324074</v>
      </c>
      <c r="W28" s="2265"/>
      <c r="X28" s="2265"/>
      <c r="Y28" s="2265"/>
      <c r="Z28" s="2265"/>
      <c r="AA28" s="2265"/>
      <c r="AB28" s="2265"/>
      <c r="AC28" s="2265"/>
      <c r="AD28" s="2265"/>
      <c r="AE28" s="2265"/>
      <c r="AF28" s="327"/>
      <c r="AG28" s="2265" t="str">
        <f>IF(TITLE_DATE_PR_CHANGE="",IF(TITLE_DATE_PR="","",TITLE_DATE_PR),TITLE_DATE_PR_CHANGE)</f>
        <v>46142.48105324074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26-01/80</v>
      </c>
      <c r="W29" s="2252"/>
      <c r="X29" s="2252"/>
      <c r="Y29" s="2252"/>
      <c r="Z29" s="2252"/>
      <c r="AA29" s="2252"/>
      <c r="AB29" s="2252"/>
      <c r="AC29" s="2252"/>
      <c r="AD29" s="2252"/>
      <c r="AE29" s="2252"/>
      <c r="AF29" s="327"/>
      <c r="AG29" s="2252" t="str">
        <f>IF(TITLE_NUMBER_PR_CHANGE="",IF(TITLE_NUMBER_PR="","",TITLE_NUMBER_PR),TITLE_NUMBER_PR_CHANGE)</f>
        <v>26-01/80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46142.48105324074</v>
      </c>
      <c r="W32" s="2265"/>
      <c r="X32" s="2265"/>
      <c r="Y32" s="2265"/>
      <c r="Z32" s="2265"/>
      <c r="AA32" s="2265"/>
      <c r="AB32" s="2265"/>
      <c r="AC32" s="2265"/>
      <c r="AD32" s="2265"/>
      <c r="AE32" s="2265"/>
      <c r="AF32" s="327"/>
      <c r="AG32" s="2265" t="str">
        <f>IF(TITLE_DATE_PR_CHANGE="",IF(TITLE_DATE_PR="","",TITLE_DATE_PR),TITLE_DATE_PR_CHANGE)</f>
        <v>46142.48105324074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26-01/80</v>
      </c>
      <c r="W33" s="2252"/>
      <c r="X33" s="2252"/>
      <c r="Y33" s="2252"/>
      <c r="Z33" s="2252"/>
      <c r="AA33" s="2252"/>
      <c r="AB33" s="2252"/>
      <c r="AC33" s="2252"/>
      <c r="AD33" s="2252"/>
      <c r="AE33" s="2252"/>
      <c r="AF33" s="327"/>
      <c r="AG33" s="2252" t="str">
        <f>IF(TITLE_NUMBER_PR_CHANGE="",IF(TITLE_NUMBER_PR="","",TITLE_NUMBER_PR),TITLE_NUMBER_PR_CHANGE)</f>
        <v>26-01/80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302</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435</v>
      </c>
      <c r="AD38" s="2314"/>
      <c r="AE38" s="2315"/>
      <c r="AF38" s="2279"/>
      <c r="AG38" s="2367" t="s">
        <v>532</v>
      </c>
      <c r="AH38" s="2366" t="s">
        <v>533</v>
      </c>
      <c r="AI38" s="2366"/>
      <c r="AJ38" s="2366"/>
      <c r="AK38" s="2366" t="s">
        <v>534</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135</v>
      </c>
      <c r="C40" s="1371" t="s">
        <v>136</v>
      </c>
      <c r="D40" s="1371" t="s">
        <v>137</v>
      </c>
      <c r="E40" s="1365" t="s">
        <v>436</v>
      </c>
      <c r="F40" s="1365" t="s">
        <v>437</v>
      </c>
      <c r="G40" s="1365" t="s">
        <v>438</v>
      </c>
      <c r="H40" s="1365"/>
      <c r="I40" s="1365" t="s">
        <v>488</v>
      </c>
      <c r="J40" s="1365" t="s">
        <v>441</v>
      </c>
      <c r="K40" s="1365" t="s">
        <v>489</v>
      </c>
      <c r="L40" s="1365" t="s">
        <v>417</v>
      </c>
      <c r="Q40" s="377"/>
      <c r="R40" s="377"/>
      <c r="S40" s="2274"/>
      <c r="T40" s="2210"/>
      <c r="U40" s="303"/>
      <c r="V40" s="2367"/>
      <c r="W40" s="2366"/>
      <c r="X40" s="1984" t="s">
        <v>538</v>
      </c>
      <c r="Y40" s="1984" t="s">
        <v>539</v>
      </c>
      <c r="Z40" s="2366"/>
      <c r="AA40" s="1984" t="s">
        <v>540</v>
      </c>
      <c r="AB40" s="1984" t="s">
        <v>541</v>
      </c>
      <c r="AC40" s="1490" t="s">
        <v>445</v>
      </c>
      <c r="AD40" s="2271" t="s">
        <v>446</v>
      </c>
      <c r="AE40" s="2272"/>
      <c r="AF40" s="2280"/>
      <c r="AG40" s="2367"/>
      <c r="AH40" s="2366"/>
      <c r="AI40" s="1984" t="s">
        <v>538</v>
      </c>
      <c r="AJ40" s="1984" t="s">
        <v>539</v>
      </c>
      <c r="AK40" s="2366"/>
      <c r="AL40" s="1984" t="s">
        <v>540</v>
      </c>
      <c r="AM40" s="1984" t="s">
        <v>541</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399</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543</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543</v>
      </c>
      <c r="E46" s="2260"/>
      <c r="F46" s="2260"/>
      <c r="G46" s="2260"/>
      <c r="H46" s="2260"/>
      <c r="I46" s="2287"/>
      <c r="J46" s="2257" t="str">
        <f>I45&amp;".1"</f>
        <v>...1.1</v>
      </c>
      <c r="K46" s="1364"/>
      <c r="L46" s="1365" t="s">
        <v>407</v>
      </c>
      <c r="P46" s="2258"/>
      <c r="Q46" s="2258">
        <v>1</v>
      </c>
      <c r="R46" s="358"/>
      <c r="S46" s="1494" t="str">
        <f>$J46</f>
        <v>...1.1</v>
      </c>
      <c r="T46" s="287" t="s">
        <v>408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253</v>
      </c>
      <c r="B47" s="1364" t="s">
        <v>254</v>
      </c>
      <c r="C47" s="1364" t="s">
        <v>255</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543</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543</v>
      </c>
      <c r="E50" s="2260"/>
      <c r="F50" s="2260"/>
      <c r="G50" s="2260"/>
      <c r="H50" s="2260"/>
      <c r="I50" s="2257"/>
      <c r="J50" s="1364"/>
      <c r="K50" s="1364"/>
      <c r="L50" s="1365"/>
      <c r="P50" s="2258"/>
      <c r="Q50" s="1482"/>
      <c r="R50" s="357"/>
      <c r="S50" s="1279"/>
      <c r="T50" s="366" t="s">
        <v>413</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543</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267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268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E98A-3A6A-48D2-8C84-0.530272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467</v>
      </c>
      <c r="AH24" s="1508" t="s">
        <v>467</v>
      </c>
      <c r="AK24" s="1508" t="s">
        <v>504</v>
      </c>
      <c r="AL24" s="1508" t="s">
        <v>467</v>
      </c>
      <c r="AP24" s="1508" t="s">
        <v>467</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46142.48105324074</v>
      </c>
      <c r="W32" s="2265"/>
      <c r="X32" s="2265"/>
      <c r="Y32" s="2265"/>
      <c r="Z32" s="2265"/>
      <c r="AA32" s="2265"/>
      <c r="AB32" s="2265"/>
      <c r="AC32" s="327"/>
      <c r="AD32" s="2265" t="str">
        <f>IF(TITLE_DATE_PR_CHANGE="",IF(TITLE_DATE_PR="","",TITLE_DATE_PR),TITLE_DATE_PR_CHANGE)</f>
        <v>46142.48105324074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26-01/80</v>
      </c>
      <c r="W33" s="2252"/>
      <c r="X33" s="2252"/>
      <c r="Y33" s="2252"/>
      <c r="Z33" s="2252"/>
      <c r="AA33" s="2252"/>
      <c r="AB33" s="2252"/>
      <c r="AC33" s="327"/>
      <c r="AD33" s="2252" t="str">
        <f>IF(TITLE_NUMBER_PR_CHANGE="",IF(TITLE_NUMBER_PR="","",TITLE_NUMBER_PR),TITLE_NUMBER_PR_CHANGE)</f>
        <v>26-01/80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46142.48105324074</v>
      </c>
      <c r="W36" s="2265"/>
      <c r="X36" s="2265"/>
      <c r="Y36" s="2265"/>
      <c r="Z36" s="2265"/>
      <c r="AA36" s="2265"/>
      <c r="AB36" s="2265"/>
      <c r="AC36" s="327"/>
      <c r="AD36" s="2265" t="str">
        <f>IF(TITLE_DATE_PR_CHANGE="",IF(TITLE_DATE_PR="","",TITLE_DATE_PR),TITLE_DATE_PR_CHANGE)</f>
        <v>46142.48105324074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26-01/80</v>
      </c>
      <c r="W37" s="2252"/>
      <c r="X37" s="2252"/>
      <c r="Y37" s="2252"/>
      <c r="Z37" s="2252"/>
      <c r="AA37" s="2252"/>
      <c r="AB37" s="2252"/>
      <c r="AC37" s="327"/>
      <c r="AD37" s="2252" t="str">
        <f>IF(TITLE_NUMBER_PR_CHANGE="",IF(TITLE_NUMBER_PR="","",TITLE_NUMBER_PR),TITLE_NUMBER_PR_CHANGE)</f>
        <v>26-01/80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88</v>
      </c>
      <c r="T41" s="2210" t="s">
        <v>505</v>
      </c>
      <c r="U41" s="302"/>
      <c r="V41" s="2275" t="s">
        <v>428</v>
      </c>
      <c r="W41" s="2276"/>
      <c r="X41" s="2276"/>
      <c r="Y41" s="2276"/>
      <c r="Z41" s="2276"/>
      <c r="AA41" s="2276"/>
      <c r="AB41" s="2277"/>
      <c r="AC41" s="2278" t="s">
        <v>429</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436</v>
      </c>
      <c r="F44" s="1365" t="s">
        <v>437</v>
      </c>
      <c r="G44" s="1365" t="s">
        <v>438</v>
      </c>
      <c r="H44" s="1365" t="s">
        <v>439</v>
      </c>
      <c r="I44" s="1365" t="s">
        <v>440</v>
      </c>
      <c r="J44" s="1365" t="s">
        <v>441</v>
      </c>
      <c r="K44" s="1365" t="s">
        <v>442</v>
      </c>
      <c r="L44" s="1365" t="s">
        <v>417</v>
      </c>
      <c r="Q44" s="292"/>
      <c r="R44" s="377"/>
      <c r="S44" s="2274"/>
      <c r="T44" s="2210"/>
      <c r="U44" s="303"/>
      <c r="V44" s="1480" t="s">
        <v>476</v>
      </c>
      <c r="W44" s="1480" t="s">
        <v>477</v>
      </c>
      <c r="X44" s="1480" t="s">
        <v>476</v>
      </c>
      <c r="Y44" s="1480" t="s">
        <v>477</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258</v>
      </c>
      <c r="B50" s="1344" t="s">
        <v>259</v>
      </c>
      <c r="C50" s="1344" t="s">
        <v>260</v>
      </c>
      <c r="D50" s="1344" t="s">
        <v>544</v>
      </c>
      <c r="E50" s="2260"/>
      <c r="F50" s="2260"/>
      <c r="G50" s="2260"/>
      <c r="H50" s="2260"/>
      <c r="I50" s="2257" t="str">
        <f>S49&amp;".1"</f>
        <v>.1</v>
      </c>
      <c r="J50" s="1344"/>
      <c r="K50" s="1344"/>
      <c r="L50" s="1347" t="s">
        <v>404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544</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267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268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CB755-013E-8227-4DF1-0.C21EC4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ПАО "ТГК-1" филиал "Невский"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301</v>
      </c>
      <c r="F28" s="2371"/>
      <c r="G28" s="2371"/>
      <c r="H28" s="1646"/>
      <c r="I28" s="1646"/>
      <c r="J28" s="2128"/>
      <c r="AF28" s="1632">
        <v>11</v>
      </c>
    </row>
    <row customHeight="1" ht="24">
      <c r="E29" s="1647" t="s">
        <v>88</v>
      </c>
      <c r="F29" s="1654" t="s">
        <v>303</v>
      </c>
      <c r="G29" s="1654" t="s">
        <v>566</v>
      </c>
      <c r="H29" s="1654" t="s">
        <v>304</v>
      </c>
      <c r="I29" s="1654" t="s">
        <v>304</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552</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552</v>
      </c>
      <c r="H32" s="558"/>
      <c r="I32" s="558"/>
      <c r="J32" s="290" t="str">
        <f>FHD_NOTE_P_3</f>
        <v/>
      </c>
      <c r="K32" s="1637" t="str">
        <f>IF((LEN(E32)-LEN(SUBSTITUTE(E32,".","")))/LEN(".")=1,"p","")</f>
        <v>p</v>
      </c>
      <c r="AF32" s="1632">
        <v>11</v>
      </c>
    </row>
    <row customHeight="1" ht="11.25" hidden="1">
      <c r="A33" s="2372" t="s">
        <v>568</v>
      </c>
      <c r="D33" s="1639"/>
      <c r="E33" s="547" t="str">
        <f>FHD_NUM_P_4</f>
        <v/>
      </c>
      <c r="F33" s="1525" t="str">
        <f>FHD_P_4</f>
        <v/>
      </c>
      <c r="G33" s="1879" t="s">
        <v>552</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573</v>
      </c>
      <c r="C47" s="1637"/>
      <c r="D47" s="576"/>
      <c r="E47" s="547" t="str">
        <f>FHD_NUM_P_11</f>
        <v/>
      </c>
      <c r="F47" s="1525" t="str">
        <f>FHD_P_11</f>
        <v/>
      </c>
      <c r="G47" s="1879" t="s">
        <v>552</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574</v>
      </c>
      <c r="C48" s="1637"/>
      <c r="D48" s="1639"/>
      <c r="E48" s="547" t="str">
        <f>FHD_NUM_P_12</f>
        <v>2.3</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552</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552</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307</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576</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552</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307</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578</v>
      </c>
      <c r="C72" s="1637"/>
      <c r="D72" s="1639"/>
      <c r="E72" s="547" t="str">
        <f>FHD_NUM_P_34</f>
        <v/>
      </c>
      <c r="F72" s="1881" t="str">
        <f>FHD_P_34</f>
        <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579</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307</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584</v>
      </c>
      <c r="D96" s="1639"/>
      <c r="E96" s="547" t="str">
        <f>FHD_NUM_P_58</f>
        <v>7</v>
      </c>
      <c r="F96" s="1881" t="str">
        <f>FHD_P_58</f>
        <v>Объём сточных вод, принятых от потребителей</v>
      </c>
      <c r="G96" s="1882" t="s">
        <v>581</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581</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581</v>
      </c>
      <c r="H98" s="978"/>
      <c r="I98" s="578"/>
      <c r="J98" s="290" t="str">
        <f>FHD_NOTE_P_60</f>
        <v/>
      </c>
      <c r="K98" s="544"/>
      <c r="AF98" s="1632">
        <v>0</v>
      </c>
    </row>
    <row s="1367" customFormat="1" customHeight="1" ht="18.75" hidden="1">
      <c r="A99" s="2372" t="s">
        <v>585</v>
      </c>
      <c r="C99" s="1637"/>
      <c r="D99" s="1639"/>
      <c r="E99" s="547" t="str">
        <f>FHD_NUM_P_61</f>
        <v/>
      </c>
      <c r="F99" s="1881" t="str">
        <f>FHD_P_61</f>
        <v/>
      </c>
      <c r="G99" s="1879" t="s">
        <v>556</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586</v>
      </c>
      <c r="G101" s="573"/>
      <c r="H101" s="574"/>
      <c r="I101" s="574"/>
      <c r="J101" s="1005" t="s">
        <v>587</v>
      </c>
      <c r="K101" s="544"/>
      <c r="AF101" s="1632">
        <v>0</v>
      </c>
    </row>
    <row s="1367" customFormat="1" customHeight="1" ht="18.75" hidden="1">
      <c r="A102" s="2372"/>
      <c r="C102" s="1637"/>
      <c r="D102" s="1639"/>
      <c r="E102" s="547" t="str">
        <f>FHD_NUM_P_62</f>
        <v/>
      </c>
      <c r="F102" s="1881" t="str">
        <f>FHD_P_62</f>
        <v/>
      </c>
      <c r="G102" s="1878" t="s">
        <v>556</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583</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588</v>
      </c>
      <c r="D104" s="1639"/>
      <c r="E104" s="547" t="str">
        <f>FHD_NUM_P_64</f>
        <v/>
      </c>
      <c r="F104" s="1881" t="str">
        <f>FHD_P_64</f>
        <v/>
      </c>
      <c r="G104" s="1878" t="s">
        <v>583</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583</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hidden="1">
      <c r="A113" s="990" t="s">
        <v>591</v>
      </c>
      <c r="D113" s="1639"/>
      <c r="E113" s="547" t="str">
        <f>FHD_NUM_P_73</f>
        <v/>
      </c>
      <c r="F113" s="1881" t="str">
        <f>FHD_P_73</f>
        <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597</v>
      </c>
      <c r="D120" s="1639"/>
      <c r="E120" s="547" t="str">
        <f>FHD_NUM_P_78</f>
        <v/>
      </c>
      <c r="F120" s="1881" t="str">
        <f>FHD_P_78</f>
        <v/>
      </c>
      <c r="G120" s="1878" t="s">
        <v>560</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586</v>
      </c>
      <c r="G122" s="573"/>
      <c r="H122" s="574"/>
      <c r="I122" s="574"/>
      <c r="J122" s="1005" t="s">
        <v>598</v>
      </c>
      <c r="K122" s="544"/>
      <c r="AF122" s="1632">
        <v>0</v>
      </c>
    </row>
    <row customHeight="1" ht="22.5" hidden="1">
      <c r="A123" s="2372"/>
      <c r="D123" s="1639"/>
      <c r="E123" s="547" t="str">
        <f>FHD_NUM_P_79</f>
        <v/>
      </c>
      <c r="F123" s="1881" t="str">
        <f>FHD_P_79</f>
        <v/>
      </c>
      <c r="G123" s="1879" t="s">
        <v>562</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586</v>
      </c>
      <c r="G125" s="573"/>
      <c r="H125" s="574"/>
      <c r="I125" s="574"/>
      <c r="J125" s="1005" t="s">
        <v>599</v>
      </c>
      <c r="K125" s="544"/>
      <c r="AF125" s="1632">
        <v>0</v>
      </c>
    </row>
    <row customHeight="1" ht="22.5" hidden="1">
      <c r="A126" s="2372"/>
      <c r="D126" s="1639"/>
      <c r="E126" s="547" t="str">
        <f>FHD_NUM_P_80</f>
        <v/>
      </c>
      <c r="F126" s="1881" t="str">
        <f>FHD_P_80</f>
        <v/>
      </c>
      <c r="G126" s="1879" t="s">
        <v>600</v>
      </c>
      <c r="H126" s="558"/>
      <c r="I126" s="558"/>
      <c r="J126" s="290" t="str">
        <f>FHD_NOTE_P_80</f>
        <v/>
      </c>
      <c r="K126" s="544"/>
      <c r="AF126" s="1632">
        <v>0</v>
      </c>
    </row>
    <row customHeight="1" ht="18.75" hidden="1">
      <c r="A127" s="2372"/>
      <c r="D127" s="1639"/>
      <c r="E127" s="547" t="str">
        <f>FHD_NUM_P_81</f>
        <v/>
      </c>
      <c r="F127" s="1881" t="str">
        <f>FHD_P_81</f>
        <v/>
      </c>
      <c r="G127" s="1879" t="s">
        <v>601</v>
      </c>
      <c r="H127" s="558"/>
      <c r="I127" s="558"/>
      <c r="J127" s="290" t="str">
        <f>FHD_NOTE_P_81</f>
        <v/>
      </c>
      <c r="K127" s="544"/>
      <c r="AF127" s="1632">
        <v>0</v>
      </c>
    </row>
    <row customHeight="1" ht="18.75" hidden="1">
      <c r="A128" s="2372"/>
      <c r="C128" s="1637" t="s">
        <v>588</v>
      </c>
      <c r="D128" s="1639"/>
      <c r="E128" s="547" t="str">
        <f>FHD_NUM_P_82</f>
        <v/>
      </c>
      <c r="F128" s="1881" t="str">
        <f>FHD_P_82</f>
        <v/>
      </c>
      <c r="G128" s="1879" t="s">
        <v>307</v>
      </c>
      <c r="H128" s="402"/>
      <c r="I128" s="402"/>
      <c r="J128" s="290" t="str">
        <f>FHD_NOTE_P_82</f>
        <v/>
      </c>
      <c r="K128" s="544"/>
      <c r="AF128" s="1632">
        <v>0</v>
      </c>
    </row>
    <row customHeight="1" ht="18.75" hidden="1">
      <c r="A129" s="2372"/>
      <c r="C129" s="1637" t="s">
        <v>588</v>
      </c>
      <c r="D129" s="1639"/>
      <c r="E129" s="547" t="str">
        <f>FHD_NUM_P_83</f>
        <v/>
      </c>
      <c r="F129" s="1525" t="str">
        <f>FHD_P_83</f>
        <v/>
      </c>
      <c r="G129" s="1879" t="s">
        <v>307</v>
      </c>
      <c r="H129" s="402"/>
      <c r="I129" s="402"/>
      <c r="J129" s="290" t="str">
        <f>FHD_NOTE_P_83</f>
        <v/>
      </c>
      <c r="K129" s="544"/>
      <c r="AF129" s="1632">
        <v>0</v>
      </c>
    </row>
    <row customHeight="1" ht="18.75" hidden="1">
      <c r="A130" s="2372"/>
      <c r="C130" s="1637" t="s">
        <v>588</v>
      </c>
      <c r="D130" s="1639"/>
      <c r="E130" s="547" t="str">
        <f>FHD_NUM_P_84</f>
        <v/>
      </c>
      <c r="F130" s="1525" t="str">
        <f>FHD_P_84</f>
        <v/>
      </c>
      <c r="G130" s="1879" t="s">
        <v>307</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DCB61-C70F-CAA8-CDE2-0.A0D5E2F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"Невский"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301</v>
      </c>
      <c r="F9" s="2103"/>
      <c r="G9" s="2103"/>
      <c r="H9" s="2103"/>
      <c r="I9" s="2103"/>
      <c r="J9" s="2103"/>
      <c r="K9" s="2103"/>
      <c r="L9" s="2103"/>
      <c r="M9" s="2103"/>
      <c r="N9" s="2103"/>
      <c r="O9" s="2103"/>
      <c r="P9" s="2103"/>
      <c r="Q9" s="2103"/>
      <c r="R9" s="2104"/>
      <c r="S9" s="2128" t="s">
        <v>302</v>
      </c>
      <c r="T9" s="335"/>
      <c r="CF9" s="506">
        <v>19</v>
      </c>
    </row>
    <row customHeight="1" ht="48.29999999999999">
      <c r="D10" s="552" t="s">
        <v>88</v>
      </c>
      <c r="E10" s="2128" t="s">
        <v>88</v>
      </c>
      <c r="F10" s="2128"/>
      <c r="G10" s="522" t="s">
        <v>303</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99</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377</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87F79-7774-1547-5841-0.0674C3D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ПАО "ТГК-1" филиал "Невский"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620</v>
      </c>
      <c r="I10" s="712"/>
      <c r="J10" s="2368" t="s">
        <v>105</v>
      </c>
      <c r="K10" s="2369"/>
      <c r="L10" s="2030" t="str">
        <f>IF(L9="","",INDEX(DIFFERENTIATION_UNMERGE_VD,MATCH(L9,DIFFERENTIATION_ID_DIFF,0)))</f>
        <v/>
      </c>
      <c r="M10" s="2030">
        <f>IF(M9="","",INDEX(DIFFERENTIATION_UNMERGE_VD,MATCH(M9,DIFFERENTIATION_ID_DIFF,0)))</f>
        <v>0</v>
      </c>
      <c r="O10" s="2128" t="s">
        <v>302</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301</v>
      </c>
      <c r="J13" s="2371"/>
      <c r="K13" s="2371"/>
      <c r="L13" s="2028"/>
      <c r="M13" s="2068"/>
      <c r="O13" s="2128"/>
      <c r="AK13" s="1632">
        <v>11</v>
      </c>
    </row>
    <row customHeight="1" ht="24">
      <c r="I14" s="2021" t="s">
        <v>88</v>
      </c>
      <c r="J14" s="2021" t="s">
        <v>303</v>
      </c>
      <c r="K14" s="2021" t="s">
        <v>566</v>
      </c>
      <c r="L14" s="2061" t="s">
        <v>304</v>
      </c>
      <c r="M14" s="2062" t="s">
        <v>304</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307</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307</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39BCA-2A55-F767-10CB-0.EE8C24A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516</v>
      </c>
      <c r="I2" s="2025"/>
      <c r="J2" s="1683"/>
      <c r="K2" s="2019" t="s">
        <v>307</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ПАО "ТГК-1" филиал "Невский"</v>
      </c>
      <c r="J6" s="2250"/>
      <c r="K6" s="2250"/>
      <c r="L6" s="2250"/>
      <c r="M6" s="267"/>
      <c r="W6" s="1632">
        <v>17</v>
      </c>
    </row>
    <row customHeight="1" ht="14.699999999999998">
      <c r="H7" s="377"/>
      <c r="I7" s="458"/>
      <c r="J7" s="464"/>
      <c r="K7" s="464"/>
      <c r="L7" s="753"/>
      <c r="M7" s="194"/>
      <c r="W7" s="1632">
        <v>14</v>
      </c>
    </row>
    <row customHeight="1" ht="14.699999999999998">
      <c r="H8" s="377"/>
      <c r="I8" s="2387" t="s">
        <v>301</v>
      </c>
      <c r="J8" s="2388"/>
      <c r="K8" s="2388"/>
      <c r="L8" s="2389"/>
      <c r="M8" s="2390" t="s">
        <v>302</v>
      </c>
      <c r="W8" s="1632">
        <v>14</v>
      </c>
    </row>
    <row customHeight="1" ht="35.699999999999996">
      <c r="E9" s="2052" t="s">
        <v>618</v>
      </c>
      <c r="F9" s="2052" t="s">
        <v>624</v>
      </c>
      <c r="H9" s="377"/>
      <c r="I9" s="2026" t="s">
        <v>88</v>
      </c>
      <c r="J9" s="2027" t="s">
        <v>303</v>
      </c>
      <c r="K9" s="2065" t="s">
        <v>566</v>
      </c>
      <c r="L9" s="2066" t="s">
        <v>304</v>
      </c>
      <c r="M9" s="2390"/>
      <c r="W9" s="1632">
        <v>34</v>
      </c>
    </row>
    <row customHeight="1" ht="35.699999999999996">
      <c r="B10" s="2054" t="s">
        <v>690</v>
      </c>
      <c r="C10" s="2054" t="s">
        <v>691</v>
      </c>
      <c r="D10" s="2053" t="s">
        <v>627</v>
      </c>
      <c r="E10" s="2057" t="s">
        <v>628</v>
      </c>
      <c r="F10" s="2057" t="s">
        <v>628</v>
      </c>
      <c r="H10" s="377"/>
      <c r="I10" s="2025" t="s">
        <v>109</v>
      </c>
      <c r="J10" s="1887" t="s">
        <v>692</v>
      </c>
      <c r="K10" s="2019" t="s">
        <v>307</v>
      </c>
      <c r="L10" s="819"/>
      <c r="M10" s="298" t="s">
        <v>693</v>
      </c>
      <c r="W10" s="1632">
        <v>34</v>
      </c>
    </row>
    <row customHeight="1" ht="50.25">
      <c r="B11" s="2054" t="s">
        <v>694</v>
      </c>
      <c r="C11" s="2054" t="s">
        <v>695</v>
      </c>
      <c r="D11" s="2053" t="s">
        <v>627</v>
      </c>
      <c r="E11" s="2057" t="s">
        <v>628</v>
      </c>
      <c r="F11" s="2057" t="s">
        <v>628</v>
      </c>
      <c r="H11" s="377"/>
      <c r="I11" s="2025" t="s">
        <v>110</v>
      </c>
      <c r="J11" s="1887" t="s">
        <v>696</v>
      </c>
      <c r="K11" s="2019" t="s">
        <v>307</v>
      </c>
      <c r="L11" s="819"/>
      <c r="M11" s="298" t="s">
        <v>693</v>
      </c>
      <c r="W11" s="1632">
        <v>48</v>
      </c>
    </row>
    <row customHeight="1" ht="48.29999999999999">
      <c r="B12" s="2054" t="s">
        <v>697</v>
      </c>
      <c r="C12" s="2054" t="s">
        <v>698</v>
      </c>
      <c r="D12" s="2053" t="s">
        <v>627</v>
      </c>
      <c r="E12" s="2057" t="s">
        <v>628</v>
      </c>
      <c r="F12" s="2057" t="s">
        <v>628</v>
      </c>
      <c r="H12" s="1689"/>
      <c r="I12" s="2025" t="s">
        <v>90</v>
      </c>
      <c r="J12" s="2032" t="s">
        <v>699</v>
      </c>
      <c r="K12" s="2019" t="s">
        <v>307</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99</v>
      </c>
      <c r="F16" s="2056" t="s">
        <v>99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3F488-2005-153C-52CE-0.1DF2772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ПАО "ТГК-1" филиал "Невский"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301</v>
      </c>
      <c r="F13" s="2371"/>
      <c r="G13" s="2371"/>
      <c r="H13" s="1552"/>
      <c r="I13" s="1552"/>
      <c r="J13" s="2128"/>
      <c r="AF13" s="1632">
        <v>11</v>
      </c>
    </row>
    <row customHeight="1" ht="24">
      <c r="E14" s="1640" t="s">
        <v>88</v>
      </c>
      <c r="F14" s="1635" t="s">
        <v>303</v>
      </c>
      <c r="G14" s="1635" t="s">
        <v>566</v>
      </c>
      <c r="H14" s="1635" t="s">
        <v>304</v>
      </c>
      <c r="I14" s="1635" t="s">
        <v>304</v>
      </c>
      <c r="J14" s="2128"/>
      <c r="AF14" s="1632">
        <v>23</v>
      </c>
    </row>
    <row customHeight="1" ht="19.95">
      <c r="D15" s="1639"/>
      <c r="E15" s="1631" t="s">
        <v>109</v>
      </c>
      <c r="F15" s="708" t="s">
        <v>704</v>
      </c>
      <c r="G15" s="1647" t="s">
        <v>552</v>
      </c>
      <c r="H15" s="558"/>
      <c r="I15" s="558"/>
      <c r="J15" s="290" t="s">
        <v>705</v>
      </c>
      <c r="K15" s="544" t="s">
        <v>630</v>
      </c>
      <c r="AF15" s="1632">
        <v>19</v>
      </c>
    </row>
    <row customHeight="1" ht="35.699999999999996">
      <c r="D16" s="1639"/>
      <c r="E16" s="1631" t="s">
        <v>110</v>
      </c>
      <c r="F16" s="708" t="s">
        <v>706</v>
      </c>
      <c r="G16" s="1647" t="s">
        <v>552</v>
      </c>
      <c r="H16" s="559">
        <f>SUM(H17,H20:H32)</f>
        <v>0</v>
      </c>
      <c r="I16" s="559">
        <f>SUM(I17,I20,I23,I26,I29:I32)</f>
        <v>0</v>
      </c>
      <c r="J16" s="290" t="s">
        <v>707</v>
      </c>
      <c r="K16" s="544" t="s">
        <v>630</v>
      </c>
      <c r="AF16" s="1632">
        <v>34</v>
      </c>
    </row>
    <row customHeight="1" ht="19.95">
      <c r="D17" s="1639"/>
      <c r="E17" s="1665" t="s">
        <v>708</v>
      </c>
      <c r="F17" s="955" t="s">
        <v>709</v>
      </c>
      <c r="G17" s="1644" t="s">
        <v>552</v>
      </c>
      <c r="H17" s="558"/>
      <c r="I17" s="558"/>
      <c r="J17" s="290" t="s">
        <v>710</v>
      </c>
      <c r="K17" s="544"/>
      <c r="AF17" s="1632">
        <v>19</v>
      </c>
    </row>
    <row customHeight="1" ht="24">
      <c r="D18" s="1639"/>
      <c r="E18" s="1665" t="s">
        <v>711</v>
      </c>
      <c r="F18" s="1651" t="s">
        <v>712</v>
      </c>
      <c r="G18" s="1644" t="s">
        <v>552</v>
      </c>
      <c r="H18" s="558"/>
      <c r="I18" s="558"/>
      <c r="J18" s="290" t="s">
        <v>713</v>
      </c>
      <c r="K18" s="544"/>
      <c r="AF18" s="1632">
        <v>23</v>
      </c>
    </row>
    <row customHeight="1" ht="35.699999999999996">
      <c r="D19" s="1639"/>
      <c r="E19" s="1665" t="s">
        <v>714</v>
      </c>
      <c r="F19" s="1651" t="s">
        <v>715</v>
      </c>
      <c r="G19" s="1644" t="s">
        <v>552</v>
      </c>
      <c r="H19" s="558"/>
      <c r="I19" s="558"/>
      <c r="J19" s="290"/>
      <c r="K19" s="544"/>
      <c r="AF19" s="1632">
        <v>34</v>
      </c>
    </row>
    <row customHeight="1" ht="19.95">
      <c r="D20" s="1639"/>
      <c r="E20" s="1665" t="s">
        <v>308</v>
      </c>
      <c r="F20" s="955" t="s">
        <v>716</v>
      </c>
      <c r="G20" s="1644" t="s">
        <v>552</v>
      </c>
      <c r="H20" s="558"/>
      <c r="I20" s="558"/>
      <c r="J20" s="290" t="s">
        <v>717</v>
      </c>
      <c r="K20" s="544"/>
      <c r="AF20" s="1632">
        <v>19</v>
      </c>
    </row>
    <row customHeight="1" ht="19.95">
      <c r="D21" s="1639"/>
      <c r="E21" s="1665" t="s">
        <v>718</v>
      </c>
      <c r="F21" s="1651" t="s">
        <v>719</v>
      </c>
      <c r="G21" s="1644" t="s">
        <v>552</v>
      </c>
      <c r="H21" s="558"/>
      <c r="I21" s="558"/>
      <c r="J21" s="290"/>
      <c r="K21" s="544"/>
      <c r="AF21" s="1632">
        <v>19</v>
      </c>
    </row>
    <row customHeight="1" ht="19.95">
      <c r="D22" s="1639"/>
      <c r="E22" s="1665" t="s">
        <v>720</v>
      </c>
      <c r="F22" s="1651" t="s">
        <v>721</v>
      </c>
      <c r="G22" s="1644" t="s">
        <v>552</v>
      </c>
      <c r="H22" s="558"/>
      <c r="I22" s="558"/>
      <c r="J22" s="290"/>
      <c r="K22" s="544"/>
      <c r="AF22" s="1632">
        <v>19</v>
      </c>
    </row>
    <row customHeight="1" ht="24">
      <c r="D23" s="1639"/>
      <c r="E23" s="1665" t="s">
        <v>311</v>
      </c>
      <c r="F23" s="955" t="s">
        <v>722</v>
      </c>
      <c r="G23" s="1644" t="s">
        <v>552</v>
      </c>
      <c r="H23" s="558"/>
      <c r="I23" s="558"/>
      <c r="J23" s="290" t="s">
        <v>723</v>
      </c>
      <c r="K23" s="544"/>
      <c r="AF23" s="1632">
        <v>23</v>
      </c>
    </row>
    <row customHeight="1" ht="19.95">
      <c r="D24" s="1639"/>
      <c r="E24" s="1665" t="s">
        <v>724</v>
      </c>
      <c r="F24" s="1651" t="s">
        <v>725</v>
      </c>
      <c r="G24" s="1644" t="s">
        <v>552</v>
      </c>
      <c r="H24" s="558"/>
      <c r="I24" s="558"/>
      <c r="J24" s="290"/>
      <c r="K24" s="544"/>
      <c r="AF24" s="1632">
        <v>19</v>
      </c>
    </row>
    <row customHeight="1" ht="35.699999999999996">
      <c r="D25" s="1639"/>
      <c r="E25" s="1665" t="s">
        <v>726</v>
      </c>
      <c r="F25" s="1651" t="s">
        <v>727</v>
      </c>
      <c r="G25" s="1644" t="s">
        <v>552</v>
      </c>
      <c r="H25" s="558"/>
      <c r="I25" s="558"/>
      <c r="J25" s="290"/>
      <c r="K25" s="544"/>
      <c r="AF25" s="1632">
        <v>34</v>
      </c>
    </row>
    <row customHeight="1" ht="24">
      <c r="D26" s="1639"/>
      <c r="E26" s="1665" t="s">
        <v>728</v>
      </c>
      <c r="F26" s="955" t="s">
        <v>729</v>
      </c>
      <c r="G26" s="1644" t="s">
        <v>552</v>
      </c>
      <c r="H26" s="558"/>
      <c r="I26" s="558"/>
      <c r="J26" s="290" t="s">
        <v>730</v>
      </c>
      <c r="K26" s="544"/>
      <c r="AF26" s="1632">
        <v>23</v>
      </c>
    </row>
    <row customHeight="1" ht="19.95">
      <c r="D27" s="1639"/>
      <c r="E27" s="1676" t="s">
        <v>731</v>
      </c>
      <c r="F27" s="1651" t="s">
        <v>732</v>
      </c>
      <c r="G27" s="1655" t="s">
        <v>552</v>
      </c>
      <c r="H27" s="1677"/>
      <c r="I27" s="1677"/>
      <c r="J27" s="290"/>
      <c r="K27" s="544"/>
      <c r="AF27" s="1632">
        <v>19</v>
      </c>
    </row>
    <row customHeight="1" ht="19.95">
      <c r="D28" s="1639"/>
      <c r="E28" s="1676" t="s">
        <v>733</v>
      </c>
      <c r="F28" s="1651" t="s">
        <v>734</v>
      </c>
      <c r="G28" s="1655" t="s">
        <v>552</v>
      </c>
      <c r="H28" s="1677"/>
      <c r="I28" s="1677"/>
      <c r="J28" s="290"/>
      <c r="K28" s="544"/>
      <c r="AF28" s="1632">
        <v>19</v>
      </c>
    </row>
    <row customHeight="1" ht="19.95">
      <c r="D29" s="1639"/>
      <c r="E29" s="1676" t="s">
        <v>735</v>
      </c>
      <c r="F29" s="955" t="s">
        <v>736</v>
      </c>
      <c r="G29" s="1655" t="s">
        <v>552</v>
      </c>
      <c r="H29" s="1677"/>
      <c r="I29" s="1677"/>
      <c r="J29" s="290"/>
      <c r="K29" s="544"/>
      <c r="AF29" s="1632">
        <v>19</v>
      </c>
    </row>
    <row customHeight="1" ht="19.95">
      <c r="D30" s="1639"/>
      <c r="E30" s="1676" t="s">
        <v>737</v>
      </c>
      <c r="F30" s="955" t="s">
        <v>738</v>
      </c>
      <c r="G30" s="1655" t="s">
        <v>552</v>
      </c>
      <c r="H30" s="1677"/>
      <c r="I30" s="1677"/>
      <c r="J30" s="290"/>
      <c r="K30" s="544"/>
      <c r="AF30" s="1632">
        <v>19</v>
      </c>
    </row>
    <row customHeight="1" ht="19.95">
      <c r="D31" s="1639"/>
      <c r="E31" s="1676" t="s">
        <v>739</v>
      </c>
      <c r="F31" s="955" t="s">
        <v>740</v>
      </c>
      <c r="G31" s="1655" t="s">
        <v>552</v>
      </c>
      <c r="H31" s="1677"/>
      <c r="I31" s="1677"/>
      <c r="J31" s="290"/>
      <c r="K31" s="544"/>
      <c r="AF31" s="1632">
        <v>19</v>
      </c>
    </row>
    <row s="1367" customFormat="1" customHeight="1" ht="35.699999999999996">
      <c r="A32" s="988"/>
      <c r="C32" s="1637"/>
      <c r="D32" s="1639"/>
      <c r="E32" s="1676" t="s">
        <v>741</v>
      </c>
      <c r="F32" s="955" t="s">
        <v>742</v>
      </c>
      <c r="G32" s="1645" t="s">
        <v>552</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552</v>
      </c>
      <c r="H35" s="1677"/>
      <c r="I35" s="1677"/>
      <c r="J35" s="290" t="s">
        <v>747</v>
      </c>
      <c r="K35" s="544"/>
      <c r="AF35" s="1632">
        <v>57</v>
      </c>
    </row>
    <row s="1367" customFormat="1" customHeight="1" ht="24">
      <c r="A36" s="990" t="s">
        <v>578</v>
      </c>
      <c r="C36" s="1637"/>
      <c r="D36" s="1639"/>
      <c r="E36" s="1665" t="s">
        <v>90</v>
      </c>
      <c r="F36" s="708" t="s">
        <v>748</v>
      </c>
      <c r="G36" s="1644" t="s">
        <v>552</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325</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552</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552</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552</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552</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552</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111</v>
      </c>
      <c r="F43" s="708" t="s">
        <v>629</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15FA8-D265-4F0F-2639-0.2B3DDFF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ПАО "ТГК-1" филиал "Невский"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301</v>
      </c>
      <c r="F13" s="2371"/>
      <c r="G13" s="2371"/>
      <c r="H13" s="1657"/>
      <c r="I13" s="1657"/>
      <c r="J13" s="2128"/>
      <c r="AF13" s="1632">
        <v>11</v>
      </c>
    </row>
    <row customHeight="1" ht="24">
      <c r="E14" s="1658" t="s">
        <v>88</v>
      </c>
      <c r="F14" s="1661" t="s">
        <v>303</v>
      </c>
      <c r="G14" s="1661" t="s">
        <v>566</v>
      </c>
      <c r="H14" s="1661" t="s">
        <v>304</v>
      </c>
      <c r="I14" s="1661" t="s">
        <v>304</v>
      </c>
      <c r="J14" s="2128"/>
      <c r="AF14" s="1632">
        <v>23</v>
      </c>
    </row>
    <row customHeight="1" ht="19.95">
      <c r="D15" s="1639"/>
      <c r="E15" s="1631" t="s">
        <v>109</v>
      </c>
      <c r="F15" s="708" t="s">
        <v>775</v>
      </c>
      <c r="G15" s="1658" t="s">
        <v>552</v>
      </c>
      <c r="H15" s="558"/>
      <c r="I15" s="558"/>
      <c r="J15" s="290" t="s">
        <v>776</v>
      </c>
      <c r="K15" s="544" t="s">
        <v>630</v>
      </c>
      <c r="AF15" s="1632">
        <v>19</v>
      </c>
    </row>
    <row customHeight="1" ht="24">
      <c r="D16" s="1639"/>
      <c r="E16" s="1631" t="s">
        <v>110</v>
      </c>
      <c r="F16" s="1666" t="s">
        <v>777</v>
      </c>
      <c r="G16" s="1658" t="s">
        <v>552</v>
      </c>
      <c r="H16" s="559">
        <f>SUM(H17,H20:H27)</f>
        <v>0</v>
      </c>
      <c r="I16" s="559">
        <f>SUM(I17,I20:I27)</f>
        <v>0</v>
      </c>
      <c r="J16" s="290" t="s">
        <v>778</v>
      </c>
      <c r="K16" s="544" t="s">
        <v>630</v>
      </c>
      <c r="AF16" s="1632">
        <v>23</v>
      </c>
    </row>
    <row customHeight="1" ht="35.699999999999996">
      <c r="D17" s="1639"/>
      <c r="E17" s="1665" t="s">
        <v>708</v>
      </c>
      <c r="F17" s="1668" t="s">
        <v>779</v>
      </c>
      <c r="G17" s="1655" t="s">
        <v>552</v>
      </c>
      <c r="H17" s="558"/>
      <c r="I17" s="558"/>
      <c r="J17" s="290" t="s">
        <v>780</v>
      </c>
      <c r="K17" s="544"/>
      <c r="AF17" s="1632">
        <v>34</v>
      </c>
    </row>
    <row customHeight="1" ht="19.95">
      <c r="D18" s="1639"/>
      <c r="E18" s="1665" t="s">
        <v>711</v>
      </c>
      <c r="F18" s="1669" t="s">
        <v>781</v>
      </c>
      <c r="G18" s="1655" t="s">
        <v>552</v>
      </c>
      <c r="H18" s="558"/>
      <c r="I18" s="558"/>
      <c r="J18" s="290"/>
      <c r="K18" s="544"/>
      <c r="AF18" s="1632">
        <v>19</v>
      </c>
    </row>
    <row customHeight="1" ht="24">
      <c r="D19" s="1639"/>
      <c r="E19" s="1665" t="s">
        <v>714</v>
      </c>
      <c r="F19" s="1669" t="s">
        <v>782</v>
      </c>
      <c r="G19" s="1655" t="s">
        <v>552</v>
      </c>
      <c r="H19" s="558"/>
      <c r="I19" s="558"/>
      <c r="J19" s="290"/>
      <c r="K19" s="544"/>
      <c r="AF19" s="1632">
        <v>23</v>
      </c>
    </row>
    <row customHeight="1" ht="35.699999999999996">
      <c r="D20" s="1639"/>
      <c r="E20" s="1665" t="s">
        <v>308</v>
      </c>
      <c r="F20" s="1668" t="s">
        <v>783</v>
      </c>
      <c r="G20" s="1655" t="s">
        <v>552</v>
      </c>
      <c r="H20" s="558"/>
      <c r="I20" s="558"/>
      <c r="J20" s="290"/>
      <c r="K20" s="544"/>
      <c r="AF20" s="1632">
        <v>34</v>
      </c>
    </row>
    <row customHeight="1" ht="48.29999999999999">
      <c r="D21" s="1639"/>
      <c r="E21" s="1665" t="s">
        <v>311</v>
      </c>
      <c r="F21" s="1668" t="s">
        <v>784</v>
      </c>
      <c r="G21" s="1655" t="s">
        <v>552</v>
      </c>
      <c r="H21" s="558"/>
      <c r="I21" s="558"/>
      <c r="J21" s="290"/>
      <c r="K21" s="544"/>
      <c r="AF21" s="1632">
        <v>46</v>
      </c>
    </row>
    <row customHeight="1" ht="60">
      <c r="D22" s="1639"/>
      <c r="E22" s="1665" t="s">
        <v>728</v>
      </c>
      <c r="F22" s="1668" t="s">
        <v>785</v>
      </c>
      <c r="G22" s="1655" t="s">
        <v>552</v>
      </c>
      <c r="H22" s="558"/>
      <c r="I22" s="558"/>
      <c r="J22" s="290"/>
      <c r="K22" s="544"/>
      <c r="AF22" s="1632">
        <v>57</v>
      </c>
    </row>
    <row customHeight="1" ht="35.699999999999996">
      <c r="D23" s="1639"/>
      <c r="E23" s="1665" t="s">
        <v>735</v>
      </c>
      <c r="F23" s="1668" t="s">
        <v>786</v>
      </c>
      <c r="G23" s="1655" t="s">
        <v>552</v>
      </c>
      <c r="H23" s="558"/>
      <c r="I23" s="558"/>
      <c r="J23" s="290"/>
      <c r="K23" s="544"/>
      <c r="AF23" s="1632">
        <v>34</v>
      </c>
    </row>
    <row customHeight="1" ht="35.699999999999996">
      <c r="D24" s="1639"/>
      <c r="E24" s="1665" t="s">
        <v>737</v>
      </c>
      <c r="F24" s="1668" t="s">
        <v>787</v>
      </c>
      <c r="G24" s="1655" t="s">
        <v>552</v>
      </c>
      <c r="H24" s="558"/>
      <c r="I24" s="558"/>
      <c r="J24" s="290"/>
      <c r="K24" s="544"/>
      <c r="AF24" s="1632">
        <v>34</v>
      </c>
    </row>
    <row customHeight="1" ht="24">
      <c r="D25" s="1639"/>
      <c r="E25" s="1665" t="s">
        <v>739</v>
      </c>
      <c r="F25" s="1668" t="s">
        <v>788</v>
      </c>
      <c r="G25" s="1655" t="s">
        <v>552</v>
      </c>
      <c r="H25" s="558"/>
      <c r="I25" s="558"/>
      <c r="J25" s="290"/>
      <c r="K25" s="544"/>
      <c r="AF25" s="1632">
        <v>23</v>
      </c>
    </row>
    <row customHeight="1" ht="76.5">
      <c r="D26" s="1639"/>
      <c r="E26" s="1665" t="s">
        <v>741</v>
      </c>
      <c r="F26" s="1668" t="s">
        <v>789</v>
      </c>
      <c r="G26" s="1655" t="s">
        <v>552</v>
      </c>
      <c r="H26" s="558"/>
      <c r="I26" s="558"/>
      <c r="J26" s="290"/>
      <c r="K26" s="544"/>
      <c r="AF26" s="1632">
        <v>73</v>
      </c>
    </row>
    <row s="1367" customFormat="1" customHeight="1" ht="35.699999999999996">
      <c r="A27" s="988"/>
      <c r="C27" s="1637"/>
      <c r="D27" s="1639"/>
      <c r="E27" s="1630" t="s">
        <v>745</v>
      </c>
      <c r="F27" s="1629" t="s">
        <v>790</v>
      </c>
      <c r="G27" s="1656" t="s">
        <v>552</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552</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552</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552</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552</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111</v>
      </c>
      <c r="F35" s="1662" t="s">
        <v>629</v>
      </c>
      <c r="G35" s="1658" t="s">
        <v>307</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4532C-B1FC-BB56-BFB5-0.1DB5901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ПАО "ТГК-1" филиал "Невский"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301</v>
      </c>
      <c r="E10" s="2103"/>
      <c r="F10" s="2103"/>
      <c r="G10" s="2103"/>
      <c r="H10" s="2103"/>
      <c r="I10" s="2103"/>
      <c r="J10" s="2104"/>
      <c r="K10" s="2200"/>
      <c r="L10" s="510"/>
      <c r="X10" s="759">
        <v>11</v>
      </c>
    </row>
    <row s="1636" customFormat="1" customHeight="1" ht="24">
      <c r="A11" s="2386"/>
      <c r="B11" s="2386"/>
      <c r="C11" s="658"/>
      <c r="D11" s="704" t="s">
        <v>88</v>
      </c>
      <c r="E11" s="706" t="s">
        <v>806</v>
      </c>
      <c r="F11" s="706" t="s">
        <v>566</v>
      </c>
      <c r="G11" s="466" t="s">
        <v>304</v>
      </c>
      <c r="H11" s="466" t="s">
        <v>391</v>
      </c>
      <c r="I11" s="808" t="s">
        <v>304</v>
      </c>
      <c r="J11" s="809" t="s">
        <v>391</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90</v>
      </c>
      <c r="E15" s="708" t="s">
        <v>814</v>
      </c>
      <c r="F15" s="951" t="s">
        <v>307</v>
      </c>
      <c r="G15" s="951" t="s">
        <v>307</v>
      </c>
      <c r="H15" s="107"/>
      <c r="I15" s="951" t="s">
        <v>307</v>
      </c>
      <c r="J15" s="107"/>
      <c r="K15" s="290" t="s">
        <v>815</v>
      </c>
      <c r="L15" s="721"/>
      <c r="X15" s="759">
        <v>0</v>
      </c>
    </row>
    <row s="1636" customFormat="1" customHeight="1" ht="22.5" hidden="1">
      <c r="A16" s="2393"/>
      <c r="B16" s="512"/>
      <c r="D16" s="954" t="s">
        <v>325</v>
      </c>
      <c r="E16" s="955" t="s">
        <v>816</v>
      </c>
      <c r="F16" s="951" t="s">
        <v>817</v>
      </c>
      <c r="G16" s="818"/>
      <c r="H16" s="107"/>
      <c r="I16" s="818"/>
      <c r="J16" s="107"/>
      <c r="K16" s="290"/>
      <c r="L16" s="721"/>
      <c r="X16" s="759">
        <v>0</v>
      </c>
    </row>
    <row s="1636" customFormat="1" customHeight="1" ht="22.5" hidden="1">
      <c r="A17" s="2393"/>
      <c r="B17" s="512"/>
      <c r="D17" s="954" t="s">
        <v>333</v>
      </c>
      <c r="E17" s="955" t="s">
        <v>818</v>
      </c>
      <c r="F17" s="951" t="s">
        <v>819</v>
      </c>
      <c r="G17" s="818"/>
      <c r="H17" s="107"/>
      <c r="I17" s="818"/>
      <c r="J17" s="107"/>
      <c r="K17" s="290"/>
      <c r="L17" s="721"/>
      <c r="X17" s="759">
        <v>0</v>
      </c>
    </row>
    <row s="1636" customFormat="1" customHeight="1" ht="33.75" hidden="1">
      <c r="A18" s="2393"/>
      <c r="B18" s="512"/>
      <c r="D18" s="954" t="s">
        <v>335</v>
      </c>
      <c r="E18" s="955" t="s">
        <v>820</v>
      </c>
      <c r="F18" s="951" t="s">
        <v>571</v>
      </c>
      <c r="G18" s="681"/>
      <c r="H18" s="107"/>
      <c r="I18" s="681"/>
      <c r="J18" s="107"/>
      <c r="K18" s="290"/>
      <c r="L18" s="721"/>
      <c r="X18" s="759">
        <v>0</v>
      </c>
    </row>
    <row customHeight="1" ht="101.25" hidden="1">
      <c r="A19" s="2393"/>
      <c r="D19" s="954" t="s">
        <v>91</v>
      </c>
      <c r="E19" s="280" t="s">
        <v>821</v>
      </c>
      <c r="F19" s="661" t="s">
        <v>546</v>
      </c>
      <c r="G19" s="664"/>
      <c r="H19" s="663"/>
      <c r="I19" s="956"/>
      <c r="J19" s="663"/>
      <c r="K19" s="290" t="s">
        <v>822</v>
      </c>
      <c r="L19" s="721"/>
      <c r="X19" s="506">
        <v>0</v>
      </c>
    </row>
    <row s="1636" customFormat="1" customHeight="1" ht="18.75" hidden="1">
      <c r="A20" s="2393"/>
      <c r="C20" s="957"/>
      <c r="D20" s="954" t="s">
        <v>753</v>
      </c>
      <c r="E20" s="955" t="s">
        <v>823</v>
      </c>
      <c r="F20" s="951" t="s">
        <v>307</v>
      </c>
      <c r="G20" s="951" t="s">
        <v>307</v>
      </c>
      <c r="H20" s="950" t="s">
        <v>307</v>
      </c>
      <c r="I20" s="951" t="s">
        <v>307</v>
      </c>
      <c r="J20" s="950" t="s">
        <v>307</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307</v>
      </c>
      <c r="G23" s="951" t="s">
        <v>307</v>
      </c>
      <c r="H23" s="950" t="s">
        <v>307</v>
      </c>
      <c r="I23" s="951" t="s">
        <v>307</v>
      </c>
      <c r="J23" s="950" t="s">
        <v>307</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307</v>
      </c>
      <c r="G25" s="951" t="s">
        <v>307</v>
      </c>
      <c r="H25" s="950" t="s">
        <v>307</v>
      </c>
      <c r="I25" s="951" t="s">
        <v>307</v>
      </c>
      <c r="J25" s="950" t="s">
        <v>307</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307</v>
      </c>
      <c r="G28" s="951" t="s">
        <v>307</v>
      </c>
      <c r="H28" s="950" t="s">
        <v>307</v>
      </c>
      <c r="I28" s="951" t="s">
        <v>307</v>
      </c>
      <c r="J28" s="950" t="s">
        <v>307</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558</v>
      </c>
      <c r="G31" s="558"/>
      <c r="H31" s="663"/>
      <c r="I31" s="558"/>
      <c r="J31" s="663"/>
      <c r="K31" s="290" t="s">
        <v>848</v>
      </c>
      <c r="L31" s="721"/>
      <c r="X31" s="506">
        <v>0</v>
      </c>
    </row>
    <row customHeight="1" ht="56.25" hidden="1">
      <c r="A32" s="2393"/>
      <c r="D32" s="954" t="s">
        <v>92</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546</v>
      </c>
      <c r="G38" s="1037" t="s">
        <v>546</v>
      </c>
      <c r="H38" s="1031"/>
      <c r="I38" s="1037" t="s">
        <v>546</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546</v>
      </c>
      <c r="G41" s="661" t="s">
        <v>546</v>
      </c>
      <c r="H41" s="1025"/>
      <c r="I41" s="661" t="s">
        <v>546</v>
      </c>
      <c r="J41" s="1025"/>
      <c r="K41" s="303"/>
      <c r="X41" s="759">
        <v>0</v>
      </c>
    </row>
    <row s="1636" customFormat="1" customHeight="1" ht="45" hidden="1">
      <c r="A42" s="2393"/>
      <c r="B42" s="512"/>
      <c r="D42" s="666" t="s">
        <v>325</v>
      </c>
      <c r="E42" s="724" t="s">
        <v>864</v>
      </c>
      <c r="F42" s="661" t="s">
        <v>558</v>
      </c>
      <c r="G42" s="558"/>
      <c r="H42" s="1025"/>
      <c r="I42" s="558"/>
      <c r="J42" s="1025"/>
      <c r="K42" s="303" t="s">
        <v>865</v>
      </c>
      <c r="X42" s="759">
        <v>0</v>
      </c>
    </row>
    <row s="1636" customFormat="1" customHeight="1" ht="45" hidden="1">
      <c r="A43" s="2393"/>
      <c r="B43" s="512"/>
      <c r="D43" s="666" t="s">
        <v>333</v>
      </c>
      <c r="E43" s="668" t="s">
        <v>866</v>
      </c>
      <c r="F43" s="1029" t="s">
        <v>558</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314</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558</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588</v>
      </c>
      <c r="D62" s="666" t="s">
        <v>112</v>
      </c>
      <c r="E62" s="667" t="s">
        <v>890</v>
      </c>
      <c r="F62" s="727" t="s">
        <v>307</v>
      </c>
      <c r="G62" s="383"/>
      <c r="H62" s="1024"/>
      <c r="I62" s="383"/>
      <c r="J62" s="1024"/>
      <c r="K62" s="290" t="s">
        <v>631</v>
      </c>
      <c r="X62" s="759">
        <v>0</v>
      </c>
    </row>
    <row s="1636" customFormat="1" customHeight="1" ht="45" hidden="1">
      <c r="A63" s="2393"/>
      <c r="B63" s="512" t="s">
        <v>588</v>
      </c>
      <c r="D63" s="666" t="s">
        <v>891</v>
      </c>
      <c r="E63" s="668" t="s">
        <v>892</v>
      </c>
      <c r="F63" s="722" t="s">
        <v>307</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546</v>
      </c>
      <c r="G66" s="661" t="s">
        <v>546</v>
      </c>
      <c r="H66" s="520"/>
      <c r="I66" s="661" t="s">
        <v>546</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308</v>
      </c>
      <c r="E68" s="955" t="s">
        <v>898</v>
      </c>
      <c r="F68" s="661" t="s">
        <v>861</v>
      </c>
      <c r="G68" s="728"/>
      <c r="H68" s="520"/>
      <c r="I68" s="728"/>
      <c r="J68" s="520"/>
      <c r="K68" s="290"/>
      <c r="X68" s="759">
        <v>0</v>
      </c>
    </row>
    <row s="1636" customFormat="1" customHeight="1" ht="22.5" hidden="1">
      <c r="A69" s="2393"/>
      <c r="B69" s="512"/>
      <c r="D69" s="744" t="s">
        <v>311</v>
      </c>
      <c r="E69" s="955" t="s">
        <v>899</v>
      </c>
      <c r="F69" s="722" t="s">
        <v>558</v>
      </c>
      <c r="G69" s="743"/>
      <c r="H69" s="520"/>
      <c r="I69" s="743"/>
      <c r="J69" s="520"/>
      <c r="K69" s="290"/>
      <c r="X69" s="759">
        <v>0</v>
      </c>
    </row>
    <row s="1636" customFormat="1" customHeight="1" ht="22.5" hidden="1">
      <c r="A70" s="2393"/>
      <c r="B70" s="512"/>
      <c r="D70" s="744" t="s">
        <v>728</v>
      </c>
      <c r="E70" s="955" t="s">
        <v>900</v>
      </c>
      <c r="F70" s="722" t="s">
        <v>558</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558</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588</v>
      </c>
      <c r="D74" s="666" t="s">
        <v>92</v>
      </c>
      <c r="E74" s="667" t="s">
        <v>904</v>
      </c>
      <c r="F74" s="727" t="s">
        <v>307</v>
      </c>
      <c r="G74" s="383"/>
      <c r="H74" s="1024"/>
      <c r="I74" s="383"/>
      <c r="J74" s="1024"/>
      <c r="K74" s="290" t="s">
        <v>631</v>
      </c>
      <c r="X74" s="759">
        <v>0</v>
      </c>
    </row>
    <row s="1636" customFormat="1" customHeight="1" ht="45" hidden="1">
      <c r="A75" s="2393"/>
      <c r="B75" s="512" t="s">
        <v>588</v>
      </c>
      <c r="D75" s="666" t="s">
        <v>652</v>
      </c>
      <c r="E75" s="668" t="s">
        <v>905</v>
      </c>
      <c r="F75" s="722" t="s">
        <v>307</v>
      </c>
      <c r="G75" s="383"/>
      <c r="H75" s="1024"/>
      <c r="I75" s="383"/>
      <c r="J75" s="1024"/>
      <c r="K75" s="290" t="s">
        <v>631</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110</v>
      </c>
      <c r="E78" s="667" t="s">
        <v>909</v>
      </c>
      <c r="F78" s="722" t="s">
        <v>809</v>
      </c>
      <c r="G78" s="725"/>
      <c r="H78" s="1024"/>
      <c r="I78" s="725"/>
      <c r="J78" s="1024"/>
      <c r="K78" s="290" t="s">
        <v>910</v>
      </c>
      <c r="X78" s="759">
        <v>0</v>
      </c>
    </row>
    <row s="1636" customFormat="1" customHeight="1" ht="22.5">
      <c r="A79" s="2393"/>
      <c r="B79" s="512"/>
      <c r="D79" s="666" t="s">
        <v>90</v>
      </c>
      <c r="E79" s="723" t="s">
        <v>911</v>
      </c>
      <c r="F79" s="661" t="s">
        <v>858</v>
      </c>
      <c r="G79" s="725"/>
      <c r="H79" s="1024"/>
      <c r="I79" s="725"/>
      <c r="J79" s="1024"/>
      <c r="K79" s="290" t="s">
        <v>912</v>
      </c>
      <c r="X79" s="759">
        <v>0</v>
      </c>
    </row>
    <row s="1636" customFormat="1" customHeight="1" ht="11.25">
      <c r="A80" s="2393"/>
      <c r="B80" s="512"/>
      <c r="D80" s="666" t="s">
        <v>325</v>
      </c>
      <c r="E80" s="724" t="s">
        <v>913</v>
      </c>
      <c r="F80" s="661" t="s">
        <v>858</v>
      </c>
      <c r="G80" s="725"/>
      <c r="H80" s="1024"/>
      <c r="I80" s="725"/>
      <c r="J80" s="1024"/>
      <c r="K80" s="290"/>
      <c r="X80" s="759">
        <v>0</v>
      </c>
    </row>
    <row s="1636" customFormat="1" customHeight="1" ht="11.25">
      <c r="A81" s="2393"/>
      <c r="B81" s="512"/>
      <c r="D81" s="666" t="s">
        <v>333</v>
      </c>
      <c r="E81" s="724" t="s">
        <v>914</v>
      </c>
      <c r="F81" s="661" t="s">
        <v>858</v>
      </c>
      <c r="G81" s="725"/>
      <c r="H81" s="1024"/>
      <c r="I81" s="725"/>
      <c r="J81" s="1024"/>
      <c r="K81" s="290"/>
      <c r="X81" s="759">
        <v>0</v>
      </c>
    </row>
    <row s="1636" customFormat="1" customHeight="1" ht="11.25">
      <c r="A82" s="2393"/>
      <c r="B82" s="512"/>
      <c r="D82" s="666" t="s">
        <v>335</v>
      </c>
      <c r="E82" s="724" t="s">
        <v>915</v>
      </c>
      <c r="F82" s="661" t="s">
        <v>858</v>
      </c>
      <c r="G82" s="725"/>
      <c r="H82" s="1024"/>
      <c r="I82" s="725"/>
      <c r="J82" s="1024"/>
      <c r="K82" s="290"/>
      <c r="X82" s="759">
        <v>0</v>
      </c>
    </row>
    <row s="1636" customFormat="1" customHeight="1" ht="11.25">
      <c r="A83" s="2393"/>
      <c r="B83" s="512"/>
      <c r="D83" s="666" t="s">
        <v>337</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91</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111</v>
      </c>
      <c r="E95" s="667" t="s">
        <v>927</v>
      </c>
      <c r="F95" s="726" t="s">
        <v>558</v>
      </c>
      <c r="G95" s="728"/>
      <c r="H95" s="1024"/>
      <c r="I95" s="728"/>
      <c r="J95" s="1024"/>
      <c r="K95" s="290" t="s">
        <v>928</v>
      </c>
      <c r="X95" s="759">
        <v>0</v>
      </c>
    </row>
    <row s="1636" customFormat="1" customHeight="1" ht="33.75">
      <c r="A96" s="2393"/>
      <c r="B96" s="512"/>
      <c r="D96" s="666" t="s">
        <v>92</v>
      </c>
      <c r="E96" s="667" t="s">
        <v>929</v>
      </c>
      <c r="F96" s="727" t="s">
        <v>819</v>
      </c>
      <c r="G96" s="729"/>
      <c r="H96" s="1024"/>
      <c r="I96" s="729"/>
      <c r="J96" s="1024"/>
      <c r="K96" s="290"/>
      <c r="X96" s="759">
        <v>0</v>
      </c>
    </row>
    <row s="1636" customFormat="1" customHeight="1" ht="22.5">
      <c r="A97" s="2393"/>
      <c r="B97" s="512" t="s">
        <v>588</v>
      </c>
      <c r="D97" s="666" t="s">
        <v>93</v>
      </c>
      <c r="E97" s="667" t="s">
        <v>930</v>
      </c>
      <c r="F97" s="727" t="s">
        <v>307</v>
      </c>
      <c r="G97" s="386"/>
      <c r="H97" s="1024"/>
      <c r="I97" s="386"/>
      <c r="J97" s="1024"/>
      <c r="K97" s="290" t="s">
        <v>631</v>
      </c>
      <c r="X97" s="759">
        <v>0</v>
      </c>
    </row>
    <row s="1636" customFormat="1" customHeight="1" ht="45">
      <c r="A98" s="2393"/>
      <c r="B98" s="512" t="s">
        <v>588</v>
      </c>
      <c r="D98" s="666" t="s">
        <v>931</v>
      </c>
      <c r="E98" s="668" t="s">
        <v>932</v>
      </c>
      <c r="F98" s="722" t="s">
        <v>307</v>
      </c>
      <c r="G98" s="386"/>
      <c r="H98" s="1024"/>
      <c r="I98" s="386"/>
      <c r="J98" s="1024"/>
      <c r="K98" s="290" t="s">
        <v>631</v>
      </c>
      <c r="X98" s="759">
        <v>0</v>
      </c>
    </row>
    <row s="1636" customFormat="1" customHeight="1" ht="95.25">
      <c r="A99" s="2393"/>
      <c r="B99" s="512" t="s">
        <v>588</v>
      </c>
      <c r="D99" s="666" t="s">
        <v>112</v>
      </c>
      <c r="E99" s="667" t="s">
        <v>933</v>
      </c>
      <c r="F99" s="722" t="s">
        <v>307</v>
      </c>
      <c r="G99" s="386"/>
      <c r="H99" s="1024"/>
      <c r="I99" s="386"/>
      <c r="J99" s="1024"/>
      <c r="K99" s="290" t="s">
        <v>631</v>
      </c>
      <c r="X99" s="759">
        <v>0</v>
      </c>
    </row>
    <row s="1636" customFormat="1" customHeight="1" ht="22.5">
      <c r="A100" s="2393"/>
      <c r="B100" s="512" t="s">
        <v>588</v>
      </c>
      <c r="D100" s="666" t="s">
        <v>99</v>
      </c>
      <c r="E100" s="667" t="s">
        <v>934</v>
      </c>
      <c r="F100" s="722" t="s">
        <v>307</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5A2B4-A50F-C28A-B87B-0.2F6B42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"Невский"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BFEBA-5D48-D1FF-FD39-0.5C32E60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516</v>
      </c>
      <c r="D3" s="690" t="str">
        <f>B3&amp;".1"</f>
        <v>.1</v>
      </c>
      <c r="E3" s="691" t="s">
        <v>935</v>
      </c>
      <c r="F3" s="692" t="s">
        <v>307</v>
      </c>
      <c r="G3" s="687"/>
      <c r="H3" s="402"/>
      <c r="I3" s="687"/>
      <c r="J3" s="402"/>
      <c r="K3" s="290" t="s">
        <v>936</v>
      </c>
      <c r="V3" s="506">
        <v>0</v>
      </c>
    </row>
    <row customHeight="1" ht="15" hidden="1">
      <c r="A4" s="506"/>
      <c r="B4" s="2398"/>
      <c r="C4" s="2399"/>
      <c r="D4" s="690" t="str">
        <f>B3&amp;".2"</f>
        <v>.2</v>
      </c>
      <c r="E4" s="691" t="s">
        <v>937</v>
      </c>
      <c r="F4" s="692" t="s">
        <v>307</v>
      </c>
      <c r="G4" s="1739" t="s">
        <v>28</v>
      </c>
      <c r="H4" s="402"/>
      <c r="I4" s="1739" t="s">
        <v>28</v>
      </c>
      <c r="J4" s="402"/>
      <c r="K4" s="290" t="s">
        <v>938</v>
      </c>
      <c r="V4" s="506">
        <v>0</v>
      </c>
    </row>
    <row s="1367" customFormat="1" customHeight="1" ht="15" hidden="1">
      <c r="C5" s="673"/>
      <c r="U5" s="421"/>
      <c r="V5" s="418">
        <v>0</v>
      </c>
    </row>
    <row customHeight="1" ht="22.5" hidden="1">
      <c r="A6" s="506"/>
      <c r="B6" s="2398"/>
      <c r="C6" s="2399" t="s">
        <v>516</v>
      </c>
      <c r="D6" s="690" t="str">
        <f>B6&amp;".1"</f>
        <v>.1</v>
      </c>
      <c r="E6" s="691" t="s">
        <v>939</v>
      </c>
      <c r="F6" s="692" t="s">
        <v>307</v>
      </c>
      <c r="G6" s="687"/>
      <c r="H6" s="402"/>
      <c r="I6" s="687"/>
      <c r="J6" s="402"/>
      <c r="K6" s="290" t="s">
        <v>940</v>
      </c>
      <c r="V6" s="506">
        <v>0</v>
      </c>
    </row>
    <row customHeight="1" ht="15" hidden="1">
      <c r="A7" s="506"/>
      <c r="B7" s="2398"/>
      <c r="C7" s="2399"/>
      <c r="D7" s="690" t="str">
        <f>B6&amp;".2"</f>
        <v>.2</v>
      </c>
      <c r="E7" s="691" t="s">
        <v>937</v>
      </c>
      <c r="F7" s="692" t="s">
        <v>307</v>
      </c>
      <c r="G7" s="1739" t="s">
        <v>28</v>
      </c>
      <c r="H7" s="402"/>
      <c r="I7" s="1739" t="s">
        <v>28</v>
      </c>
      <c r="J7" s="402"/>
      <c r="K7" s="290" t="s">
        <v>938</v>
      </c>
      <c r="V7" s="506">
        <v>0</v>
      </c>
    </row>
    <row s="1367" customFormat="1" customHeight="1" ht="15" hidden="1">
      <c r="C8" s="673"/>
      <c r="U8" s="421"/>
      <c r="V8" s="418">
        <v>0</v>
      </c>
    </row>
    <row customHeight="1" ht="22.5" hidden="1">
      <c r="A9" s="506"/>
      <c r="B9" s="2398"/>
      <c r="C9" s="2399" t="s">
        <v>516</v>
      </c>
      <c r="D9" s="690" t="str">
        <f>B9&amp;".1"</f>
        <v>.1</v>
      </c>
      <c r="E9" s="691" t="s">
        <v>941</v>
      </c>
      <c r="F9" s="692" t="s">
        <v>307</v>
      </c>
      <c r="G9" s="698" t="s">
        <v>28</v>
      </c>
      <c r="H9" s="402" t="s">
        <v>28</v>
      </c>
      <c r="I9" s="698" t="s">
        <v>28</v>
      </c>
      <c r="J9" s="402" t="s">
        <v>28</v>
      </c>
      <c r="K9" s="290"/>
      <c r="V9" s="506">
        <v>0</v>
      </c>
    </row>
    <row customHeight="1" ht="15" hidden="1">
      <c r="A10" s="506"/>
      <c r="B10" s="2398"/>
      <c r="C10" s="2399"/>
      <c r="D10" s="690" t="str">
        <f>B9&amp;".2"</f>
        <v>.2</v>
      </c>
      <c r="E10" s="691" t="s">
        <v>942</v>
      </c>
      <c r="F10" s="692" t="s">
        <v>307</v>
      </c>
      <c r="G10" s="1733" t="s">
        <v>28</v>
      </c>
      <c r="H10" s="402" t="s">
        <v>28</v>
      </c>
      <c r="I10" s="1733" t="s">
        <v>28</v>
      </c>
      <c r="J10" s="402" t="s">
        <v>28</v>
      </c>
      <c r="K10" s="290" t="s">
        <v>943</v>
      </c>
      <c r="V10" s="506">
        <v>0</v>
      </c>
    </row>
    <row customHeight="1" ht="15" hidden="1">
      <c r="A11" s="506"/>
      <c r="B11" s="2398"/>
      <c r="C11" s="2399"/>
      <c r="D11" s="690" t="str">
        <f>B9&amp;".3"</f>
        <v>.3</v>
      </c>
      <c r="E11" s="691" t="s">
        <v>944</v>
      </c>
      <c r="F11" s="692" t="s">
        <v>307</v>
      </c>
      <c r="G11" s="1733" t="s">
        <v>28</v>
      </c>
      <c r="H11" s="402" t="s">
        <v>28</v>
      </c>
      <c r="I11" s="1733" t="s">
        <v>28</v>
      </c>
      <c r="J11" s="402" t="s">
        <v>28</v>
      </c>
      <c r="K11" s="290" t="s">
        <v>945</v>
      </c>
      <c r="V11" s="506">
        <v>0</v>
      </c>
    </row>
    <row s="1367" customFormat="1" customHeight="1" ht="15" hidden="1">
      <c r="C12" s="673"/>
      <c r="U12" s="421"/>
      <c r="V12" s="418">
        <v>0</v>
      </c>
    </row>
    <row customHeight="1" ht="33.75" hidden="1">
      <c r="A13" s="506"/>
      <c r="B13" s="2398"/>
      <c r="C13" s="2399" t="s">
        <v>516</v>
      </c>
      <c r="D13" s="690" t="str">
        <f>B13&amp;".1"</f>
        <v>.1</v>
      </c>
      <c r="E13" s="691" t="s">
        <v>946</v>
      </c>
      <c r="F13" s="692" t="s">
        <v>307</v>
      </c>
      <c r="G13" s="698" t="s">
        <v>28</v>
      </c>
      <c r="H13" s="402" t="s">
        <v>28</v>
      </c>
      <c r="I13" s="698" t="s">
        <v>28</v>
      </c>
      <c r="J13" s="402" t="s">
        <v>28</v>
      </c>
      <c r="K13" s="290" t="s">
        <v>947</v>
      </c>
      <c r="V13" s="506">
        <v>0</v>
      </c>
    </row>
    <row customHeight="1" ht="15" hidden="1">
      <c r="B14" s="2398"/>
      <c r="C14" s="2399"/>
      <c r="D14" s="690" t="str">
        <f>B13&amp;".2"</f>
        <v>.2</v>
      </c>
      <c r="E14" s="691" t="s">
        <v>948</v>
      </c>
      <c r="F14" s="692" t="s">
        <v>307</v>
      </c>
      <c r="G14" s="1733" t="s">
        <v>28</v>
      </c>
      <c r="H14" s="402" t="s">
        <v>28</v>
      </c>
      <c r="I14" s="1733" t="s">
        <v>28</v>
      </c>
      <c r="J14" s="402" t="s">
        <v>28</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ПАО "ТГК-1" филиал "Невский"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302</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301</v>
      </c>
      <c r="E29" s="2371"/>
      <c r="F29" s="2371"/>
      <c r="G29" s="888"/>
      <c r="H29" s="888"/>
      <c r="I29" s="888"/>
      <c r="J29" s="889"/>
      <c r="K29" s="2196"/>
      <c r="U29" s="676"/>
      <c r="V29" s="759">
        <v>15</v>
      </c>
    </row>
    <row customHeight="1" ht="35.699999999999996">
      <c r="C30" s="177"/>
      <c r="D30" s="762" t="s">
        <v>88</v>
      </c>
      <c r="E30" s="761" t="s">
        <v>303</v>
      </c>
      <c r="F30" s="761" t="s">
        <v>566</v>
      </c>
      <c r="G30" s="809" t="s">
        <v>304</v>
      </c>
      <c r="H30" s="808" t="s">
        <v>391</v>
      </c>
      <c r="I30" s="685" t="s">
        <v>304</v>
      </c>
      <c r="J30" s="466" t="s">
        <v>391</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307</v>
      </c>
      <c r="G32" s="814" t="s">
        <v>307</v>
      </c>
      <c r="H32" s="814" t="s">
        <v>307</v>
      </c>
      <c r="I32" s="692" t="s">
        <v>307</v>
      </c>
      <c r="J32" s="692" t="s">
        <v>307</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952</v>
      </c>
      <c r="F34" s="821" t="s">
        <v>307</v>
      </c>
      <c r="G34" s="821" t="s">
        <v>307</v>
      </c>
      <c r="H34" s="821" t="s">
        <v>307</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307</v>
      </c>
      <c r="G36" s="815" t="s">
        <v>956</v>
      </c>
      <c r="H36" s="814" t="s">
        <v>307</v>
      </c>
      <c r="I36" s="525" t="s">
        <v>956</v>
      </c>
      <c r="J36" s="692" t="s">
        <v>307</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307</v>
      </c>
      <c r="G38" s="815" t="s">
        <v>956</v>
      </c>
      <c r="H38" s="816" t="s">
        <v>307</v>
      </c>
      <c r="I38" s="525" t="s">
        <v>956</v>
      </c>
      <c r="J38" s="522" t="s">
        <v>307</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8F1E8-FB4A-7B67-9367-0.6F752F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"Невский"</v>
      </c>
      <c r="G6" s="2250"/>
      <c r="H6" s="2250"/>
      <c r="I6" s="2250"/>
      <c r="J6" s="2250"/>
      <c r="K6" s="2250"/>
      <c r="M6" s="583"/>
      <c r="AB6" s="1149"/>
      <c r="AE6" s="1632">
        <v>16</v>
      </c>
    </row>
    <row customHeight="1" ht="10.5">
      <c r="AE7" s="759">
        <v>10</v>
      </c>
    </row>
    <row customHeight="1" ht="10.5">
      <c r="A8" s="1052"/>
      <c r="B8" s="1052"/>
      <c r="C8" s="1052"/>
      <c r="F8" s="2102" t="s">
        <v>301</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89</v>
      </c>
      <c r="R10" s="916" t="s">
        <v>977</v>
      </c>
      <c r="S10" s="916" t="s">
        <v>978</v>
      </c>
      <c r="T10" s="917" t="s">
        <v>979</v>
      </c>
      <c r="U10" s="916" t="s">
        <v>89</v>
      </c>
      <c r="V10" s="916" t="s">
        <v>980</v>
      </c>
      <c r="W10" s="916" t="s">
        <v>978</v>
      </c>
      <c r="X10" s="917" t="s">
        <v>979</v>
      </c>
      <c r="Y10" s="302" t="s">
        <v>981</v>
      </c>
      <c r="Z10" s="2102" t="s">
        <v>88</v>
      </c>
      <c r="AA10" s="2104"/>
      <c r="AB10" s="1050" t="s">
        <v>982</v>
      </c>
      <c r="AE10" s="759">
        <v>41</v>
      </c>
    </row>
    <row s="1643" customFormat="1" customHeight="1" ht="5.25" hidden="1">
      <c r="A11" s="1053"/>
      <c r="B11" s="1053"/>
      <c r="C11" s="1053"/>
      <c r="E11" s="1051"/>
      <c r="F11" s="2407" t="s">
        <v>377</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25236-9214-C491-98F4-0.668A398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ПАО "ТГК-1" филиал "Невский"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301</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1006</v>
      </c>
      <c r="K12" s="2128"/>
      <c r="L12" s="2233"/>
      <c r="M12" s="2233"/>
      <c r="N12" s="2128"/>
      <c r="O12" s="2128"/>
      <c r="P12" s="2419"/>
      <c r="Q12" s="2419"/>
      <c r="R12" s="2419"/>
      <c r="S12" s="1135" t="s">
        <v>86</v>
      </c>
      <c r="T12" s="1135" t="s">
        <v>87</v>
      </c>
      <c r="U12" s="1135" t="s">
        <v>85</v>
      </c>
      <c r="V12" s="1135" t="s">
        <v>1007</v>
      </c>
      <c r="W12" s="1135" t="s">
        <v>85</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2CCAB-8AF9-ACCE-BEC1-0.E1116D2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ПАО "ТГК-1" филиал "Невский"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301</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308</v>
      </c>
      <c r="G30" s="1238" t="s">
        <v>1047</v>
      </c>
      <c r="H30" s="1237">
        <f>SUM(I30:J30)</f>
        <v>0</v>
      </c>
      <c r="I30" s="1236"/>
      <c r="J30" s="1226"/>
      <c r="K30" s="1235"/>
      <c r="W30" s="1156">
        <v>11</v>
      </c>
    </row>
    <row customHeight="1" ht="11.549999999999999">
      <c r="F31" s="1231" t="s">
        <v>311</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325</v>
      </c>
      <c r="G33" s="1238" t="s">
        <v>1050</v>
      </c>
      <c r="H33" s="1237">
        <f>SUM(I33:J33)</f>
        <v>0</v>
      </c>
      <c r="I33" s="1236"/>
      <c r="J33" s="1226"/>
      <c r="K33" s="1235"/>
      <c r="W33" s="1156">
        <v>46</v>
      </c>
    </row>
    <row customHeight="1" ht="11.549999999999999">
      <c r="F34" s="1231" t="s">
        <v>333</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308</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311</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BD762-86E9-CCB2-FFAA-0.492ED3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"Невский"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301</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1108</v>
      </c>
      <c r="CC16" s="2434"/>
      <c r="CD16" s="2387" t="s">
        <v>558</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377</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5DE8C-1207-7B9C-8882-0.EB462CA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516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ПАО "ТГК-1" филиал "Невский"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302</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301</v>
      </c>
      <c r="E12" s="2371"/>
      <c r="F12" s="2371"/>
      <c r="G12" s="888"/>
      <c r="H12" s="888"/>
      <c r="I12" s="2128"/>
      <c r="R12" s="676"/>
      <c r="S12" s="759">
        <v>15</v>
      </c>
    </row>
    <row customHeight="1" ht="35.699999999999996">
      <c r="C13" s="177"/>
      <c r="D13" s="762" t="s">
        <v>88</v>
      </c>
      <c r="E13" s="761" t="s">
        <v>303</v>
      </c>
      <c r="F13" s="761" t="s">
        <v>566</v>
      </c>
      <c r="G13" s="809" t="s">
        <v>304</v>
      </c>
      <c r="H13" s="755" t="s">
        <v>304</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307</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29.25">
      <c r="C21" s="452"/>
      <c r="D21" s="540" t="s">
        <v>314</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3AB2-ADA1-578A-7531-0.A4B3D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ПАО "ТГК-1" филиал "Невский"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301</v>
      </c>
      <c r="E9" s="2210"/>
      <c r="F9" s="2210"/>
      <c r="G9" s="2390" t="s">
        <v>302</v>
      </c>
      <c r="Q9" s="84">
        <v>14</v>
      </c>
    </row>
    <row customHeight="1" ht="24">
      <c r="C10" s="97"/>
      <c r="D10" s="106" t="s">
        <v>88</v>
      </c>
      <c r="E10" s="109" t="s">
        <v>303</v>
      </c>
      <c r="F10" s="109" t="s">
        <v>391</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307</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307</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307</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1025</v>
      </c>
      <c r="E19" s="884" t="s">
        <v>1119</v>
      </c>
      <c r="F19" s="386"/>
      <c r="G19" s="338" t="s">
        <v>1120</v>
      </c>
      <c r="I19" s="501"/>
      <c r="J19" s="501"/>
      <c r="Q19" s="759">
        <v>0</v>
      </c>
    </row>
    <row s="1636" customFormat="1" customHeight="1" ht="14.699999999999998">
      <c r="A20" s="344"/>
      <c r="B20" s="147"/>
      <c r="C20" s="308"/>
      <c r="D20" s="886">
        <v>2</v>
      </c>
      <c r="E20" s="331" t="s">
        <v>1121</v>
      </c>
      <c r="F20" s="199" t="s">
        <v>307</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323</v>
      </c>
      <c r="F22" s="339"/>
      <c r="G22" s="340"/>
      <c r="Q22" s="84">
        <v>15</v>
      </c>
    </row>
    <row s="1636" customFormat="1" customHeight="1" ht="22.5" hidden="1">
      <c r="A23" s="344"/>
      <c r="B23" s="1161"/>
      <c r="C23" s="377"/>
      <c r="D23" s="1674" t="s">
        <v>110</v>
      </c>
      <c r="E23" s="198" t="s">
        <v>1122</v>
      </c>
      <c r="F23" s="1671" t="s">
        <v>307</v>
      </c>
      <c r="G23" s="346"/>
      <c r="I23" s="1625"/>
      <c r="J23" s="1625"/>
      <c r="Q23" s="1632">
        <v>0</v>
      </c>
    </row>
    <row s="1636" customFormat="1" customHeight="1" ht="14.25" hidden="1">
      <c r="A24" s="344"/>
      <c r="B24" s="1161"/>
      <c r="C24" s="377"/>
      <c r="D24" s="1674" t="s">
        <v>708</v>
      </c>
      <c r="E24" s="1673" t="s">
        <v>1123</v>
      </c>
      <c r="F24" s="1671" t="s">
        <v>307</v>
      </c>
      <c r="G24" s="338"/>
      <c r="I24" s="1625"/>
      <c r="J24" s="1625"/>
      <c r="Q24" s="1632">
        <v>0</v>
      </c>
    </row>
    <row s="1636" customFormat="1" customHeight="1" ht="14.25" hidden="1">
      <c r="A25" s="344"/>
      <c r="B25" s="1161"/>
      <c r="C25" s="377"/>
      <c r="D25" s="1674" t="s">
        <v>711</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F4C8A-90FB-3232-78AD-0.F652BB5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516</v>
      </c>
      <c r="D2" s="1674"/>
      <c r="E2" s="200"/>
      <c r="F2" s="1671"/>
      <c r="G2" s="1671" t="s">
        <v>307</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516</v>
      </c>
      <c r="D4" s="1674"/>
      <c r="E4" s="206" t="s">
        <v>1126</v>
      </c>
      <c r="F4" s="1671"/>
      <c r="G4" s="258"/>
      <c r="H4" s="1671" t="s">
        <v>307</v>
      </c>
      <c r="K4" s="1625"/>
      <c r="L4" s="1625"/>
      <c r="M4" s="1632">
        <v>0</v>
      </c>
    </row>
    <row s="1636" customFormat="1" customHeight="1" ht="14.25" hidden="1">
      <c r="A5" s="1363"/>
      <c r="B5" s="1161"/>
      <c r="C5" s="345"/>
      <c r="K5" s="1625"/>
      <c r="L5" s="1625"/>
      <c r="M5" s="1632">
        <v>0</v>
      </c>
    </row>
    <row s="1636" customFormat="1" customHeight="1" ht="18.75" hidden="1">
      <c r="A6" s="1684"/>
      <c r="B6" s="1161"/>
      <c r="C6" s="1731" t="s">
        <v>516</v>
      </c>
      <c r="D6" s="1674"/>
      <c r="E6" s="207" t="s">
        <v>1127</v>
      </c>
      <c r="F6" s="1671"/>
      <c r="G6" s="258"/>
      <c r="H6" s="1671" t="s">
        <v>307</v>
      </c>
      <c r="K6" s="1625"/>
      <c r="L6" s="1625"/>
      <c r="M6" s="1632">
        <v>0</v>
      </c>
    </row>
    <row s="1636" customFormat="1" customHeight="1" ht="14.25" hidden="1">
      <c r="A7" s="1363"/>
      <c r="B7" s="1161"/>
      <c r="C7" s="345"/>
      <c r="K7" s="1625"/>
      <c r="L7" s="1625"/>
      <c r="M7" s="1632">
        <v>0</v>
      </c>
    </row>
    <row s="1636" customFormat="1" customHeight="1" ht="18.75" hidden="1">
      <c r="A8" s="1684"/>
      <c r="B8" s="1161"/>
      <c r="C8" s="1731" t="s">
        <v>516</v>
      </c>
      <c r="D8" s="1674"/>
      <c r="E8" s="207" t="s">
        <v>1128</v>
      </c>
      <c r="F8" s="1671"/>
      <c r="G8" s="258"/>
      <c r="H8" s="1671" t="s">
        <v>307</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516</v>
      </c>
      <c r="D10" s="1674"/>
      <c r="E10" s="207" t="s">
        <v>1129</v>
      </c>
      <c r="F10" s="1671"/>
      <c r="G10" s="1675"/>
      <c r="H10" s="1671" t="s">
        <v>307</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"Невский"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301</v>
      </c>
      <c r="E18" s="2210"/>
      <c r="F18" s="2210"/>
      <c r="G18" s="2210"/>
      <c r="H18" s="2210"/>
      <c r="I18" s="2390" t="s">
        <v>302</v>
      </c>
      <c r="M18" s="84">
        <v>21</v>
      </c>
    </row>
    <row customHeight="1" ht="22.049999999999997">
      <c r="C19" s="97"/>
      <c r="D19" s="106" t="s">
        <v>88</v>
      </c>
      <c r="E19" s="109" t="s">
        <v>303</v>
      </c>
      <c r="F19" s="109"/>
      <c r="G19" s="109" t="s">
        <v>304</v>
      </c>
      <c r="H19" s="109" t="s">
        <v>391</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1021</v>
      </c>
      <c r="E22" s="195" t="s">
        <v>1132</v>
      </c>
      <c r="F22" s="199"/>
      <c r="G22" s="1738"/>
      <c r="H22" s="199" t="s">
        <v>307</v>
      </c>
      <c r="I22" s="152" t="s">
        <v>1133</v>
      </c>
      <c r="M22" s="84">
        <v>20</v>
      </c>
    </row>
    <row customHeight="1" ht="60">
      <c r="A23" s="1684"/>
      <c r="C23" s="97"/>
      <c r="D23" s="148" t="s">
        <v>1023</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307</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325</v>
      </c>
      <c r="E26" s="200"/>
      <c r="F26" s="199"/>
      <c r="G26" s="199" t="s">
        <v>307</v>
      </c>
      <c r="H26" s="214"/>
      <c r="I26" s="2170" t="s">
        <v>1136</v>
      </c>
      <c r="M26" s="84">
        <v>14</v>
      </c>
    </row>
    <row customHeight="1" ht="15.75">
      <c r="A27" s="1684" t="s">
        <v>109</v>
      </c>
      <c r="C27" s="97"/>
      <c r="D27" s="110"/>
      <c r="E27" s="204" t="s">
        <v>323</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1126</v>
      </c>
      <c r="F29" s="199"/>
      <c r="G29" s="258"/>
      <c r="H29" s="199" t="s">
        <v>307</v>
      </c>
      <c r="I29" s="2170" t="s">
        <v>1137</v>
      </c>
      <c r="M29" s="84">
        <v>20</v>
      </c>
    </row>
    <row customHeight="1" ht="15.75">
      <c r="A30" s="1684" t="s">
        <v>110</v>
      </c>
      <c r="C30" s="97"/>
      <c r="D30" s="110"/>
      <c r="E30" s="204" t="s">
        <v>323</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314</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1138</v>
      </c>
      <c r="E33" s="207" t="s">
        <v>1127</v>
      </c>
      <c r="F33" s="199"/>
      <c r="G33" s="258"/>
      <c r="H33" s="199" t="s">
        <v>307</v>
      </c>
      <c r="I33" s="2170" t="s">
        <v>1139</v>
      </c>
      <c r="M33" s="84">
        <v>14</v>
      </c>
    </row>
    <row customHeight="1" ht="15.75">
      <c r="A34" s="1684" t="s">
        <v>90</v>
      </c>
      <c r="C34" s="97"/>
      <c r="D34" s="110"/>
      <c r="E34" s="205" t="s">
        <v>323</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1140</v>
      </c>
      <c r="E36" s="207" t="s">
        <v>1128</v>
      </c>
      <c r="F36" s="199"/>
      <c r="G36" s="258"/>
      <c r="H36" s="199" t="s">
        <v>307</v>
      </c>
      <c r="I36" s="2144" t="s">
        <v>1141</v>
      </c>
      <c r="M36" s="84">
        <v>14</v>
      </c>
    </row>
    <row customHeight="1" ht="15.75">
      <c r="A37" s="1684" t="s">
        <v>91</v>
      </c>
      <c r="C37" s="97"/>
      <c r="D37" s="110"/>
      <c r="E37" s="205" t="s">
        <v>323</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1129</v>
      </c>
      <c r="F39" s="199"/>
      <c r="G39" s="208"/>
      <c r="H39" s="199" t="s">
        <v>307</v>
      </c>
      <c r="I39" s="2170" t="s">
        <v>1142</v>
      </c>
      <c r="L39" s="156" t="s">
        <v>1130</v>
      </c>
      <c r="M39" s="84">
        <v>14</v>
      </c>
    </row>
    <row customHeight="1" ht="15.75">
      <c r="A40" s="1684" t="s">
        <v>111</v>
      </c>
      <c r="C40" s="97"/>
      <c r="D40" s="110"/>
      <c r="E40" s="205" t="s">
        <v>323</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4BEAC-F27F-EB1E-2576-0.C22FE3E3}" mc:Ignorable="x14ac xr xr2 xr3">
  <sheetPr>
    <tabColor theme="6" tint="0.4"/>
  </sheetPr>
  <dimension ref="A1:AH332"/>
  <sheetViews>
    <sheetView topLeftCell="A1" showGridLines="0" zoomScale="90" workbookViewId="0">
      <selection activeCell="K260" sqref="K26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307</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307</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307</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307</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46142.48105324074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26-01/80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301</v>
      </c>
      <c r="F19" s="2210"/>
      <c r="G19" s="2210"/>
      <c r="H19" s="2210"/>
      <c r="I19" s="2210"/>
      <c r="J19" s="2210"/>
      <c r="K19" s="2210"/>
      <c r="L19" s="2210"/>
      <c r="M19" s="2390" t="s">
        <v>302</v>
      </c>
      <c r="AH19" s="375">
        <v>21</v>
      </c>
    </row>
    <row customHeight="1" ht="22.049999999999997">
      <c r="D20" s="377"/>
      <c r="E20" s="2278" t="s">
        <v>88</v>
      </c>
      <c r="F20" s="2225" t="s">
        <v>122</v>
      </c>
      <c r="G20" s="2225" t="s">
        <v>123</v>
      </c>
      <c r="H20" s="2387" t="s">
        <v>1146</v>
      </c>
      <c r="I20" s="2388"/>
      <c r="J20" s="2434"/>
      <c r="K20" s="2225" t="s">
        <v>304</v>
      </c>
      <c r="L20" s="2225" t="s">
        <v>391</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307</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307</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307</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307</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307</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307</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307</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307</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307</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307</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307</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307</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307</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307</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307</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307</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307</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307</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Тариф на водоотведение</v>
      </c>
      <c r="H75" s="1863"/>
      <c r="I75" s="1740">
        <v>46388</v>
      </c>
      <c r="J75" s="1774">
        <v>46752</v>
      </c>
      <c r="K75" s="1866" t="s">
        <v>1150</v>
      </c>
      <c r="L75" s="1863" t="s">
        <v>307</v>
      </c>
      <c r="M75" s="2171"/>
      <c r="N75" s="335"/>
      <c r="O75" s="1625"/>
      <c r="P75" s="1625"/>
      <c r="AH75" s="1632">
        <v>0</v>
      </c>
    </row>
    <row s="1636" customFormat="1" customHeight="1" ht="18.75">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271</v>
      </c>
      <c r="B78" s="1781" t="s">
        <v>272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307</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276</v>
      </c>
      <c r="B81" s="1781" t="s">
        <v>277</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307</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6">
      <c r="A85" s="1781"/>
      <c r="B85" s="1781"/>
      <c r="D85" s="377"/>
      <c r="E85" s="400"/>
      <c r="F85" s="199" t="s">
        <v>307</v>
      </c>
      <c r="G85" s="199" t="s">
        <v>307</v>
      </c>
      <c r="H85" s="2219" t="s">
        <v>307</v>
      </c>
      <c r="I85" s="2221"/>
      <c r="J85" s="199" t="s">
        <v>307</v>
      </c>
      <c r="K85" s="199" t="s">
        <v>307</v>
      </c>
      <c r="L85" s="2649" t="s">
        <v>1151</v>
      </c>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307</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307</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307</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307</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307</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307</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307</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307</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307</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307</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307</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307</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307</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307</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307</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307</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307</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Тариф на водоотведение</v>
      </c>
      <c r="H138" s="1863"/>
      <c r="I138" s="1740">
        <v>46388</v>
      </c>
      <c r="J138" s="1774">
        <v>46752</v>
      </c>
      <c r="K138" s="1779">
        <v>16965.84</v>
      </c>
      <c r="L138" s="1863" t="s">
        <v>307</v>
      </c>
      <c r="M138" s="342"/>
      <c r="N138" s="335"/>
      <c r="O138" s="1625"/>
      <c r="P138" s="1625"/>
      <c r="AH138" s="1632">
        <v>0</v>
      </c>
    </row>
    <row s="1636" customFormat="1" customHeight="1" ht="18.75">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271</v>
      </c>
      <c r="B141" s="1781" t="s">
        <v>272</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307</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276</v>
      </c>
      <c r="B144" s="1781" t="s">
        <v>277</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307</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307</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307</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307</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307</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307</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307</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307</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307</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307</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307</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307</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307</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307</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307</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307</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307</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307</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Тариф на водоотведение</v>
      </c>
      <c r="H199" s="1863"/>
      <c r="I199" s="1740">
        <v>46388</v>
      </c>
      <c r="J199" s="1774">
        <v>46752</v>
      </c>
      <c r="K199" s="1779">
        <v>180.348</v>
      </c>
      <c r="L199" s="1863" t="s">
        <v>307</v>
      </c>
      <c r="M199" s="342"/>
      <c r="N199" s="335"/>
      <c r="O199" s="1625"/>
      <c r="P199" s="1625"/>
      <c r="AH199" s="1632">
        <v>0</v>
      </c>
    </row>
    <row s="1636" customFormat="1" customHeight="1" ht="18.75">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271</v>
      </c>
      <c r="B202" s="1781" t="s">
        <v>272</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307</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276</v>
      </c>
      <c r="B205" s="1781" t="s">
        <v>277</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307</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307</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307</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307</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307</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307</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307</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307</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307</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307</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307</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307</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307</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307</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307</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307</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307</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307</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Тариф на водоотведение</v>
      </c>
      <c r="H260" s="1863"/>
      <c r="I260" s="1740">
        <v>46388</v>
      </c>
      <c r="J260" s="1774">
        <v>46752</v>
      </c>
      <c r="K260" s="1779">
        <v>1276.64</v>
      </c>
      <c r="L260" s="1863" t="s">
        <v>307</v>
      </c>
      <c r="M260" s="342"/>
      <c r="N260" s="335"/>
      <c r="O260" s="1625"/>
      <c r="P260" s="1625"/>
      <c r="AH260" s="1632">
        <v>0</v>
      </c>
    </row>
    <row s="1636" customFormat="1" customHeight="1" ht="18.75">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271</v>
      </c>
      <c r="B263" s="1781" t="s">
        <v>272</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307</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276</v>
      </c>
      <c r="B266" s="1781" t="s">
        <v>277</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307</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307</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307</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307</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307</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307</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307</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307</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307</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307</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307</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307</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307</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307</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307</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307</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307</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307</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Тариф на водоотведение</v>
      </c>
      <c r="H321" s="1863"/>
      <c r="I321" s="1740">
        <v>46388</v>
      </c>
      <c r="J321" s="1774">
        <v>46752</v>
      </c>
      <c r="K321" s="1779">
        <v>387.57</v>
      </c>
      <c r="L321" s="1863" t="s">
        <v>307</v>
      </c>
      <c r="M321" s="342"/>
      <c r="N321" s="335"/>
      <c r="O321" s="1625"/>
      <c r="P321" s="1625"/>
      <c r="AH321" s="1632">
        <v>0</v>
      </c>
    </row>
    <row s="1636" customFormat="1" customHeight="1" ht="18.75">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271</v>
      </c>
      <c r="B324" s="1781" t="s">
        <v>272</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307</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276</v>
      </c>
      <c r="B327" s="1781" t="s">
        <v>277</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307</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latform.spbeias.ru/lk/files/Files/AsmVpc/32c73f58-683f-4113-93b6-f3554c1d8326" xr:uid="{AE45957D-F23C-45DE-52FA-0.A316FA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FDF4F-9021-0DBE-E092-0.8B2EBE2}"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516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ПАО "ТГК-1" филиал "Невский"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301</v>
      </c>
      <c r="E8" s="2210"/>
      <c r="F8" s="2210"/>
      <c r="G8" s="2210"/>
      <c r="H8" s="2390" t="s">
        <v>302</v>
      </c>
      <c r="R8" s="375">
        <v>14</v>
      </c>
    </row>
    <row customHeight="1" ht="24">
      <c r="C9" s="377"/>
      <c r="D9" s="387" t="s">
        <v>88</v>
      </c>
      <c r="E9" s="109" t="s">
        <v>303</v>
      </c>
      <c r="F9" s="109" t="s">
        <v>304</v>
      </c>
      <c r="G9" s="109" t="s">
        <v>391</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1155</v>
      </c>
      <c r="G10" s="214" t="s">
        <v>1156</v>
      </c>
      <c r="H10" s="2170" t="s">
        <v>1157</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1158</v>
      </c>
      <c r="G11" s="214" t="s">
        <v>1156</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1159</v>
      </c>
      <c r="G12" s="21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14" t="s">
        <v>1162</v>
      </c>
      <c r="H13" s="2171"/>
      <c r="I13" s="351"/>
      <c r="K13" s="375"/>
      <c r="R13" s="375">
        <v>14</v>
      </c>
    </row>
    <row customHeight="1" ht="14.699999999999998">
      <c r="A14" s="344"/>
      <c r="C14" s="377"/>
      <c r="D14" s="348"/>
      <c r="E14" s="396" t="s">
        <v>323</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C01F8-4163-5BEF-BC85-0.3609C00B}" mc:Ignorable="x14ac xr xr2 xr3">
  <sheetPr>
    <tabColor rgb="FFCCCCFF"/>
  </sheetPr>
  <dimension ref="A1:AR146"/>
  <sheetViews>
    <sheetView topLeftCell="A1" showGridLines="0" zoomScale="90" workbookViewId="0">
      <selection activeCell="G121" sqref="G121:G125"/>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"Невский"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99</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261</v>
      </c>
      <c r="F121" s="2146" t="s">
        <v>66</v>
      </c>
      <c r="G121" s="2632" t="str">
        <f>INDEX(VD_NAME_LIST,MATCH("4189714",VD_ID_LIST,0))</f>
        <v>Водоотведение</v>
      </c>
      <c r="H121" s="2554"/>
      <c r="I121" s="2554">
        <v>1</v>
      </c>
      <c r="J121" s="2502" t="s">
        <v>261</v>
      </c>
      <c r="K121" s="2186" t="s">
        <v>19</v>
      </c>
      <c r="L121" s="2109"/>
      <c r="M121" s="2109" t="s">
        <v>109</v>
      </c>
      <c r="N121" s="439" t="s">
        <v>28</v>
      </c>
      <c r="O121" s="2186" t="s">
        <v>19</v>
      </c>
      <c r="P121" s="2109"/>
      <c r="Q121" s="2109" t="s">
        <v>109</v>
      </c>
      <c r="R121" s="2633" t="s">
        <v>28</v>
      </c>
      <c r="S121" s="2407" t="s">
        <v>19</v>
      </c>
      <c r="T121" s="2407"/>
      <c r="U121" s="2407" t="s">
        <v>109</v>
      </c>
      <c r="V121" s="1435"/>
      <c r="W121" s="2502"/>
      <c r="Y121" s="1268"/>
      <c r="Z121" s="1268"/>
      <c r="AA121" s="1268"/>
      <c r="AB121" s="1268" t="s">
        <v>262</v>
      </c>
      <c r="AC121" s="1268" t="s">
        <v>263</v>
      </c>
      <c r="AD121" s="1268" t="s">
        <v>264</v>
      </c>
      <c r="AE121" s="1268" t="s">
        <v>265</v>
      </c>
      <c r="AF121" s="1268" t="s">
        <v>266</v>
      </c>
      <c r="AG121" s="1268"/>
      <c r="AH121" s="1268" t="str">
        <f>IF($E$121=0,"",$E$121)</f>
        <v>Тариф на водоотведение</v>
      </c>
      <c r="AI121" s="1268" t="str">
        <f>IF($G$121=0,"",$G$121)</f>
        <v>Водоотведение</v>
      </c>
      <c r="AJ121" s="1268" t="str">
        <f>IF($J$121=0,"",$J$121)</f>
        <v>Тариф на водоотведение</v>
      </c>
      <c r="AK121" s="1268" t="str">
        <f>IF($K$121="нет","без дифференциации",IF($N$121=0,"",$N$121))</f>
        <v>без дифференциации</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2"/>
      <c r="H122" s="2554"/>
      <c r="I122" s="2554"/>
      <c r="J122" s="2502"/>
      <c r="K122" s="2187"/>
      <c r="L122" s="2109"/>
      <c r="M122" s="2109"/>
      <c r="N122" s="439" t="s">
        <v>28</v>
      </c>
      <c r="O122" s="2187"/>
      <c r="P122" s="2109"/>
      <c r="Q122" s="2109"/>
      <c r="R122" s="2633"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2"/>
      <c r="H123" s="2504"/>
      <c r="I123" s="2504"/>
      <c r="J123" s="2534"/>
      <c r="K123" s="2187"/>
      <c r="L123" s="2504"/>
      <c r="M123" s="2504"/>
      <c r="N123" s="2633" t="s">
        <v>28</v>
      </c>
      <c r="O123" s="2113"/>
      <c r="P123" s="2634"/>
      <c r="Q123" s="2635"/>
      <c r="R123" s="2636" t="s">
        <v>267</v>
      </c>
      <c r="S123" s="2637"/>
      <c r="T123" s="2637"/>
      <c r="U123" s="2637"/>
      <c r="V123" s="2637"/>
      <c r="W123" s="263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2"/>
      <c r="H124" s="2504"/>
      <c r="I124" s="2504"/>
      <c r="J124" s="2534"/>
      <c r="K124" s="2113"/>
      <c r="L124" s="2634"/>
      <c r="M124" s="2635"/>
      <c r="N124" s="2639" t="s">
        <v>268</v>
      </c>
      <c r="O124" s="2635"/>
      <c r="P124" s="2635"/>
      <c r="Q124" s="2635"/>
      <c r="R124" s="2635"/>
      <c r="S124" s="2637"/>
      <c r="T124" s="2637"/>
      <c r="U124" s="2637"/>
      <c r="V124" s="2637"/>
      <c r="W124" s="2640"/>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41"/>
      <c r="H125" s="2634"/>
      <c r="I125" s="2635"/>
      <c r="J125" s="2642" t="s">
        <v>269</v>
      </c>
      <c r="K125" s="2635"/>
      <c r="L125" s="2635"/>
      <c r="M125" s="2635"/>
      <c r="N125" s="2635"/>
      <c r="O125" s="2635"/>
      <c r="P125" s="2635"/>
      <c r="Q125" s="2635"/>
      <c r="R125" s="2635"/>
      <c r="S125" s="2637"/>
      <c r="T125" s="2637"/>
      <c r="U125" s="2637"/>
      <c r="V125" s="2637"/>
      <c r="W125" s="2640"/>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270</v>
      </c>
      <c r="F126" s="2146" t="s">
        <v>19</v>
      </c>
      <c r="G126" s="2643" t="s">
        <v>28</v>
      </c>
      <c r="H126" s="2555"/>
      <c r="I126" s="2568"/>
      <c r="J126" s="2153"/>
      <c r="K126" s="2138"/>
      <c r="L126" s="2138"/>
      <c r="M126" s="2138"/>
      <c r="N126" s="2566"/>
      <c r="O126" s="2138"/>
      <c r="P126" s="2138"/>
      <c r="Q126" s="2138"/>
      <c r="R126" s="2564"/>
      <c r="S126" s="2138"/>
      <c r="T126" s="2138"/>
      <c r="U126" s="2138"/>
      <c r="V126" s="2564"/>
      <c r="W126" s="1297"/>
      <c r="X126" s="1268"/>
      <c r="Y126" s="1268"/>
      <c r="Z126" s="1268"/>
      <c r="AA126" s="1268"/>
      <c r="AB126" s="1268"/>
      <c r="AC126" s="1268" t="s">
        <v>271</v>
      </c>
      <c r="AD126" s="1268" t="s">
        <v>272</v>
      </c>
      <c r="AE126" s="1268" t="s">
        <v>273</v>
      </c>
      <c r="AF126" s="1268" t="s">
        <v>274</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643" t="s">
        <v>28</v>
      </c>
      <c r="H127" s="2556"/>
      <c r="I127" s="2569"/>
      <c r="J127" s="2154"/>
      <c r="K127" s="2139"/>
      <c r="L127" s="2139"/>
      <c r="M127" s="2139"/>
      <c r="N127" s="2567"/>
      <c r="O127" s="2139"/>
      <c r="P127" s="2139"/>
      <c r="Q127" s="2139"/>
      <c r="R127" s="2565"/>
      <c r="S127" s="2139"/>
      <c r="T127" s="2178"/>
      <c r="U127" s="2178"/>
      <c r="V127" s="2178"/>
      <c r="W127" s="217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644" t="s">
        <v>28</v>
      </c>
      <c r="H128" s="2556"/>
      <c r="I128" s="2569"/>
      <c r="J128" s="2557"/>
      <c r="K128" s="2139"/>
      <c r="L128" s="2139"/>
      <c r="M128" s="2139"/>
      <c r="N128" s="2565"/>
      <c r="O128" s="2139"/>
      <c r="P128" s="2139"/>
      <c r="Q128" s="2178"/>
      <c r="R128" s="2178"/>
      <c r="S128" s="1854"/>
      <c r="T128" s="1854"/>
      <c r="U128" s="1854"/>
      <c r="V128" s="1854"/>
      <c r="W128" s="217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644" t="s">
        <v>28</v>
      </c>
      <c r="H129" s="2556"/>
      <c r="I129" s="2569"/>
      <c r="J129" s="2557"/>
      <c r="K129" s="2139"/>
      <c r="L129" s="2178"/>
      <c r="M129" s="2178"/>
      <c r="N129" s="2178"/>
      <c r="O129" s="2178"/>
      <c r="P129" s="2178"/>
      <c r="Q129" s="2178"/>
      <c r="R129" s="2178"/>
      <c r="S129" s="1854"/>
      <c r="T129" s="1854"/>
      <c r="U129" s="1854"/>
      <c r="V129" s="1854"/>
      <c r="W129" s="217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644" t="s">
        <v>28</v>
      </c>
      <c r="H130" s="1300"/>
      <c r="I130" s="2188"/>
      <c r="J130" s="2188"/>
      <c r="K130" s="2188"/>
      <c r="L130" s="2188"/>
      <c r="M130" s="2188"/>
      <c r="N130" s="2188"/>
      <c r="O130" s="2188"/>
      <c r="P130" s="2188"/>
      <c r="Q130" s="2188"/>
      <c r="R130" s="2188"/>
      <c r="S130" s="1855"/>
      <c r="T130" s="1855"/>
      <c r="U130" s="1855"/>
      <c r="V130" s="1855"/>
      <c r="W130" s="2189"/>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275</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276</v>
      </c>
      <c r="AD131" s="1268" t="s">
        <v>277</v>
      </c>
      <c r="AE131" s="1268" t="s">
        <v>278</v>
      </c>
      <c r="AF131" s="1268" t="s">
        <v>279</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26:N128"/>
    <mergeCell ref="I126:I129"/>
    <mergeCell ref="L126:L128"/>
    <mergeCell ref="Q126:Q127"/>
    <mergeCell ref="R126:R127"/>
    <mergeCell ref="S126:S127"/>
    <mergeCell ref="P126:P127"/>
    <mergeCell ref="H126:H129"/>
    <mergeCell ref="J126:J129"/>
    <mergeCell ref="K126:K129"/>
    <mergeCell ref="M126:M128"/>
    <mergeCell ref="O126:O128"/>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O12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FFCE8-F892-99FE-7A2E-0.1463B73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ПАО "ТГК-1" филиал "Невский"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302</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301</v>
      </c>
      <c r="E12" s="2371"/>
      <c r="F12" s="2371"/>
      <c r="G12" s="888"/>
      <c r="H12" s="888"/>
      <c r="I12" s="888"/>
      <c r="J12" s="888"/>
      <c r="K12" s="2200"/>
      <c r="U12" s="676"/>
      <c r="V12" s="759">
        <v>15</v>
      </c>
    </row>
    <row customHeight="1" ht="35.699999999999996">
      <c r="C13" s="177"/>
      <c r="D13" s="806" t="s">
        <v>88</v>
      </c>
      <c r="E13" s="808" t="s">
        <v>303</v>
      </c>
      <c r="F13" s="808" t="s">
        <v>566</v>
      </c>
      <c r="G13" s="809" t="s">
        <v>304</v>
      </c>
      <c r="H13" s="808" t="s">
        <v>391</v>
      </c>
      <c r="I13" s="809" t="s">
        <v>304</v>
      </c>
      <c r="J13" s="808" t="s">
        <v>391</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1164</v>
      </c>
      <c r="F17" s="522" t="s">
        <v>307</v>
      </c>
      <c r="G17" s="679"/>
      <c r="H17" s="679"/>
      <c r="I17" s="679"/>
      <c r="J17" s="679"/>
      <c r="K17" s="290" t="s">
        <v>1165</v>
      </c>
      <c r="V17" s="506">
        <v>0</v>
      </c>
    </row>
    <row customHeight="1" ht="48.29999999999999">
      <c r="A18" s="506"/>
      <c r="C18" s="527"/>
      <c r="D18" s="522">
        <v>3</v>
      </c>
      <c r="E18" s="280" t="s">
        <v>814</v>
      </c>
      <c r="F18" s="522" t="s">
        <v>307</v>
      </c>
      <c r="G18" s="810" t="s">
        <v>307</v>
      </c>
      <c r="H18" s="811" t="s">
        <v>307</v>
      </c>
      <c r="I18" s="522" t="s">
        <v>307</v>
      </c>
      <c r="J18" s="579" t="s">
        <v>307</v>
      </c>
      <c r="K18" s="290" t="s">
        <v>1166</v>
      </c>
      <c r="V18" s="506">
        <v>46</v>
      </c>
    </row>
    <row customHeight="1" ht="35.699999999999996">
      <c r="A19" s="506"/>
      <c r="C19" s="527"/>
      <c r="D19" s="540" t="s">
        <v>325</v>
      </c>
      <c r="E19" s="560" t="s">
        <v>816</v>
      </c>
      <c r="F19" s="522" t="s">
        <v>817</v>
      </c>
      <c r="G19" s="818"/>
      <c r="H19" s="107"/>
      <c r="I19" s="818"/>
      <c r="J19" s="819"/>
      <c r="K19" s="680"/>
      <c r="V19" s="506">
        <v>34</v>
      </c>
    </row>
    <row customHeight="1" ht="35.699999999999996">
      <c r="A20" s="506"/>
      <c r="C20" s="527"/>
      <c r="D20" s="1891" t="s">
        <v>333</v>
      </c>
      <c r="E20" s="560" t="s">
        <v>818</v>
      </c>
      <c r="F20" s="522" t="s">
        <v>819</v>
      </c>
      <c r="G20" s="818"/>
      <c r="H20" s="107"/>
      <c r="I20" s="818"/>
      <c r="J20" s="107"/>
      <c r="K20" s="680"/>
      <c r="V20" s="506">
        <v>34</v>
      </c>
    </row>
    <row customHeight="1" ht="48.29999999999999">
      <c r="A21" s="506"/>
      <c r="C21" s="527"/>
      <c r="D21" s="1891" t="s">
        <v>335</v>
      </c>
      <c r="E21" s="560" t="s">
        <v>820</v>
      </c>
      <c r="F21" s="522" t="s">
        <v>571</v>
      </c>
      <c r="G21" s="681"/>
      <c r="H21" s="107"/>
      <c r="I21" s="681"/>
      <c r="J21" s="107"/>
      <c r="K21" s="680"/>
      <c r="V21" s="506">
        <v>46</v>
      </c>
    </row>
    <row customHeight="1" ht="67.5" hidden="1">
      <c r="A22" s="506"/>
      <c r="C22" s="527"/>
      <c r="D22" s="522">
        <v>5</v>
      </c>
      <c r="E22" s="280" t="s">
        <v>1167</v>
      </c>
      <c r="F22" s="522" t="s">
        <v>558</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E2FDD8-939E-1685-F715-0.0492AA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807</v>
      </c>
      <c r="BI1" s="1071"/>
      <c r="BJ1" s="1072" t="s">
        <v>1212</v>
      </c>
      <c r="BK1" s="1071"/>
      <c r="BL1" s="1073" t="s">
        <v>906</v>
      </c>
      <c r="BM1" s="1071"/>
      <c r="BN1" s="1074" t="s">
        <v>1213</v>
      </c>
      <c r="BS1" s="1428"/>
    </row>
    <row customHeight="1" ht="11.25">
      <c r="A2" s="1075" t="s">
        <v>1214</v>
      </c>
      <c r="B2" s="1076">
        <v>2000</v>
      </c>
      <c r="C2" s="1076">
        <v>2022</v>
      </c>
      <c r="D2" s="1076" t="s">
        <v>66</v>
      </c>
      <c r="E2" s="1077" t="s">
        <v>1215</v>
      </c>
      <c r="F2" s="1077" t="s">
        <v>1216</v>
      </c>
      <c r="G2" s="1077" t="s">
        <v>1217</v>
      </c>
      <c r="H2" s="1078" t="s">
        <v>55</v>
      </c>
      <c r="I2" s="1077" t="s">
        <v>109</v>
      </c>
      <c r="J2" s="1077" t="s">
        <v>1218</v>
      </c>
      <c r="K2" s="1079" t="s">
        <v>1219</v>
      </c>
      <c r="L2" s="1080"/>
      <c r="M2" s="1079">
        <v>1</v>
      </c>
      <c r="N2" s="1163" t="s">
        <v>1220</v>
      </c>
      <c r="O2" s="1078" t="s">
        <v>1221</v>
      </c>
      <c r="P2" s="1081" t="s">
        <v>1222</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1238</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110</v>
      </c>
      <c r="J3" s="1077" t="s">
        <v>556</v>
      </c>
      <c r="K3" s="1079" t="s">
        <v>1150</v>
      </c>
      <c r="L3" s="1080">
        <f>_xlfn.IFERROR(MATCH(K3,OFFER_METHOD,0),0)</f>
        <v>52</v>
      </c>
      <c r="M3" s="1079">
        <v>2</v>
      </c>
      <c r="N3" s="1163" t="s">
        <v>1247</v>
      </c>
      <c r="O3" s="1078" t="s">
        <v>1248</v>
      </c>
      <c r="P3" s="1081" t="s">
        <v>37</v>
      </c>
      <c r="Q3" s="1082" t="s">
        <v>1249</v>
      </c>
      <c r="R3" s="144" t="s">
        <v>1250</v>
      </c>
      <c r="S3" s="144" t="s">
        <v>1251</v>
      </c>
      <c r="T3" s="1083" t="s">
        <v>1252</v>
      </c>
      <c r="U3" s="1080" t="s">
        <v>1253</v>
      </c>
      <c r="V3" s="1084">
        <v>2</v>
      </c>
      <c r="W3" s="1085"/>
      <c r="X3" s="1085" t="s">
        <v>1254</v>
      </c>
      <c r="Y3" s="1076" t="s">
        <v>1229</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1240</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90</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1229</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91</v>
      </c>
      <c r="K5" s="1079" t="s">
        <v>1314</v>
      </c>
      <c r="L5" s="1080">
        <f>_xlfn.IFERROR(MATCH(K5,OFFER_METHOD,0),0)</f>
        <v>0</v>
      </c>
      <c r="M5" s="1079">
        <v>4</v>
      </c>
      <c r="N5" s="1093" t="s">
        <v>1315</v>
      </c>
      <c r="O5" s="1077" t="s">
        <v>1316</v>
      </c>
      <c r="Q5" s="1082" t="s">
        <v>1317</v>
      </c>
      <c r="R5" s="144" t="s">
        <v>520</v>
      </c>
      <c r="T5" s="1078" t="s">
        <v>1318</v>
      </c>
      <c r="U5" s="1080" t="s">
        <v>1319</v>
      </c>
      <c r="V5" s="1084">
        <v>4</v>
      </c>
      <c r="W5" s="1085"/>
      <c r="X5" s="1085" t="s">
        <v>165</v>
      </c>
      <c r="Y5" s="1076" t="s">
        <v>1320</v>
      </c>
      <c r="Z5" s="1092">
        <v>1</v>
      </c>
      <c r="AF5" s="1078" t="s">
        <v>1321</v>
      </c>
      <c r="AH5" s="1077" t="s">
        <v>1322</v>
      </c>
      <c r="AK5" s="1077" t="s">
        <v>1323</v>
      </c>
      <c r="AM5" s="1077" t="s">
        <v>1324</v>
      </c>
      <c r="AP5" s="1088" t="s">
        <v>165</v>
      </c>
      <c r="AQ5" s="1089" t="s">
        <v>165</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1228</v>
      </c>
      <c r="BS5" s="1430"/>
      <c r="BT5" s="1282">
        <v>64236871</v>
      </c>
      <c r="BU5" s="1069" t="s">
        <v>226</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52</v>
      </c>
      <c r="N6" s="1093" t="s">
        <v>1339</v>
      </c>
      <c r="O6" s="1077" t="s">
        <v>1340</v>
      </c>
      <c r="R6" s="144" t="s">
        <v>1223</v>
      </c>
      <c r="T6" s="1078" t="s">
        <v>1341</v>
      </c>
      <c r="U6" s="1080" t="s">
        <v>1321</v>
      </c>
      <c r="V6" s="1084">
        <v>5</v>
      </c>
      <c r="W6" s="1085"/>
      <c r="X6" s="1076" t="s">
        <v>171</v>
      </c>
      <c r="Y6" s="1076" t="s">
        <v>1342</v>
      </c>
      <c r="Z6" s="1092"/>
      <c r="AA6" s="1095"/>
      <c r="AH6" s="1077" t="s">
        <v>1343</v>
      </c>
      <c r="AK6" s="1077" t="s">
        <v>1344</v>
      </c>
      <c r="AM6" s="1077" t="s">
        <v>1345</v>
      </c>
      <c r="AP6" s="1088" t="s">
        <v>171</v>
      </c>
      <c r="AQ6" s="1089" t="s">
        <v>171</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1261</v>
      </c>
      <c r="BS6" s="1431"/>
      <c r="BT6" s="1282">
        <v>64236872</v>
      </c>
      <c r="BU6" s="1069" t="s">
        <v>231</v>
      </c>
      <c r="BV6" s="1071"/>
      <c r="BW6" s="1696">
        <v>4213768</v>
      </c>
      <c r="BX6" s="1694" t="s">
        <v>251</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177</v>
      </c>
      <c r="Y7" s="1076" t="s">
        <v>1320</v>
      </c>
      <c r="Z7" s="1092"/>
      <c r="AA7" s="1095"/>
      <c r="AH7" s="1077" t="s">
        <v>1360</v>
      </c>
      <c r="AK7" s="1077" t="s">
        <v>1361</v>
      </c>
      <c r="AM7" s="1077" t="s">
        <v>1362</v>
      </c>
      <c r="AP7" s="1088" t="s">
        <v>177</v>
      </c>
      <c r="AQ7" s="1089" t="s">
        <v>177</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1254</v>
      </c>
      <c r="BS7" s="1430"/>
      <c r="BT7" s="1282">
        <v>64236873</v>
      </c>
      <c r="BU7" s="1069" t="s">
        <v>236</v>
      </c>
      <c r="BV7" s="1071"/>
      <c r="BW7" s="1696">
        <v>4213769</v>
      </c>
      <c r="BX7" s="1694" t="s">
        <v>1370</v>
      </c>
      <c r="BZ7" s="1282">
        <v>64237511</v>
      </c>
      <c r="CA7" s="1069" t="s">
        <v>270</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183</v>
      </c>
      <c r="Y8" s="1076" t="s">
        <v>1320</v>
      </c>
      <c r="Z8" s="1092"/>
      <c r="AA8" s="1095"/>
      <c r="AK8" s="1077" t="s">
        <v>1377</v>
      </c>
      <c r="AP8" s="1088" t="s">
        <v>183</v>
      </c>
      <c r="AQ8" s="1089" t="s">
        <v>183</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165</v>
      </c>
      <c r="BS8" s="1430"/>
      <c r="BT8" s="1282">
        <v>64236874</v>
      </c>
      <c r="BU8" s="1296" t="s">
        <v>1386</v>
      </c>
      <c r="BV8" s="1071"/>
      <c r="BW8" s="1696">
        <v>4213770</v>
      </c>
      <c r="BX8" s="1697" t="s">
        <v>1387</v>
      </c>
      <c r="BZ8" s="1282">
        <v>64237512</v>
      </c>
      <c r="CA8" s="1069" t="s">
        <v>261</v>
      </c>
    </row>
    <row customHeight="1" ht="11.25">
      <c r="A9" s="1075" t="s">
        <v>1388</v>
      </c>
      <c r="B9" s="1076">
        <v>2007</v>
      </c>
      <c r="E9" s="1077" t="s">
        <v>1389</v>
      </c>
      <c r="F9" s="1094"/>
      <c r="G9" s="1068" t="s">
        <v>1390</v>
      </c>
      <c r="H9" s="1068" t="s">
        <v>1391</v>
      </c>
      <c r="I9" s="1077" t="s">
        <v>112</v>
      </c>
      <c r="O9" s="1077" t="s">
        <v>1392</v>
      </c>
      <c r="V9" s="371" t="s">
        <v>112</v>
      </c>
      <c r="W9" s="1085"/>
      <c r="X9" s="1076" t="s">
        <v>189</v>
      </c>
      <c r="Y9" s="1076" t="s">
        <v>1229</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171</v>
      </c>
      <c r="BS9" s="1430"/>
      <c r="BT9" s="1282">
        <v>64236875</v>
      </c>
      <c r="BU9" s="1069" t="s">
        <v>241</v>
      </c>
      <c r="BV9" s="1071"/>
      <c r="BW9" s="1691"/>
      <c r="BX9" s="1691"/>
    </row>
    <row customHeight="1" ht="11.25">
      <c r="A10" s="1075" t="s">
        <v>1402</v>
      </c>
      <c r="B10" s="1076">
        <v>2008</v>
      </c>
      <c r="E10" s="1077" t="s">
        <v>1403</v>
      </c>
      <c r="F10" s="1094"/>
      <c r="G10" s="1077" t="s">
        <v>1404</v>
      </c>
      <c r="H10" s="1077" t="s">
        <v>1405</v>
      </c>
      <c r="I10" s="1077" t="s">
        <v>99</v>
      </c>
      <c r="J10" s="1068" t="s">
        <v>1406</v>
      </c>
      <c r="K10" s="1068" t="s">
        <v>1407</v>
      </c>
      <c r="O10" s="1077" t="s">
        <v>1408</v>
      </c>
      <c r="V10" s="372" t="s">
        <v>99</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177</v>
      </c>
      <c r="BS10" s="1430"/>
      <c r="BT10" s="1282">
        <v>64236876</v>
      </c>
      <c r="BU10" s="1069" t="s">
        <v>221</v>
      </c>
      <c r="BV10" s="1071"/>
      <c r="BW10" s="1691"/>
      <c r="BX10" s="1691"/>
    </row>
    <row customHeight="1" ht="11.25">
      <c r="A11" s="1075" t="s">
        <v>1418</v>
      </c>
      <c r="B11" s="1076">
        <v>2009</v>
      </c>
      <c r="E11" s="1077" t="s">
        <v>1419</v>
      </c>
      <c r="F11" s="1094"/>
      <c r="G11" s="1077" t="s">
        <v>1420</v>
      </c>
      <c r="H11" s="1077" t="s">
        <v>1421</v>
      </c>
      <c r="I11" s="1077" t="s">
        <v>148</v>
      </c>
      <c r="J11" s="1078" t="s">
        <v>1422</v>
      </c>
      <c r="K11" s="1100" t="s">
        <v>1423</v>
      </c>
      <c r="O11" s="1078" t="s">
        <v>1424</v>
      </c>
      <c r="V11" s="371" t="s">
        <v>148</v>
      </c>
      <c r="W11" s="276"/>
      <c r="X11" s="1085" t="s">
        <v>1394</v>
      </c>
      <c r="Y11" s="1076" t="s">
        <v>1425</v>
      </c>
      <c r="Z11" s="1092"/>
      <c r="AP11" s="1088" t="s">
        <v>189</v>
      </c>
      <c r="AQ11" s="1090" t="s">
        <v>189</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183</v>
      </c>
      <c r="BS11" s="1430"/>
      <c r="BW11" s="1691"/>
      <c r="BX11" s="1691"/>
    </row>
    <row customHeight="1" ht="11.25">
      <c r="A12" s="1075" t="s">
        <v>1432</v>
      </c>
      <c r="B12" s="1076">
        <v>2010</v>
      </c>
      <c r="E12" s="1077" t="s">
        <v>1433</v>
      </c>
      <c r="F12" s="1094"/>
      <c r="G12" s="1077" t="s">
        <v>1421</v>
      </c>
      <c r="I12" s="1077" t="s">
        <v>149</v>
      </c>
      <c r="J12" s="1078" t="s">
        <v>1434</v>
      </c>
      <c r="K12" s="1100" t="s">
        <v>1435</v>
      </c>
      <c r="O12" s="1078" t="s">
        <v>1223</v>
      </c>
      <c r="V12" s="371" t="s">
        <v>149</v>
      </c>
      <c r="W12" s="1090"/>
      <c r="X12" s="1085" t="s">
        <v>1436</v>
      </c>
      <c r="Y12" s="1076" t="s">
        <v>1229</v>
      </c>
      <c r="AP12" s="1088"/>
      <c r="AW12" s="1121" t="s">
        <v>148</v>
      </c>
      <c r="AX12" s="1121" t="s">
        <v>148</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150</v>
      </c>
      <c r="K13" s="1100" t="s">
        <v>1393</v>
      </c>
      <c r="V13" s="371" t="s">
        <v>150</v>
      </c>
      <c r="W13" s="1090"/>
      <c r="X13" s="1090"/>
      <c r="Y13" s="1090"/>
      <c r="AW13" s="1121" t="s">
        <v>149</v>
      </c>
      <c r="AX13" s="1121" t="s">
        <v>149</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16</v>
      </c>
      <c r="B14" s="1076">
        <v>2012</v>
      </c>
      <c r="I14" s="1077" t="s">
        <v>151</v>
      </c>
      <c r="J14" s="1068" t="s">
        <v>1450</v>
      </c>
      <c r="N14" s="1068" t="s">
        <v>1451</v>
      </c>
      <c r="V14" s="1084">
        <v>13</v>
      </c>
      <c r="W14" s="1085"/>
      <c r="X14" s="1085" t="s">
        <v>1261</v>
      </c>
      <c r="Y14" s="1076" t="s">
        <v>1229</v>
      </c>
      <c r="AW14" s="1121" t="s">
        <v>150</v>
      </c>
      <c r="AX14" s="1121" t="s">
        <v>150</v>
      </c>
      <c r="AZ14" s="1068" t="s">
        <v>1452</v>
      </c>
      <c r="BB14" s="1121" t="s">
        <v>1453</v>
      </c>
      <c r="BC14" s="1121" t="s">
        <v>1446</v>
      </c>
      <c r="BE14" s="1121">
        <v>2012</v>
      </c>
      <c r="BH14" s="1069" t="s">
        <v>1369</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583</v>
      </c>
      <c r="N15" s="1159" t="s">
        <v>1460</v>
      </c>
      <c r="X15" s="1088"/>
      <c r="AW15" s="1121" t="s">
        <v>151</v>
      </c>
      <c r="AX15" s="1121" t="s">
        <v>151</v>
      </c>
      <c r="AZ15" s="1121" t="s">
        <v>1380</v>
      </c>
      <c r="BB15" s="1121" t="s">
        <v>1461</v>
      </c>
      <c r="BC15" s="1121" t="s">
        <v>1446</v>
      </c>
      <c r="BE15" s="1121">
        <v>2013</v>
      </c>
      <c r="BH15" s="1069" t="s">
        <v>1385</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556</v>
      </c>
      <c r="N16" s="1159" t="s">
        <v>1469</v>
      </c>
      <c r="AW16" s="1121" t="s">
        <v>152</v>
      </c>
      <c r="AX16" s="1121" t="s">
        <v>152</v>
      </c>
      <c r="AZ16" s="1121" t="s">
        <v>1396</v>
      </c>
      <c r="BB16" s="1121" t="s">
        <v>1470</v>
      </c>
      <c r="BC16" s="1121" t="s">
        <v>1446</v>
      </c>
      <c r="BE16" s="1121">
        <v>2014</v>
      </c>
      <c r="BH16" s="1069" t="s">
        <v>1401</v>
      </c>
      <c r="BJ16" s="1218" t="s">
        <v>1471</v>
      </c>
      <c r="BL16" s="1218" t="s">
        <v>1471</v>
      </c>
      <c r="BN16" s="1069" t="s">
        <v>1472</v>
      </c>
      <c r="BR16" s="1071"/>
      <c r="BS16" s="1432"/>
      <c r="BT16" s="1071"/>
      <c r="BU16" s="1071"/>
      <c r="BV16" s="1071"/>
      <c r="BW16" s="1695"/>
      <c r="BX16" s="1691"/>
    </row>
    <row customHeight="1" ht="21">
      <c r="A17" s="1075" t="s">
        <v>1473</v>
      </c>
      <c r="B17" s="1076">
        <v>2015</v>
      </c>
      <c r="G17" s="1077" t="s">
        <v>1421</v>
      </c>
      <c r="H17" s="1077" t="s">
        <v>1421</v>
      </c>
      <c r="I17" s="1077" t="s">
        <v>1474</v>
      </c>
      <c r="N17" s="1159" t="s">
        <v>1475</v>
      </c>
      <c r="X17" s="1088"/>
      <c r="AW17" s="1121" t="s">
        <v>1468</v>
      </c>
      <c r="AX17" s="1121" t="s">
        <v>1468</v>
      </c>
      <c r="AZ17" s="1121" t="s">
        <v>1476</v>
      </c>
      <c r="BB17" s="1121" t="s">
        <v>1477</v>
      </c>
      <c r="BC17" s="1121" t="s">
        <v>1329</v>
      </c>
      <c r="BE17" s="1121">
        <v>2015</v>
      </c>
      <c r="BH17" s="1069" t="s">
        <v>1417</v>
      </c>
      <c r="BJ17" s="1218" t="s">
        <v>1478</v>
      </c>
      <c r="BL17" s="1218" t="s">
        <v>1478</v>
      </c>
      <c r="BN17" s="1069" t="s">
        <v>1479</v>
      </c>
      <c r="BR17" s="1068" t="s">
        <v>1272</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1329</v>
      </c>
      <c r="BE18" s="1121">
        <v>2016</v>
      </c>
      <c r="BH18" s="1069" t="s">
        <v>1431</v>
      </c>
      <c r="BJ18" s="1218" t="s">
        <v>1489</v>
      </c>
      <c r="BL18" s="1218" t="s">
        <v>1489</v>
      </c>
      <c r="BN18" s="1069" t="s">
        <v>1490</v>
      </c>
      <c r="BQ18" s="1433" t="s">
        <v>1302</v>
      </c>
      <c r="BR18" s="1160" t="s">
        <v>1303</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164</v>
      </c>
      <c r="I19" s="1077" t="s">
        <v>1500</v>
      </c>
      <c r="N19" s="1159" t="s">
        <v>1501</v>
      </c>
      <c r="X19" s="1088"/>
      <c r="AW19" s="1121" t="s">
        <v>1486</v>
      </c>
      <c r="AX19" s="1121" t="s">
        <v>1486</v>
      </c>
      <c r="AZ19" s="1068" t="s">
        <v>1502</v>
      </c>
      <c r="BB19" s="1121" t="s">
        <v>1503</v>
      </c>
      <c r="BC19" s="1121" t="s">
        <v>1329</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1261</v>
      </c>
      <c r="I20" s="1077" t="s">
        <v>1512</v>
      </c>
      <c r="N20" s="1159" t="s">
        <v>1513</v>
      </c>
      <c r="AW20" s="1121" t="s">
        <v>1500</v>
      </c>
      <c r="AX20" s="1121" t="s">
        <v>1500</v>
      </c>
      <c r="AZ20" s="1121" t="s">
        <v>1514</v>
      </c>
      <c r="BB20" s="1121" t="s">
        <v>1515</v>
      </c>
      <c r="BC20" s="1121" t="s">
        <v>1446</v>
      </c>
      <c r="BE20" s="1121">
        <v>2018</v>
      </c>
      <c r="BH20" s="1069" t="s">
        <v>1442</v>
      </c>
      <c r="BJ20" s="1069" t="s">
        <v>1369</v>
      </c>
      <c r="BL20" s="1069" t="s">
        <v>1369</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1329</v>
      </c>
      <c r="BE21" s="1121">
        <v>2019</v>
      </c>
      <c r="BH21" s="1069" t="s">
        <v>1449</v>
      </c>
      <c r="BJ21" s="1069" t="s">
        <v>1385</v>
      </c>
      <c r="BL21" s="1069" t="s">
        <v>1385</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1329</v>
      </c>
      <c r="BE22" s="1121">
        <v>2020</v>
      </c>
      <c r="BH22" s="1069" t="s">
        <v>1455</v>
      </c>
      <c r="BJ22" s="1069" t="s">
        <v>1401</v>
      </c>
      <c r="BL22" s="1069" t="s">
        <v>1401</v>
      </c>
      <c r="BQ22" s="1282">
        <v>4190067</v>
      </c>
      <c r="BR22" s="1069" t="s">
        <v>1534</v>
      </c>
      <c r="BS22" s="1430"/>
      <c r="BT22" s="1282">
        <v>4189674</v>
      </c>
      <c r="BU22" s="1069" t="s">
        <v>1535</v>
      </c>
      <c r="BV22" s="1071"/>
      <c r="BW22" s="1071"/>
      <c r="CC22" s="1282">
        <v>4189711</v>
      </c>
      <c r="CD22" s="1069" t="s">
        <v>294</v>
      </c>
    </row>
    <row customHeight="1" ht="21">
      <c r="A23" s="1075" t="s">
        <v>1536</v>
      </c>
      <c r="B23" s="1076">
        <v>2021</v>
      </c>
      <c r="AW23" s="1121" t="s">
        <v>1537</v>
      </c>
      <c r="AX23" s="1121" t="s">
        <v>1537</v>
      </c>
      <c r="AZ23" s="1121" t="s">
        <v>1538</v>
      </c>
      <c r="BB23" s="1121" t="s">
        <v>1539</v>
      </c>
      <c r="BC23" s="1121" t="s">
        <v>1240</v>
      </c>
      <c r="BE23" s="1121">
        <v>2021</v>
      </c>
      <c r="BH23" s="1069" t="s">
        <v>1463</v>
      </c>
      <c r="BJ23" s="1069" t="s">
        <v>1417</v>
      </c>
      <c r="BL23" s="1069" t="s">
        <v>1417</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1431</v>
      </c>
      <c r="BL24" s="1069" t="s">
        <v>1431</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1424</v>
      </c>
      <c r="BB26" s="1121" t="s">
        <v>1560</v>
      </c>
      <c r="BC26" s="1121" t="s">
        <v>1547</v>
      </c>
      <c r="BE26" s="1121">
        <v>2024</v>
      </c>
      <c r="BH26" s="1069" t="s">
        <v>1490</v>
      </c>
      <c r="BJ26" s="1069" t="s">
        <v>1442</v>
      </c>
      <c r="BL26" s="1069" t="s">
        <v>1442</v>
      </c>
      <c r="BQ26" s="1282">
        <v>4190071</v>
      </c>
      <c r="BR26" s="1069" t="s">
        <v>1561</v>
      </c>
      <c r="BS26" s="1430"/>
      <c r="BV26" s="1071"/>
      <c r="BW26" s="1071"/>
    </row>
    <row customHeight="1" ht="11.25">
      <c r="A27" s="1075" t="s">
        <v>1562</v>
      </c>
      <c r="B27" s="1076">
        <v>2025</v>
      </c>
      <c r="J27" s="177" t="s">
        <v>516</v>
      </c>
      <c r="AX27" s="1121" t="s">
        <v>1563</v>
      </c>
      <c r="BB27" s="1121" t="s">
        <v>1564</v>
      </c>
      <c r="BC27" s="1121" t="s">
        <v>1547</v>
      </c>
      <c r="BE27" s="1121">
        <v>2025</v>
      </c>
      <c r="BH27" s="1071" t="s">
        <v>28</v>
      </c>
      <c r="BJ27" s="1069" t="s">
        <v>1449</v>
      </c>
      <c r="BL27" s="1069" t="s">
        <v>1449</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01.01.2024</v>
      </c>
      <c r="F29" s="1106" t="str">
        <f>IF(TEMPLATE_GROUP="","",INDEX(EndDateList,MATCH(TEMPLATE_GROUP,CodeTemplateList,0),1))</f>
        <v>31.12.2028</v>
      </c>
      <c r="H29" s="1107" t="s">
        <v>1575</v>
      </c>
      <c r="AX29" s="1121" t="s">
        <v>1576</v>
      </c>
      <c r="AZ29" s="1121" t="s">
        <v>1224</v>
      </c>
      <c r="BB29" s="1121" t="s">
        <v>1424</v>
      </c>
      <c r="BC29" s="1092"/>
      <c r="BE29" s="1121">
        <v>2027</v>
      </c>
      <c r="BJ29" s="1069" t="s">
        <v>1463</v>
      </c>
      <c r="BL29" s="1069" t="s">
        <v>1463</v>
      </c>
    </row>
    <row customHeight="1" ht="11.25">
      <c r="A30" s="1075" t="s">
        <v>1577</v>
      </c>
      <c r="D30" s="1108"/>
      <c r="E30" s="1109"/>
      <c r="F30" s="1109"/>
      <c r="AX30" s="1121" t="s">
        <v>1578</v>
      </c>
      <c r="AZ30" s="1121" t="s">
        <v>1250</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01.01.2024</v>
      </c>
      <c r="F32" s="1106" t="str">
        <f>IF(TEMPLATE_GROUP="","",INDEX(EndDateList,MATCH(TEMPLATE_GROUP,CodeTemplateList,0),1))</f>
        <v>31.12.2028</v>
      </c>
      <c r="H32" s="1111" t="s">
        <v>1586</v>
      </c>
      <c r="O32" s="1075" t="s">
        <v>1221</v>
      </c>
      <c r="AX32" s="1121" t="s">
        <v>1587</v>
      </c>
      <c r="AZ32" s="1121" t="s">
        <v>520</v>
      </c>
      <c r="BE32" s="1121">
        <v>2030</v>
      </c>
      <c r="BJ32" s="1069" t="s">
        <v>1472</v>
      </c>
      <c r="BL32" s="1069" t="s">
        <v>1472</v>
      </c>
    </row>
    <row customHeight="1" ht="11.25">
      <c r="A33" s="1075" t="s">
        <v>1588</v>
      </c>
      <c r="O33" s="1075" t="s">
        <v>1248</v>
      </c>
      <c r="AX33" s="1121" t="s">
        <v>1589</v>
      </c>
      <c r="AZ33" s="1121" t="s">
        <v>1223</v>
      </c>
      <c r="BE33" s="1121">
        <v>2031</v>
      </c>
      <c r="BJ33" s="1069" t="s">
        <v>1479</v>
      </c>
      <c r="BL33" s="1069" t="s">
        <v>1479</v>
      </c>
    </row>
    <row customHeight="1" ht="11.25">
      <c r="A34" s="1075" t="s">
        <v>1590</v>
      </c>
      <c r="O34" s="1075" t="s">
        <v>1283</v>
      </c>
      <c r="AX34" s="1121" t="s">
        <v>1591</v>
      </c>
      <c r="BE34" s="1121">
        <v>2032</v>
      </c>
      <c r="BJ34" s="1069" t="s">
        <v>1490</v>
      </c>
      <c r="BL34" s="1069" t="s">
        <v>1490</v>
      </c>
    </row>
    <row customHeight="1" ht="11.25">
      <c r="A35" s="1075" t="s">
        <v>1592</v>
      </c>
      <c r="O35" s="1075" t="s">
        <v>1316</v>
      </c>
      <c r="AX35" s="1121" t="s">
        <v>1593</v>
      </c>
      <c r="AZ35" s="1068" t="s">
        <v>1594</v>
      </c>
      <c r="BE35" s="1121">
        <v>2033</v>
      </c>
      <c r="BL35" s="1069" t="s">
        <v>1595</v>
      </c>
    </row>
    <row customHeight="1" ht="11.25">
      <c r="A36" s="1871" t="s">
        <v>1596</v>
      </c>
      <c r="D36" s="1112" t="s">
        <v>1597</v>
      </c>
      <c r="E36" s="1113" t="s">
        <v>906</v>
      </c>
      <c r="F36" s="1114" t="str">
        <f>INDEX(E37:E41,MATCH(TEMPLATE_SPHERE,F37:F41,0))</f>
        <v>водоотведения</v>
      </c>
      <c r="G36" s="1114" t="str">
        <f>INDEX(G37:G41,MATCH(TEMPLATE_SPHERE,F37:F41,0))</f>
        <v>водоотведение</v>
      </c>
      <c r="O36" s="1075" t="s">
        <v>1340</v>
      </c>
      <c r="AX36" s="1121" t="s">
        <v>1598</v>
      </c>
      <c r="AZ36" s="1121" t="s">
        <v>1223</v>
      </c>
      <c r="BE36" s="1121">
        <v>2034</v>
      </c>
      <c r="BL36" s="1069" t="s">
        <v>1599</v>
      </c>
    </row>
    <row customHeight="1" ht="11.25">
      <c r="A37" s="1075" t="s">
        <v>1600</v>
      </c>
      <c r="E37" s="408" t="s">
        <v>1601</v>
      </c>
      <c r="F37" s="1115" t="s">
        <v>807</v>
      </c>
      <c r="G37" s="408" t="s">
        <v>1602</v>
      </c>
      <c r="O37" s="1075" t="s">
        <v>1359</v>
      </c>
      <c r="AX37" s="1121" t="s">
        <v>1603</v>
      </c>
      <c r="AZ37" s="1121" t="s">
        <v>1249</v>
      </c>
      <c r="BE37" s="1121">
        <v>2035</v>
      </c>
    </row>
    <row customHeight="1" ht="11.25">
      <c r="A38" s="1075" t="s">
        <v>1604</v>
      </c>
      <c r="E38" s="408" t="s">
        <v>1605</v>
      </c>
      <c r="F38" s="1116" t="s">
        <v>853</v>
      </c>
      <c r="G38" s="408" t="s">
        <v>1606</v>
      </c>
      <c r="O38" s="1075" t="s">
        <v>1376</v>
      </c>
      <c r="AX38" s="1121" t="s">
        <v>1607</v>
      </c>
      <c r="AZ38" s="1121" t="s">
        <v>1284</v>
      </c>
      <c r="BE38" s="1121">
        <v>2036</v>
      </c>
      <c r="BH38" s="1068" t="s">
        <v>1608</v>
      </c>
      <c r="BJ38" s="1068" t="s">
        <v>1609</v>
      </c>
      <c r="BL38" s="1068" t="s">
        <v>1610</v>
      </c>
      <c r="BN38" s="1068" t="s">
        <v>1611</v>
      </c>
    </row>
    <row customHeight="1" ht="11.25">
      <c r="A39" s="1075" t="s">
        <v>1612</v>
      </c>
      <c r="E39" s="408" t="s">
        <v>1613</v>
      </c>
      <c r="F39" s="1116" t="s">
        <v>906</v>
      </c>
      <c r="G39" s="408" t="s">
        <v>1614</v>
      </c>
      <c r="O39" s="1075" t="s">
        <v>1392</v>
      </c>
      <c r="AX39" s="1121" t="s">
        <v>1615</v>
      </c>
      <c r="AZ39" s="1121" t="s">
        <v>1317</v>
      </c>
      <c r="BE39" s="1121">
        <v>2037</v>
      </c>
      <c r="BH39" s="1069" t="s">
        <v>1616</v>
      </c>
      <c r="BJ39" s="1218" t="s">
        <v>1616</v>
      </c>
      <c r="BL39" s="1218" t="s">
        <v>1616</v>
      </c>
      <c r="BN39" s="1069" t="s">
        <v>1617</v>
      </c>
    </row>
    <row customHeight="1" ht="11.25">
      <c r="A40" s="1075" t="s">
        <v>1618</v>
      </c>
      <c r="E40" s="408" t="s">
        <v>1619</v>
      </c>
      <c r="F40" s="1116" t="s">
        <v>893</v>
      </c>
      <c r="G40" s="408" t="s">
        <v>1620</v>
      </c>
      <c r="O40" s="1075" t="s">
        <v>1408</v>
      </c>
      <c r="AX40" s="1121" t="s">
        <v>1621</v>
      </c>
      <c r="BE40" s="1121">
        <v>2038</v>
      </c>
      <c r="BH40" s="1069" t="s">
        <v>1622</v>
      </c>
      <c r="BJ40" s="1218" t="s">
        <v>1026</v>
      </c>
      <c r="BL40" s="1218" t="s">
        <v>1026</v>
      </c>
      <c r="BN40" s="1069" t="s">
        <v>1060</v>
      </c>
    </row>
    <row customHeight="1" ht="11.25">
      <c r="A41" s="1075" t="s">
        <v>1623</v>
      </c>
      <c r="E41" s="408" t="s">
        <v>1624</v>
      </c>
      <c r="F41" s="1116" t="s">
        <v>1625</v>
      </c>
      <c r="G41" s="408" t="s">
        <v>1624</v>
      </c>
      <c r="O41" s="1075" t="s">
        <v>1424</v>
      </c>
      <c r="AX41" s="1121" t="s">
        <v>1626</v>
      </c>
      <c r="AZ41" s="1068" t="s">
        <v>1627</v>
      </c>
      <c r="BE41" s="1121">
        <v>2039</v>
      </c>
      <c r="BH41" s="1069" t="s">
        <v>1628</v>
      </c>
      <c r="BJ41" s="1218" t="s">
        <v>1022</v>
      </c>
      <c r="BL41" s="1218" t="s">
        <v>1022</v>
      </c>
      <c r="BN41" s="1069" t="s">
        <v>1047</v>
      </c>
    </row>
    <row customHeight="1" ht="11.25">
      <c r="A42" s="1075" t="s">
        <v>1629</v>
      </c>
      <c r="AX42" s="1121" t="s">
        <v>1630</v>
      </c>
      <c r="AZ42" s="1121" t="s">
        <v>1221</v>
      </c>
      <c r="BE42" s="1121">
        <v>2040</v>
      </c>
      <c r="BH42" s="1069" t="s">
        <v>1044</v>
      </c>
      <c r="BJ42" s="1218" t="s">
        <v>1024</v>
      </c>
      <c r="BL42" s="1218" t="s">
        <v>1024</v>
      </c>
      <c r="BN42" s="1069" t="s">
        <v>1631</v>
      </c>
    </row>
    <row customHeight="1" ht="11.25">
      <c r="A43" s="1075" t="s">
        <v>1632</v>
      </c>
      <c r="AX43" s="1121" t="s">
        <v>1633</v>
      </c>
      <c r="AZ43" s="1121" t="s">
        <v>1248</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1283</v>
      </c>
      <c r="BE44" s="1121">
        <v>2042</v>
      </c>
      <c r="BH44" s="1069" t="s">
        <v>1641</v>
      </c>
      <c r="BJ44" s="1218" t="s">
        <v>1044</v>
      </c>
      <c r="BL44" s="1218" t="s">
        <v>1044</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1316</v>
      </c>
      <c r="BE45" s="1121">
        <v>2043</v>
      </c>
      <c r="BH45" s="1069" t="s">
        <v>1650</v>
      </c>
      <c r="BJ45" s="1218" t="s">
        <v>1038</v>
      </c>
      <c r="BL45" s="1218" t="s">
        <v>1038</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1654</v>
      </c>
      <c r="AZ46" s="1121" t="s">
        <v>1340</v>
      </c>
      <c r="BE46" s="1121">
        <v>2044</v>
      </c>
      <c r="BH46" s="1069" t="s">
        <v>1047</v>
      </c>
      <c r="BJ46" s="1218" t="s">
        <v>1028</v>
      </c>
      <c r="BL46" s="1218" t="s">
        <v>1028</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1658</v>
      </c>
      <c r="AZ47" s="1121" t="s">
        <v>1359</v>
      </c>
      <c r="BE47" s="1121">
        <v>2045</v>
      </c>
      <c r="BH47" s="1069" t="s">
        <v>1631</v>
      </c>
      <c r="BJ47" s="1218" t="s">
        <v>1030</v>
      </c>
      <c r="BL47" s="1218" t="s">
        <v>1030</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1376</v>
      </c>
      <c r="BE48" s="1121">
        <v>2046</v>
      </c>
      <c r="BH48" s="1069" t="s">
        <v>1635</v>
      </c>
      <c r="BJ48" s="1218" t="s">
        <v>1032</v>
      </c>
      <c r="BL48" s="1218" t="s">
        <v>1032</v>
      </c>
      <c r="BN48" s="1069" t="s">
        <v>1665</v>
      </c>
    </row>
    <row customHeight="1" ht="11.25">
      <c r="A49" s="1075" t="s">
        <v>1666</v>
      </c>
      <c r="E49" s="408" t="s">
        <v>1667</v>
      </c>
      <c r="F49" s="1116" t="s">
        <v>1668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1669</v>
      </c>
      <c r="AZ49" s="1121" t="s">
        <v>1392</v>
      </c>
      <c r="BE49" s="1121">
        <v>2047</v>
      </c>
      <c r="BH49" s="1069" t="s">
        <v>1048</v>
      </c>
      <c r="BJ49" s="1218" t="s">
        <v>1034</v>
      </c>
      <c r="BL49" s="1218" t="s">
        <v>1034</v>
      </c>
    </row>
    <row customHeight="1" ht="11.25">
      <c r="A50" s="1075" t="s">
        <v>1670</v>
      </c>
      <c r="E50" s="408" t="s">
        <v>1671</v>
      </c>
      <c r="F50" s="1116" t="s">
        <v>1018</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1672</v>
      </c>
      <c r="AZ50" s="1121" t="s">
        <v>1408</v>
      </c>
      <c r="BE50" s="1121">
        <v>2048</v>
      </c>
      <c r="BH50" s="1069" t="s">
        <v>1642</v>
      </c>
      <c r="BJ50" s="1218" t="s">
        <v>1036</v>
      </c>
      <c r="BL50" s="1218" t="s">
        <v>1036</v>
      </c>
    </row>
    <row customHeight="1" ht="11.25">
      <c r="A51" s="1075" t="s">
        <v>1673</v>
      </c>
      <c r="E51" s="408" t="s">
        <v>1674</v>
      </c>
      <c r="F51" s="1116" t="s">
        <v>1645</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1424</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1680</v>
      </c>
      <c r="AZ52" s="1121" t="s">
        <v>1223</v>
      </c>
      <c r="BE52" s="1121">
        <v>2050</v>
      </c>
      <c r="BH52" s="1069" t="s">
        <v>1655</v>
      </c>
      <c r="BJ52" s="1218" t="s">
        <v>1047</v>
      </c>
      <c r="BL52" s="1218" t="s">
        <v>1047</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1683</v>
      </c>
      <c r="K53" s="1747"/>
      <c r="AX53" s="1121" t="s">
        <v>1684</v>
      </c>
      <c r="BE53" s="1121">
        <v>2051</v>
      </c>
      <c r="BH53" s="1069" t="s">
        <v>1659</v>
      </c>
      <c r="BJ53" s="1218" t="s">
        <v>1631</v>
      </c>
      <c r="BL53" s="1218" t="s">
        <v>1631</v>
      </c>
    </row>
    <row customHeight="1" ht="11.25">
      <c r="A54" s="1075" t="s">
        <v>1685</v>
      </c>
      <c r="AX54" s="1121" t="s">
        <v>1686</v>
      </c>
      <c r="AZ54" s="1068" t="s">
        <v>1687</v>
      </c>
      <c r="BE54" s="1121">
        <v>2052</v>
      </c>
      <c r="BH54" s="1069" t="s">
        <v>1665</v>
      </c>
      <c r="BJ54" s="1218" t="s">
        <v>1635</v>
      </c>
      <c r="BL54" s="1218" t="s">
        <v>1635</v>
      </c>
    </row>
    <row customHeight="1" ht="11.25">
      <c r="A55" s="1075" t="s">
        <v>1688</v>
      </c>
      <c r="AX55" s="1121" t="s">
        <v>1689</v>
      </c>
      <c r="AZ55" s="1121" t="s">
        <v>1225</v>
      </c>
      <c r="BE55" s="1121">
        <v>2053</v>
      </c>
      <c r="BH55" s="1071" t="s">
        <v>28</v>
      </c>
      <c r="BJ55" s="1218" t="s">
        <v>1048</v>
      </c>
      <c r="BL55" s="1218" t="s">
        <v>1048</v>
      </c>
    </row>
    <row customHeight="1" ht="11.25">
      <c r="A56" s="1075" t="s">
        <v>1690</v>
      </c>
      <c r="D56" s="1119" t="s">
        <v>1691</v>
      </c>
      <c r="E56" s="1096" t="s">
        <v>111</v>
      </c>
      <c r="F56" s="1075" t="s">
        <v>1692</v>
      </c>
      <c r="AX56" s="1121" t="s">
        <v>1693</v>
      </c>
      <c r="AZ56" s="1121" t="s">
        <v>1251</v>
      </c>
      <c r="BE56" s="1121">
        <v>2054</v>
      </c>
      <c r="BH56" s="1071" t="s">
        <v>28</v>
      </c>
      <c r="BJ56" s="1218" t="s">
        <v>1642</v>
      </c>
      <c r="BL56" s="1218" t="s">
        <v>1642</v>
      </c>
    </row>
    <row customHeight="1" ht="11.25">
      <c r="A57" s="1075" t="s">
        <v>1694</v>
      </c>
      <c r="D57" s="1119" t="s">
        <v>1695</v>
      </c>
      <c r="E57" s="1096" t="s">
        <v>111</v>
      </c>
      <c r="F57" s="1075" t="s">
        <v>1692</v>
      </c>
      <c r="AX57" s="1121" t="s">
        <v>1696</v>
      </c>
      <c r="AZ57" s="1121" t="s">
        <v>1286</v>
      </c>
      <c r="BE57" s="1121">
        <v>2055</v>
      </c>
      <c r="BJ57" s="1218" t="s">
        <v>1651</v>
      </c>
      <c r="BL57" s="1218" t="s">
        <v>1651</v>
      </c>
    </row>
    <row customHeight="1" ht="11.25">
      <c r="A58" s="1075" t="s">
        <v>1697</v>
      </c>
      <c r="D58" s="1119" t="s">
        <v>1698</v>
      </c>
      <c r="E58" s="1096" t="s">
        <v>111</v>
      </c>
      <c r="F58" s="1075" t="s">
        <v>1692</v>
      </c>
      <c r="AX58" s="1121" t="s">
        <v>1699</v>
      </c>
      <c r="BE58" s="1121">
        <v>2056</v>
      </c>
      <c r="BJ58" s="1218" t="s">
        <v>1655</v>
      </c>
      <c r="BL58" s="1218" t="s">
        <v>1655</v>
      </c>
    </row>
    <row customHeight="1" ht="11.25">
      <c r="A59" s="1075" t="s">
        <v>1700</v>
      </c>
      <c r="D59" s="1119" t="s">
        <v>131</v>
      </c>
      <c r="E59" s="1096" t="s">
        <v>1587</v>
      </c>
      <c r="F59" s="1075" t="s">
        <v>1701</v>
      </c>
      <c r="AX59" s="1121" t="s">
        <v>1702</v>
      </c>
      <c r="AZ59" s="1068" t="s">
        <v>1703</v>
      </c>
      <c r="BE59" s="1121">
        <v>2057</v>
      </c>
      <c r="BJ59" s="1218" t="s">
        <v>1659</v>
      </c>
      <c r="BL59" s="1218" t="s">
        <v>1659</v>
      </c>
    </row>
    <row customHeight="1" ht="11.25">
      <c r="A60" s="1075" t="s">
        <v>1704</v>
      </c>
      <c r="D60" s="1119" t="s">
        <v>1705</v>
      </c>
      <c r="E60" s="1096" t="s">
        <v>1587</v>
      </c>
      <c r="F60" s="1075" t="s">
        <v>1701</v>
      </c>
      <c r="AX60" s="1121" t="s">
        <v>1706</v>
      </c>
      <c r="AZ60" s="1121" t="s">
        <v>1226</v>
      </c>
      <c r="BE60" s="1121">
        <v>2058</v>
      </c>
      <c r="BJ60" s="1218" t="s">
        <v>1665</v>
      </c>
      <c r="BL60" s="1218" t="s">
        <v>1665</v>
      </c>
    </row>
    <row customHeight="1" ht="11.25">
      <c r="A61" s="1075" t="s">
        <v>1707</v>
      </c>
      <c r="D61" s="1119" t="s">
        <v>1708</v>
      </c>
      <c r="E61" s="1096" t="s">
        <v>1587</v>
      </c>
      <c r="F61" s="1075" t="s">
        <v>1701</v>
      </c>
      <c r="AX61" s="1121" t="s">
        <v>1709</v>
      </c>
      <c r="AZ61" s="1121" t="s">
        <v>1252</v>
      </c>
      <c r="BE61" s="1121">
        <v>2059</v>
      </c>
      <c r="BL61" s="1218" t="s">
        <v>1040</v>
      </c>
    </row>
    <row customHeight="1" ht="11.25">
      <c r="A62" s="1075" t="s">
        <v>1710</v>
      </c>
      <c r="D62" s="1119" t="s">
        <v>130</v>
      </c>
      <c r="E62" s="1096">
        <v>30</v>
      </c>
      <c r="F62" s="1075" t="s">
        <v>1701</v>
      </c>
      <c r="AZ62" s="1121" t="s">
        <v>1287</v>
      </c>
      <c r="BE62" s="1121">
        <v>2060</v>
      </c>
      <c r="BL62" s="1218" t="s">
        <v>1042</v>
      </c>
    </row>
    <row customHeight="1" ht="11.25">
      <c r="A63" s="1075" t="s">
        <v>1711</v>
      </c>
      <c r="D63" s="1119" t="s">
        <v>1712</v>
      </c>
      <c r="E63" s="1096">
        <v>30</v>
      </c>
      <c r="F63" s="1075" t="s">
        <v>1701</v>
      </c>
      <c r="AZ63" s="1121" t="s">
        <v>1318</v>
      </c>
      <c r="BE63" s="1121">
        <v>2061</v>
      </c>
    </row>
    <row customHeight="1" ht="11.25">
      <c r="A64" s="1075" t="s">
        <v>1713</v>
      </c>
      <c r="D64" s="1119" t="s">
        <v>1714</v>
      </c>
      <c r="E64" s="1096">
        <v>30</v>
      </c>
      <c r="F64" s="1075" t="s">
        <v>1701</v>
      </c>
      <c r="AZ64" s="1121" t="s">
        <v>1341</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1227</v>
      </c>
      <c r="BE67" s="1121">
        <v>2065</v>
      </c>
    </row>
    <row customHeight="1" ht="11.25">
      <c r="A68" s="1075" t="s">
        <v>1719</v>
      </c>
      <c r="AZ68" s="1121" t="s">
        <v>1253</v>
      </c>
      <c r="BE68" s="1121">
        <v>2066</v>
      </c>
      <c r="BH68" s="1068" t="s">
        <v>1720</v>
      </c>
      <c r="BJ68" s="1068" t="s">
        <v>1721</v>
      </c>
      <c r="BL68" s="1068" t="s">
        <v>1722</v>
      </c>
      <c r="BN68" s="1068" t="s">
        <v>1723</v>
      </c>
    </row>
    <row customHeight="1" ht="11.25">
      <c r="A69" s="1075" t="s">
        <v>1724</v>
      </c>
      <c r="AZ69" s="1121" t="s">
        <v>1288</v>
      </c>
      <c r="BE69" s="1121">
        <v>2067</v>
      </c>
      <c r="BH69" s="1069" t="s">
        <v>1725</v>
      </c>
      <c r="BI69" s="1118" t="s">
        <v>109</v>
      </c>
      <c r="BJ69" s="1069" t="s">
        <v>1726</v>
      </c>
      <c r="BK69" s="1118" t="s">
        <v>109</v>
      </c>
      <c r="BL69" s="1069" t="s">
        <v>1727</v>
      </c>
      <c r="BM69" s="1071" t="s">
        <v>109</v>
      </c>
      <c r="BN69" s="1069" t="s">
        <v>1728</v>
      </c>
    </row>
    <row customHeight="1" ht="11.25">
      <c r="A70" s="1075" t="s">
        <v>1729</v>
      </c>
      <c r="AZ70" s="1121" t="s">
        <v>1319</v>
      </c>
      <c r="BE70" s="1121">
        <v>2068</v>
      </c>
      <c r="BH70" s="1069" t="s">
        <v>1730</v>
      </c>
      <c r="BJ70" s="1069" t="s">
        <v>1731</v>
      </c>
      <c r="BL70" s="1069" t="s">
        <v>1732</v>
      </c>
      <c r="BN70" s="1069" t="s">
        <v>1733</v>
      </c>
    </row>
    <row customHeight="1" ht="11.25">
      <c r="A71" s="1075" t="s">
        <v>1734</v>
      </c>
      <c r="AZ71" s="1121" t="s">
        <v>1321</v>
      </c>
      <c r="BE71" s="1121">
        <v>2069</v>
      </c>
      <c r="BH71" s="1069" t="s">
        <v>1735</v>
      </c>
      <c r="BI71" s="1118" t="s">
        <v>90</v>
      </c>
      <c r="BJ71" s="1069" t="s">
        <v>1736</v>
      </c>
      <c r="BK71" s="1118" t="s">
        <v>90</v>
      </c>
      <c r="BL71" s="1069" t="s">
        <v>1737</v>
      </c>
      <c r="BM71" s="1071" t="s">
        <v>90</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111</v>
      </c>
      <c r="BJ73" s="1069" t="s">
        <v>1744</v>
      </c>
      <c r="BK73" s="1118" t="s">
        <v>111</v>
      </c>
      <c r="BL73" s="1069" t="s">
        <v>1745</v>
      </c>
      <c r="BM73" s="1071" t="s">
        <v>111</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1236</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1325</v>
      </c>
      <c r="BH79" s="1068" t="s">
        <v>1762</v>
      </c>
      <c r="BJ79" s="1068" t="s">
        <v>1763</v>
      </c>
      <c r="BL79" s="1068" t="s">
        <v>1764</v>
      </c>
    </row>
    <row customHeight="1" ht="11.25">
      <c r="A80" s="1075" t="s">
        <v>1765</v>
      </c>
      <c r="AZ80" s="1121" t="s">
        <v>1346</v>
      </c>
      <c r="BH80" s="1069" t="s">
        <v>1766</v>
      </c>
      <c r="BJ80" s="1069" t="s">
        <v>1767</v>
      </c>
      <c r="BL80" s="1069" t="s">
        <v>1768</v>
      </c>
    </row>
    <row customHeight="1" ht="11.25">
      <c r="A81" s="1075" t="s">
        <v>1769</v>
      </c>
      <c r="AZ81" s="1121" t="s">
        <v>1363</v>
      </c>
      <c r="BH81" s="1069" t="s">
        <v>1770</v>
      </c>
      <c r="BJ81" s="1069" t="s">
        <v>1771</v>
      </c>
      <c r="BL81" s="1069" t="s">
        <v>1772</v>
      </c>
    </row>
    <row customHeight="1" ht="11.25">
      <c r="A82" s="1075" t="s">
        <v>1773</v>
      </c>
      <c r="AZ82" s="1121" t="s">
        <v>1378</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1018</v>
      </c>
    </row>
    <row customHeight="1" ht="11.25">
      <c r="A91" s="1075" t="s">
        <v>1802</v>
      </c>
      <c r="AZ91" s="1121" t="s">
        <v>1054</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571</v>
      </c>
      <c r="BH108" s="1069" t="s">
        <v>1855</v>
      </c>
      <c r="BJ108" s="1069" t="s">
        <v>1856</v>
      </c>
      <c r="BL108" s="1069" t="s">
        <v>1509</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1223</v>
      </c>
    </row>
    <row customHeight="1" ht="11.25">
      <c r="AZ116" s="1902" t="s">
        <v>1844</v>
      </c>
      <c r="BA116" s="1903" t="s">
        <v>1845</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082E8-7FA7-216C-914D-0.3EDBEC0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300</v>
      </c>
      <c r="J1" s="456" t="s">
        <v>14</v>
      </c>
    </row>
    <row customHeight="1" ht="22.5" hidden="1">
      <c r="A2" s="503"/>
      <c r="B2" s="503"/>
      <c r="C2" s="1731" t="s">
        <v>516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301</v>
      </c>
      <c r="E9" s="2206"/>
      <c r="F9" s="2206"/>
      <c r="G9" s="2209" t="s">
        <v>302</v>
      </c>
      <c r="J9" s="456">
        <v>11</v>
      </c>
    </row>
    <row customHeight="1" ht="11.549999999999999">
      <c r="A10" s="503"/>
      <c r="B10" s="503"/>
      <c r="C10" s="458"/>
      <c r="D10" s="1475" t="s">
        <v>88</v>
      </c>
      <c r="E10" s="1477" t="s">
        <v>303</v>
      </c>
      <c r="F10" s="1477" t="s">
        <v>304</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"ТГК-1" филиал "Невский"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1861</v>
      </c>
      <c r="F13" s="1522" t="s">
        <v>307</v>
      </c>
      <c r="G13" s="475"/>
      <c r="H13" s="1534"/>
      <c r="J13" s="456">
        <v>19</v>
      </c>
    </row>
    <row customHeight="1" ht="19.95">
      <c r="A14" s="503"/>
      <c r="B14" s="503"/>
      <c r="C14" s="458"/>
      <c r="D14" s="1524" t="s">
        <v>708</v>
      </c>
      <c r="E14" s="1525" t="s">
        <v>1862</v>
      </c>
      <c r="F14" s="1527"/>
      <c r="G14" s="1526" t="s">
        <v>1863</v>
      </c>
      <c r="H14" s="1534"/>
      <c r="J14" s="456">
        <v>19</v>
      </c>
    </row>
    <row customHeight="1" ht="19.95">
      <c r="A15" s="503"/>
      <c r="B15" s="503"/>
      <c r="C15" s="458"/>
      <c r="D15" s="1524" t="s">
        <v>308</v>
      </c>
      <c r="E15" s="1525" t="s">
        <v>1864</v>
      </c>
      <c r="F15" s="1527"/>
      <c r="G15" s="1526" t="s">
        <v>1865</v>
      </c>
      <c r="H15" s="1534"/>
      <c r="J15" s="456">
        <v>19</v>
      </c>
    </row>
    <row customHeight="1" ht="24">
      <c r="A16" s="503"/>
      <c r="B16" s="503"/>
      <c r="C16" s="458"/>
      <c r="D16" s="1524" t="s">
        <v>311</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91</v>
      </c>
      <c r="E18" s="1528" t="s">
        <v>1870</v>
      </c>
      <c r="F18" s="1527"/>
      <c r="G18" s="475" t="s">
        <v>1869</v>
      </c>
      <c r="H18" s="1534"/>
      <c r="I18" s="853"/>
      <c r="J18" s="456">
        <v>46</v>
      </c>
    </row>
    <row customHeight="1" ht="23.25">
      <c r="A19" s="503"/>
      <c r="B19" s="503"/>
      <c r="C19" s="458"/>
      <c r="D19" s="1521" t="s">
        <v>111</v>
      </c>
      <c r="E19" s="1528" t="s">
        <v>1871</v>
      </c>
      <c r="F19" s="1522" t="s">
        <v>307</v>
      </c>
      <c r="G19" s="2472" t="s">
        <v>1872</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340</v>
      </c>
      <c r="F21" s="470"/>
      <c r="G21" s="2474"/>
      <c r="H21" s="1534"/>
      <c r="J21" s="456">
        <v>15</v>
      </c>
    </row>
    <row s="502" customFormat="1" customHeight="1" ht="26.25">
      <c r="A22" s="503"/>
      <c r="B22" s="503"/>
      <c r="C22" s="503"/>
      <c r="D22" s="1521" t="s">
        <v>92</v>
      </c>
      <c r="E22" s="475" t="s">
        <v>1873</v>
      </c>
      <c r="F22" s="1527"/>
      <c r="G22" s="475" t="s">
        <v>1874</v>
      </c>
      <c r="H22" s="1533"/>
      <c r="J22" s="502">
        <v>25</v>
      </c>
    </row>
    <row s="502" customFormat="1" customHeight="1" ht="19.95">
      <c r="A23" s="503"/>
      <c r="B23" s="503"/>
      <c r="C23" s="503"/>
      <c r="D23" s="1521" t="s">
        <v>93</v>
      </c>
      <c r="E23" s="1528" t="s">
        <v>1875</v>
      </c>
      <c r="F23" s="1532"/>
      <c r="G23" s="475" t="s">
        <v>1876</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6E444-CA02-A6DA-65B4-0.698B5A6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49</v>
      </c>
      <c r="H1" s="1632" t="s">
        <v>51</v>
      </c>
      <c r="IU1" s="1156" t="s">
        <v>14</v>
      </c>
    </row>
    <row s="1851" customFormat="1" customHeight="1" ht="22.5" hidden="1">
      <c r="A2" s="832"/>
      <c r="B2" s="1161">
        <v>1</v>
      </c>
      <c r="C2" s="1161"/>
      <c r="D2" s="1929" t="s">
        <v>516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301</v>
      </c>
      <c r="F7" s="2103"/>
      <c r="G7" s="2103"/>
      <c r="H7" s="2103"/>
      <c r="I7" s="2103"/>
      <c r="J7" s="2475" t="s">
        <v>302</v>
      </c>
      <c r="K7" s="501"/>
      <c r="L7" s="501"/>
      <c r="M7" s="501"/>
      <c r="N7" s="501"/>
      <c r="O7" s="227"/>
      <c r="P7" s="501"/>
      <c r="Q7" s="226"/>
      <c r="R7" s="226"/>
      <c r="S7" s="226"/>
      <c r="T7" s="226"/>
      <c r="IU7" s="508">
        <v>14</v>
      </c>
    </row>
    <row s="1820" customFormat="1" customHeight="1" ht="21">
      <c r="A8" s="1156"/>
      <c r="B8" s="1161"/>
      <c r="C8" s="1156"/>
      <c r="D8" s="1496"/>
      <c r="E8" s="1549" t="s">
        <v>88</v>
      </c>
      <c r="F8" s="1541" t="s">
        <v>1877</v>
      </c>
      <c r="G8" s="1541" t="s">
        <v>49</v>
      </c>
      <c r="H8" s="1541" t="s">
        <v>51</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6461D-D66D-B2BD-9257-0.CB2E966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516</v>
      </c>
      <c r="E2" s="1890"/>
      <c r="F2" s="1893" t="str">
        <f>IF(ROIV_INFO_NAME="","",ROIV_INFO_NAME)</f>
        <v>ПАО "ТГК-1" филиал "Невский"</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301</v>
      </c>
      <c r="F7" s="2103"/>
      <c r="G7" s="2103"/>
      <c r="H7" s="2103"/>
      <c r="I7" s="2103"/>
      <c r="J7" s="2103"/>
      <c r="K7" s="2103"/>
      <c r="L7" s="2475" t="s">
        <v>302</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"Невский"</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A7192-9062-497F-8F54-0.87627C1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516</v>
      </c>
      <c r="E2" s="1905"/>
      <c r="F2" s="1907" t="str">
        <f>IF(ROIV_INFO_NAME="","",ROIV_INFO_NAME)</f>
        <v>ПАО "ТГК-1" филиал "Невский"</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301</v>
      </c>
      <c r="F7" s="2103"/>
      <c r="G7" s="2103"/>
      <c r="H7" s="2103"/>
      <c r="I7" s="2103"/>
      <c r="J7" s="2103"/>
      <c r="K7" s="2103"/>
      <c r="L7" s="2475" t="s">
        <v>302</v>
      </c>
      <c r="M7" s="1625"/>
      <c r="N7" s="1625"/>
      <c r="O7" s="1625"/>
      <c r="P7" s="1625"/>
      <c r="Q7" s="1625"/>
      <c r="R7" s="1625"/>
      <c r="S7" s="226"/>
      <c r="T7" s="226"/>
      <c r="U7" s="226"/>
      <c r="V7" s="226"/>
      <c r="IW7" s="1610">
        <v>14</v>
      </c>
    </row>
    <row s="1820" customFormat="1" customHeight="1" ht="67.2">
      <c r="A8" s="1632"/>
      <c r="B8" s="1367"/>
      <c r="C8" s="1632"/>
      <c r="D8" s="1516"/>
      <c r="E8" s="2479" t="s">
        <v>88</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"Невский"</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B40A-2D77-05BB-9D83-0.509B813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516</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516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301</v>
      </c>
      <c r="F10" s="2128"/>
      <c r="G10" s="2128"/>
      <c r="H10" s="2128"/>
      <c r="I10" s="2128"/>
      <c r="J10" s="2128"/>
      <c r="K10" s="2128"/>
      <c r="L10" s="2128"/>
      <c r="M10" s="2102"/>
      <c r="N10" s="2479" t="s">
        <v>302</v>
      </c>
      <c r="O10" s="501"/>
      <c r="P10" s="501"/>
      <c r="Q10" s="508">
        <v>14</v>
      </c>
    </row>
    <row s="1820" customFormat="1" customHeight="1" ht="44.25">
      <c r="A11" s="1632"/>
      <c r="B11" s="1367"/>
      <c r="C11" s="1632"/>
      <c r="D11" s="1516"/>
      <c r="E11" s="2493" t="s">
        <v>88</v>
      </c>
      <c r="F11" s="2493" t="s">
        <v>305</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309</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F8864-36E4-AE74-B48C-0.64F447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301</v>
      </c>
      <c r="E8" s="2210"/>
      <c r="F8" s="2210"/>
      <c r="G8" s="2210"/>
      <c r="H8" s="2210"/>
      <c r="I8" s="2210" t="s">
        <v>302</v>
      </c>
      <c r="M8" s="122">
        <v>14</v>
      </c>
    </row>
    <row customHeight="1" ht="29.25">
      <c r="D9" s="2210" t="s">
        <v>88</v>
      </c>
      <c r="E9" s="2210" t="s">
        <v>1895</v>
      </c>
      <c r="F9" s="2210"/>
      <c r="G9" s="2210"/>
      <c r="H9" s="2210"/>
      <c r="I9" s="2210"/>
      <c r="M9" s="122">
        <v>28</v>
      </c>
    </row>
    <row customHeight="1" ht="24">
      <c r="D10" s="2210"/>
      <c r="E10" s="128" t="s">
        <v>1896</v>
      </c>
      <c r="F10" s="128" t="s">
        <v>1897</v>
      </c>
      <c r="G10" s="128" t="s">
        <v>1898</v>
      </c>
      <c r="H10" s="128" t="s">
        <v>391</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1899</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8CC2C-8D62-9FEC-4508-0.5202FDC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88</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t="s">
        <v>1903</v>
      </c>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3147D-94D5-9157-2226-0.AECDFC4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88</v>
      </c>
      <c r="E9" s="109" t="s">
        <v>288</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1904</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64C99-D963-3438-88D2-0.4C43F2B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280</v>
      </c>
      <c r="M2" s="1554" t="s">
        <v>281</v>
      </c>
      <c r="R2" s="1554" t="s">
        <v>282</v>
      </c>
      <c r="S2" s="1554" t="s">
        <v>281</v>
      </c>
      <c r="X2" s="1554" t="s">
        <v>280</v>
      </c>
      <c r="Y2" s="1554" t="s">
        <v>281</v>
      </c>
      <c r="AD2" s="1554" t="s">
        <v>280</v>
      </c>
      <c r="AE2" s="1554" t="s">
        <v>281</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283</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"Невский"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284</v>
      </c>
      <c r="M8" s="2197"/>
      <c r="N8" s="2197"/>
      <c r="O8" s="2197"/>
      <c r="P8" s="2197"/>
      <c r="Q8" s="1558"/>
      <c r="R8" s="2097" t="s">
        <v>285</v>
      </c>
      <c r="S8" s="2198"/>
      <c r="T8" s="2198"/>
      <c r="U8" s="2198"/>
      <c r="V8" s="2198"/>
      <c r="W8" s="1558"/>
      <c r="X8" s="2199" t="s">
        <v>286</v>
      </c>
      <c r="Y8" s="2199"/>
      <c r="Z8" s="2199"/>
      <c r="AA8" s="2199"/>
      <c r="AB8" s="2199"/>
      <c r="AC8" s="1559"/>
      <c r="AD8" s="2128" t="s">
        <v>287</v>
      </c>
      <c r="AE8" s="2128"/>
      <c r="AF8" s="2128"/>
      <c r="AG8" s="2128"/>
      <c r="AH8" s="2102"/>
      <c r="AI8" s="2128" t="s">
        <v>288</v>
      </c>
      <c r="AJ8" s="1575"/>
      <c r="BM8" s="294">
        <v>32</v>
      </c>
    </row>
    <row customHeight="1" ht="23.25">
      <c r="D9" s="2128"/>
      <c r="E9" s="2128"/>
      <c r="F9" s="2176" t="s">
        <v>89</v>
      </c>
      <c r="G9" s="2176" t="s">
        <v>128</v>
      </c>
      <c r="H9" s="2195"/>
      <c r="I9" s="2196"/>
      <c r="J9" s="2102"/>
      <c r="K9" s="1560"/>
      <c r="L9" s="2128" t="s">
        <v>289</v>
      </c>
      <c r="M9" s="2102"/>
      <c r="N9" s="2193" t="s">
        <v>88</v>
      </c>
      <c r="O9" s="2194"/>
      <c r="P9" s="2128" t="s">
        <v>129</v>
      </c>
      <c r="Q9" s="1557"/>
      <c r="R9" s="2128" t="s">
        <v>289</v>
      </c>
      <c r="S9" s="2102"/>
      <c r="T9" s="2193" t="s">
        <v>88</v>
      </c>
      <c r="U9" s="2194"/>
      <c r="V9" s="2128" t="s">
        <v>129</v>
      </c>
      <c r="W9" s="1557"/>
      <c r="X9" s="2128" t="s">
        <v>289</v>
      </c>
      <c r="Y9" s="2102"/>
      <c r="Z9" s="2193" t="s">
        <v>88</v>
      </c>
      <c r="AA9" s="2194"/>
      <c r="AB9" s="2128" t="s">
        <v>290</v>
      </c>
      <c r="AC9" s="1557"/>
      <c r="AD9" s="2128" t="s">
        <v>289</v>
      </c>
      <c r="AE9" s="2102"/>
      <c r="AF9" s="2193" t="s">
        <v>88</v>
      </c>
      <c r="AG9" s="2194"/>
      <c r="AH9" s="2102" t="s">
        <v>290</v>
      </c>
      <c r="AI9" s="2128"/>
      <c r="AJ9" s="1575"/>
      <c r="BM9" s="294">
        <v>22</v>
      </c>
    </row>
    <row customHeight="1" ht="24">
      <c r="D10" s="2176"/>
      <c r="E10" s="2176"/>
      <c r="F10" s="2200"/>
      <c r="G10" s="2200"/>
      <c r="H10" s="2201"/>
      <c r="I10" s="2202"/>
      <c r="J10" s="2193"/>
      <c r="K10" s="1560"/>
      <c r="L10" s="1579" t="s">
        <v>291</v>
      </c>
      <c r="M10" s="1574" t="s">
        <v>292</v>
      </c>
      <c r="N10" s="2195"/>
      <c r="O10" s="2196"/>
      <c r="P10" s="2176"/>
      <c r="Q10" s="1557"/>
      <c r="R10" s="1579" t="s">
        <v>291</v>
      </c>
      <c r="S10" s="1574" t="s">
        <v>292</v>
      </c>
      <c r="T10" s="2195"/>
      <c r="U10" s="2196"/>
      <c r="V10" s="2176"/>
      <c r="W10" s="1557"/>
      <c r="X10" s="1579" t="s">
        <v>291</v>
      </c>
      <c r="Y10" s="1574" t="s">
        <v>292</v>
      </c>
      <c r="Z10" s="2195"/>
      <c r="AA10" s="2196"/>
      <c r="AB10" s="2176"/>
      <c r="AC10" s="1557"/>
      <c r="AD10" s="1579" t="s">
        <v>291</v>
      </c>
      <c r="AE10" s="1574" t="s">
        <v>292</v>
      </c>
      <c r="AF10" s="2195"/>
      <c r="AG10" s="2196"/>
      <c r="AH10" s="2193"/>
      <c r="AI10" s="2176"/>
      <c r="AJ10" s="1575"/>
      <c r="AK10" s="255" t="s">
        <v>293</v>
      </c>
      <c r="AL10" s="255" t="s">
        <v>130</v>
      </c>
      <c r="BM10" s="294">
        <v>23</v>
      </c>
    </row>
    <row customHeight="1" ht="15">
      <c r="D11" s="2184" t="s">
        <v>109</v>
      </c>
      <c r="E11" s="2180" t="s">
        <v>294</v>
      </c>
      <c r="F11" s="2180" t="s">
        <v>295</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294</v>
      </c>
      <c r="F17" s="2180" t="s">
        <v>296</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294</v>
      </c>
      <c r="F23" s="2180" t="s">
        <v>297</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294</v>
      </c>
      <c r="F29" s="2180" t="s">
        <v>298</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294</v>
      </c>
      <c r="F35" s="2180" t="s">
        <v>299</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952D4-CEEE-34D2-4E68-0.FC0B27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18184-F1CC-3D81-3A3F-0.5BD051E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516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516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516</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516</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516</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314</v>
      </c>
      <c r="B47" s="503"/>
      <c r="C47" s="2214"/>
      <c r="D47" s="446" t="str">
        <f>A47</f>
        <v>5.1</v>
      </c>
      <c r="E47" s="443" t="s">
        <v>315</v>
      </c>
      <c r="F47" s="1977" t="s">
        <v>307</v>
      </c>
      <c r="G47" s="445" t="s">
        <v>316</v>
      </c>
      <c r="H47" s="476"/>
      <c r="I47" s="853"/>
    </row>
    <row s="456" customFormat="1" customHeight="1" ht="22.5">
      <c r="A48" s="2203"/>
      <c r="B48" s="503"/>
      <c r="C48" s="2214"/>
      <c r="D48" s="441" t="str">
        <f>D47&amp;".1"</f>
        <v>5.1.1</v>
      </c>
      <c r="E48" s="440" t="s">
        <v>317</v>
      </c>
      <c r="F48" s="1978" t="s">
        <v>28</v>
      </c>
      <c r="G48" s="475"/>
      <c r="H48" s="476"/>
      <c r="I48" s="853"/>
    </row>
    <row s="456" customFormat="1" customHeight="1" ht="22.5">
      <c r="A49" s="2203"/>
      <c r="B49" s="503"/>
      <c r="C49" s="2214"/>
      <c r="D49" s="441" t="str">
        <f>D47&amp;".2"</f>
        <v>5.1.2</v>
      </c>
      <c r="E49" s="440" t="s">
        <v>318</v>
      </c>
      <c r="F49" s="1733" t="s">
        <v>28</v>
      </c>
      <c r="G49" s="445" t="s">
        <v>319</v>
      </c>
      <c r="H49" s="476"/>
      <c r="I49" s="853"/>
    </row>
    <row s="456" customFormat="1" customHeight="1" ht="22.5">
      <c r="A50" s="2203"/>
      <c r="B50" s="503"/>
      <c r="C50" s="2214"/>
      <c r="D50" s="441" t="str">
        <f>D47&amp;".3"</f>
        <v>5.1.3</v>
      </c>
      <c r="E50" s="440" t="s">
        <v>320</v>
      </c>
      <c r="F50" s="1978" t="s">
        <v>28</v>
      </c>
      <c r="G50" s="475"/>
      <c r="H50" s="476"/>
      <c r="I50" s="853"/>
    </row>
    <row s="456" customFormat="1" customHeight="1" ht="22.5">
      <c r="A51" s="2203"/>
      <c r="B51" s="503"/>
      <c r="C51" s="2214"/>
      <c r="D51" s="441" t="str">
        <f>D47&amp;".4"</f>
        <v>5.1.4</v>
      </c>
      <c r="E51" s="440" t="s">
        <v>321</v>
      </c>
      <c r="F51" s="1978" t="s">
        <v>28</v>
      </c>
      <c r="G51" s="445" t="s">
        <v>322</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393</v>
      </c>
      <c r="Q56" s="517" t="s">
        <v>394</v>
      </c>
      <c r="R56" s="518" t="s">
        <v>395</v>
      </c>
      <c r="S56" s="1637" t="s">
        <v>396</v>
      </c>
      <c r="T56" s="1637"/>
      <c r="U56" s="1637"/>
      <c r="V56" s="1637"/>
    </row>
    <row r="58" s="1816" customFormat="1" customHeight="1" ht="11.25">
      <c r="A58" s="1816" t="s">
        <v>1922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382</v>
      </c>
      <c r="AQ60" s="1625" t="s">
        <v>382</v>
      </c>
      <c r="AR60" s="1637"/>
      <c r="AS60" s="1637"/>
    </row>
    <row r="62" s="1816" customFormat="1" customHeight="1" ht="11.25">
      <c r="A62" s="1816" t="s">
        <v>1923</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377</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377</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109</v>
      </c>
      <c r="G139" s="2576" t="s">
        <v>28</v>
      </c>
      <c r="H139" s="290"/>
      <c r="I139" s="638" t="s">
        <v>109</v>
      </c>
      <c r="J139" s="1808" t="s">
        <v>1942</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269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269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269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93B01-9F6A-BB52-F2F7-0.708B71D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807</v>
      </c>
      <c r="E1" s="981" t="s">
        <v>853</v>
      </c>
      <c r="F1" s="981" t="s">
        <v>906</v>
      </c>
      <c r="G1" s="981" t="s">
        <v>893</v>
      </c>
      <c r="H1" s="981" t="s">
        <v>1625</v>
      </c>
    </row>
    <row customHeight="1" ht="9">
      <c r="A2" s="984" t="s">
        <v>1953</v>
      </c>
      <c r="B2" s="984"/>
      <c r="C2" s="985" t="str">
        <f>INDEX(TEMPLATE_NUMBER_FORM_LIST,MATCH(TEMPLATE_SPHERE,TEMPLATE_SPHERE_LIST,0))</f>
        <v>10</v>
      </c>
      <c r="D2" s="984" t="s">
        <v>1474</v>
      </c>
      <c r="E2" s="984" t="s">
        <v>148</v>
      </c>
      <c r="F2" s="986" t="s">
        <v>148</v>
      </c>
      <c r="G2" s="984" t="s">
        <v>148</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1955</v>
      </c>
      <c r="B4" s="847" t="s">
        <v>110</v>
      </c>
      <c r="C4" s="985" t="str">
        <f>IF(TEMPLATE_SPHERE="HEAT",D4,IF(TEMPLATE_SPHERE="TKO",H4,E4))</f>
        <v>Форма 1. Информация об организации, осуществляющей водоотведение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1957</v>
      </c>
    </row>
    <row customHeight="1" ht="117">
      <c r="A5" s="847" t="s">
        <v>1958</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1960</v>
      </c>
    </row>
    <row customHeight="1" ht="90">
      <c r="A6" s="847" t="s">
        <v>1961</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1962</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1163</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1576</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2012</v>
      </c>
      <c r="B31" s="847"/>
      <c r="C31" s="985" t="str">
        <f>IF(TEMPLATE_SPHERE="HEAT",D31,IF(TEMPLATE_SPHERE="TKO",H31,E31))</f>
        <v>Форма 1. Информация об организации, осуществляющей водоотведение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5CF54B-7CAD-8632-0B1B-0.E05553B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807</v>
      </c>
      <c r="D2" s="842" t="s">
        <v>853</v>
      </c>
      <c r="E2" s="842" t="s">
        <v>906</v>
      </c>
      <c r="F2" s="842" t="s">
        <v>893</v>
      </c>
      <c r="G2" s="842" t="s">
        <v>1625</v>
      </c>
      <c r="H2" s="844"/>
      <c r="I2" s="844"/>
      <c r="J2" s="844"/>
      <c r="K2" s="844"/>
      <c r="L2" s="844"/>
      <c r="M2" s="844"/>
      <c r="N2" s="844"/>
      <c r="O2" s="842" t="s">
        <v>807</v>
      </c>
      <c r="P2" s="842" t="s">
        <v>853</v>
      </c>
      <c r="Q2" s="842" t="s">
        <v>893</v>
      </c>
      <c r="R2" s="842" t="s">
        <v>906</v>
      </c>
      <c r="S2" s="842" t="s">
        <v>1625</v>
      </c>
      <c r="T2" s="842" t="s">
        <v>807</v>
      </c>
      <c r="U2" s="842" t="s">
        <v>853</v>
      </c>
      <c r="V2" s="842" t="s">
        <v>893</v>
      </c>
      <c r="W2" s="842" t="s">
        <v>906</v>
      </c>
      <c r="X2" s="842" t="s">
        <v>1625</v>
      </c>
      <c r="Y2" s="842"/>
      <c r="Z2" s="842" t="s">
        <v>807</v>
      </c>
      <c r="AA2" s="851" t="s">
        <v>853</v>
      </c>
      <c r="AB2" s="842" t="s">
        <v>893</v>
      </c>
      <c r="AC2" s="842" t="s">
        <v>906</v>
      </c>
      <c r="AD2" s="842" t="s">
        <v>1625</v>
      </c>
    </row>
    <row customHeight="1" ht="162">
      <c r="A3" s="846" t="s">
        <v>26</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2028</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308</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308</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311</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311</v>
      </c>
      <c r="P25" s="958" t="s">
        <v>308</v>
      </c>
      <c r="Q25" s="958" t="s">
        <v>735</v>
      </c>
      <c r="R25" s="958" t="s">
        <v>308</v>
      </c>
      <c r="S25" s="958"/>
      <c r="T25" s="965" t="s">
        <v>2066</v>
      </c>
      <c r="U25" s="847" t="s">
        <v>2066</v>
      </c>
      <c r="V25" s="847" t="s">
        <v>2066</v>
      </c>
      <c r="W25" s="847" t="s">
        <v>2066</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2067</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2069</v>
      </c>
      <c r="R27" s="958" t="s">
        <v>720</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311</v>
      </c>
      <c r="Q29" s="958"/>
      <c r="R29" s="958" t="s">
        <v>311</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2076</v>
      </c>
      <c r="P31" s="958" t="s">
        <v>731</v>
      </c>
      <c r="Q31" s="958" t="s">
        <v>2076</v>
      </c>
      <c r="R31" s="958" t="s">
        <v>731</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733</v>
      </c>
      <c r="Q32" s="958" t="s">
        <v>2079</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741</v>
      </c>
      <c r="Q40" s="958" t="s">
        <v>2102</v>
      </c>
      <c r="R40" s="958" t="s">
        <v>741</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2113</v>
      </c>
      <c r="P43" s="958" t="s">
        <v>745</v>
      </c>
      <c r="Q43" s="958" t="s">
        <v>2113</v>
      </c>
      <c r="R43" s="958" t="s">
        <v>745</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2145</v>
      </c>
      <c r="U52" s="844" t="s">
        <v>2146</v>
      </c>
      <c r="V52" s="844" t="s">
        <v>2147</v>
      </c>
      <c r="W52" s="844" t="s">
        <v>2148</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325</v>
      </c>
      <c r="Q53" s="958" t="s">
        <v>325</v>
      </c>
      <c r="R53" s="958" t="s">
        <v>325</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314</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99</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99</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99</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634</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99</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666</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674</v>
      </c>
      <c r="U89" s="844" t="s">
        <v>674</v>
      </c>
      <c r="V89" s="844" t="s">
        <v>674</v>
      </c>
      <c r="W89" s="844" t="s">
        <v>674</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1468</v>
      </c>
      <c r="P95" s="958"/>
      <c r="Q95" s="958"/>
      <c r="R95" s="958"/>
      <c r="S95" s="958"/>
      <c r="T95" s="844" t="s">
        <v>2216</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1474</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1486</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1500</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1512</v>
      </c>
      <c r="P99" s="958"/>
      <c r="Q99" s="958"/>
      <c r="R99" s="958"/>
      <c r="S99" s="958"/>
      <c r="T99" s="844" t="s">
        <v>2225</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2230</v>
      </c>
      <c r="D148" s="844" t="s">
        <v>1568</v>
      </c>
      <c r="E148" s="844" t="s">
        <v>1669</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D0AE1-6B5C-B16B-F1E8-0.A24C4E0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"Невский"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46388.48063657407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26-01/80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301</v>
      </c>
      <c r="M14" s="2128"/>
      <c r="N14" s="2128"/>
      <c r="O14" s="2128"/>
      <c r="P14" s="2128"/>
      <c r="Q14" s="2128"/>
      <c r="R14" s="2128"/>
      <c r="S14" s="2128"/>
      <c r="T14" s="2128"/>
      <c r="U14" s="2128"/>
      <c r="V14" s="2128"/>
      <c r="W14" s="2128"/>
      <c r="X14" s="2128" t="s">
        <v>302</v>
      </c>
      <c r="AD14" s="1156">
        <v>14</v>
      </c>
    </row>
    <row customHeight="1" ht="14.699999999999998">
      <c r="J15" s="377"/>
      <c r="K15" s="377"/>
      <c r="L15" s="2274" t="s">
        <v>88</v>
      </c>
      <c r="M15" s="2210" t="s">
        <v>427</v>
      </c>
      <c r="N15" s="302"/>
      <c r="O15" s="2275" t="s">
        <v>2235</v>
      </c>
      <c r="P15" s="2276"/>
      <c r="Q15" s="2276"/>
      <c r="R15" s="2276"/>
      <c r="S15" s="2276"/>
      <c r="T15" s="2276"/>
      <c r="U15" s="2277"/>
      <c r="V15" s="2278" t="s">
        <v>429</v>
      </c>
      <c r="W15" s="2281" t="s">
        <v>1144</v>
      </c>
      <c r="X15" s="2128"/>
      <c r="AD15" s="1156">
        <v>14</v>
      </c>
    </row>
    <row customHeight="1" ht="35.699999999999996">
      <c r="J16" s="377"/>
      <c r="K16" s="377"/>
      <c r="L16" s="2274"/>
      <c r="M16" s="2210"/>
      <c r="N16" s="1032"/>
      <c r="O16" s="2261" t="s">
        <v>432</v>
      </c>
      <c r="P16" s="2261" t="s">
        <v>433</v>
      </c>
      <c r="Q16" s="2263" t="s">
        <v>434</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397</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398</v>
      </c>
      <c r="N20" s="301"/>
      <c r="O20" s="2607" t="str">
        <f>INDEX(PT_DIFFERENTIATION_TER,MATCH(B19,PT_DIFFERENTIATION_TER_ID,0))</f>
        <v/>
      </c>
      <c r="P20" s="2607"/>
      <c r="Q20" s="2607"/>
      <c r="R20" s="2607"/>
      <c r="S20" s="2607"/>
      <c r="T20" s="2607"/>
      <c r="U20" s="2607"/>
      <c r="V20" s="2607"/>
      <c r="W20" s="2607"/>
      <c r="X20" s="1259" t="s">
        <v>399</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400</v>
      </c>
      <c r="N21" s="301"/>
      <c r="O21" s="2607" t="str">
        <f>INDEX(PT_DIFFERENTIATION_CS,MATCH(C19,PT_DIFFERENTIATION_CS_ID,0))</f>
        <v/>
      </c>
      <c r="P21" s="2607"/>
      <c r="Q21" s="2607"/>
      <c r="R21" s="2607"/>
      <c r="S21" s="2607"/>
      <c r="T21" s="2607"/>
      <c r="U21" s="2607"/>
      <c r="V21" s="2607"/>
      <c r="W21" s="2607"/>
      <c r="X21" s="1259" t="s">
        <v>401</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402</v>
      </c>
      <c r="N22" s="301"/>
      <c r="O22" s="2607" t="str">
        <f>INDEX(PT_DIFFERENTIATION_IST_TE,MATCH(D19,PT_DIFFERENTIATION_IST_TE_ID,0))</f>
        <v/>
      </c>
      <c r="P22" s="2607"/>
      <c r="Q22" s="2607"/>
      <c r="R22" s="2607"/>
      <c r="S22" s="2607"/>
      <c r="T22" s="2607"/>
      <c r="U22" s="2607"/>
      <c r="V22" s="2607"/>
      <c r="W22" s="2607"/>
      <c r="X22" s="1259" t="s">
        <v>403</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405</v>
      </c>
      <c r="N23" s="301"/>
      <c r="O23" s="2306"/>
      <c r="P23" s="2306"/>
      <c r="Q23" s="2306"/>
      <c r="R23" s="2306"/>
      <c r="S23" s="2306"/>
      <c r="T23" s="2306"/>
      <c r="U23" s="2306"/>
      <c r="V23" s="2306"/>
      <c r="W23" s="2306"/>
      <c r="X23" s="1259" t="s">
        <v>406</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408</v>
      </c>
      <c r="N24" s="301"/>
      <c r="O24" s="2246"/>
      <c r="P24" s="2247"/>
      <c r="Q24" s="2247"/>
      <c r="R24" s="2247"/>
      <c r="S24" s="2247"/>
      <c r="T24" s="2247"/>
      <c r="U24" s="2247"/>
      <c r="V24" s="2247"/>
      <c r="W24" s="2248"/>
      <c r="X24" s="1259" t="s">
        <v>409</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411</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412</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413</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414</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269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0BED9-3DE3-0C39-87AC-0.FB7D4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3DCF-4705-862E-D11D-0.2A0CC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59984-9763-783E-5A65-0.140BA4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D7DBD-2656-0C32-889A-0.EC2003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B70B-2209-1978-CADC-0.B4B48A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EEFE4-D49D-FE8C-E6E3-0.9068854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300</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ПАО "ТГК-1" филиал "Невский"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301</v>
      </c>
      <c r="E8" s="2206"/>
      <c r="F8" s="2206"/>
      <c r="G8" s="2209" t="s">
        <v>302</v>
      </c>
      <c r="J8" s="456">
        <v>11</v>
      </c>
    </row>
    <row customHeight="1" ht="11.549999999999999">
      <c r="A9" s="458"/>
      <c r="B9" s="503"/>
      <c r="C9" s="458"/>
      <c r="D9" s="473" t="s">
        <v>88</v>
      </c>
      <c r="E9" s="447" t="s">
        <v>303</v>
      </c>
      <c r="F9" s="447" t="s">
        <v>304</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305</v>
      </c>
      <c r="F11" s="1012" t="str">
        <f>IF(region_name="","",region_name)</f>
        <v>г.Санкт-Петербург</v>
      </c>
      <c r="G11" s="1013" t="s">
        <v>306</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307</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308</v>
      </c>
      <c r="E14" s="1011" t="s">
        <v>309</v>
      </c>
      <c r="F14" s="1012" t="str">
        <f>IF(inn="","",inn)</f>
        <v>7841312071</v>
      </c>
      <c r="G14" s="1013" t="s">
        <v>310</v>
      </c>
      <c r="H14" s="476"/>
      <c r="J14" s="456">
        <v>0</v>
      </c>
    </row>
    <row customHeight="1" ht="22.5" hidden="1">
      <c r="A15" s="458"/>
      <c r="B15" s="503"/>
      <c r="C15" s="458"/>
      <c r="D15" s="1010" t="s">
        <v>311</v>
      </c>
      <c r="E15" s="1011" t="s">
        <v>312</v>
      </c>
      <c r="F15" s="1012" t="str">
        <f>IF(kpp="","",kpp)</f>
        <v>781301001</v>
      </c>
      <c r="G15" s="1013" t="s">
        <v>313</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314</v>
      </c>
      <c r="B19" s="503"/>
      <c r="C19" s="2214"/>
      <c r="D19" s="446" t="str">
        <f>A19</f>
        <v>5.1</v>
      </c>
      <c r="E19" s="443" t="s">
        <v>315</v>
      </c>
      <c r="F19" s="444" t="s">
        <v>307</v>
      </c>
      <c r="G19" s="445" t="s">
        <v>316</v>
      </c>
      <c r="H19" s="476"/>
      <c r="I19" s="853"/>
      <c r="J19" s="456">
        <v>0</v>
      </c>
    </row>
    <row customHeight="1" ht="24" hidden="1">
      <c r="A20" s="2203"/>
      <c r="B20" s="503"/>
      <c r="C20" s="2214"/>
      <c r="D20" s="441" t="str">
        <f>D19&amp;".1"</f>
        <v>5.1.1</v>
      </c>
      <c r="E20" s="440" t="s">
        <v>317</v>
      </c>
      <c r="F20" s="882" t="s">
        <v>28</v>
      </c>
      <c r="G20" s="475"/>
      <c r="H20" s="476"/>
      <c r="I20" s="853"/>
      <c r="J20" s="456">
        <v>0</v>
      </c>
    </row>
    <row customHeight="1" ht="22.5" hidden="1">
      <c r="A21" s="2203"/>
      <c r="B21" s="503"/>
      <c r="C21" s="2214"/>
      <c r="D21" s="441" t="str">
        <f>D19&amp;".2"</f>
        <v>5.1.2</v>
      </c>
      <c r="E21" s="440" t="s">
        <v>318</v>
      </c>
      <c r="F21" s="1734" t="s">
        <v>28</v>
      </c>
      <c r="G21" s="445" t="s">
        <v>319</v>
      </c>
      <c r="H21" s="476"/>
      <c r="I21" s="853"/>
      <c r="J21" s="456">
        <v>0</v>
      </c>
    </row>
    <row customHeight="1" ht="22.5" hidden="1">
      <c r="A22" s="2203"/>
      <c r="B22" s="503"/>
      <c r="C22" s="2214"/>
      <c r="D22" s="441" t="str">
        <f>D19&amp;".3"</f>
        <v>5.1.3</v>
      </c>
      <c r="E22" s="440" t="s">
        <v>320</v>
      </c>
      <c r="F22" s="882" t="s">
        <v>28</v>
      </c>
      <c r="G22" s="475"/>
      <c r="H22" s="476"/>
      <c r="I22" s="853"/>
      <c r="J22" s="456">
        <v>0</v>
      </c>
    </row>
    <row customHeight="1" ht="22.5" hidden="1">
      <c r="A23" s="2203"/>
      <c r="B23" s="503"/>
      <c r="C23" s="2214"/>
      <c r="D23" s="441" t="str">
        <f>D19&amp;".4"</f>
        <v>5.1.4</v>
      </c>
      <c r="E23" s="440" t="s">
        <v>321</v>
      </c>
      <c r="F23" s="882" t="s">
        <v>28</v>
      </c>
      <c r="G23" s="445" t="s">
        <v>322</v>
      </c>
      <c r="H23" s="476"/>
      <c r="I23" s="853"/>
      <c r="J23" s="456">
        <v>0</v>
      </c>
    </row>
    <row customHeight="1" ht="22.5" hidden="1">
      <c r="A24" s="1979"/>
      <c r="B24" s="503"/>
      <c r="C24" s="493"/>
      <c r="D24" s="468"/>
      <c r="E24" s="1169" t="s">
        <v>323</v>
      </c>
      <c r="F24" s="469"/>
      <c r="G24" s="470"/>
      <c r="H24" s="476"/>
      <c r="I24" s="853"/>
      <c r="J24" s="456">
        <v>0</v>
      </c>
    </row>
    <row s="502" customFormat="1" customHeight="1" ht="24.75" hidden="1">
      <c r="A25" s="458"/>
      <c r="B25" s="503"/>
      <c r="C25" s="503"/>
      <c r="D25" s="1007" t="s">
        <v>90</v>
      </c>
      <c r="E25" s="1009" t="s">
        <v>324</v>
      </c>
      <c r="F25" s="1014" t="s">
        <v>307</v>
      </c>
      <c r="G25" s="1009"/>
      <c r="J25" s="502">
        <v>0</v>
      </c>
    </row>
    <row s="502" customFormat="1" customHeight="1" ht="11.25" hidden="1">
      <c r="A26" s="458"/>
      <c r="B26" s="503"/>
      <c r="C26" s="503"/>
      <c r="D26" s="1007" t="s">
        <v>325</v>
      </c>
      <c r="E26" s="1008" t="s">
        <v>326</v>
      </c>
      <c r="F26" s="1014" t="s">
        <v>307</v>
      </c>
      <c r="G26" s="1009"/>
      <c r="J26" s="502">
        <v>0</v>
      </c>
    </row>
    <row s="502" customFormat="1" customHeight="1" ht="11.25" hidden="1">
      <c r="A27" s="458"/>
      <c r="B27" s="503"/>
      <c r="C27" s="503"/>
      <c r="D27" s="1007" t="s">
        <v>327</v>
      </c>
      <c r="E27" s="1015" t="s">
        <v>328</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329</v>
      </c>
      <c r="E28" s="1015" t="s">
        <v>330</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331</v>
      </c>
      <c r="E29" s="1015" t="s">
        <v>332</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333</v>
      </c>
      <c r="E30" s="1008" t="s">
        <v>334</v>
      </c>
      <c r="F30" s="1016"/>
      <c r="G30" s="1009"/>
      <c r="J30" s="502">
        <v>0</v>
      </c>
    </row>
    <row s="502" customFormat="1" customHeight="1" ht="11.25" hidden="1">
      <c r="A31" s="458"/>
      <c r="B31" s="503"/>
      <c r="C31" s="503"/>
      <c r="D31" s="1007" t="s">
        <v>335</v>
      </c>
      <c r="E31" s="1008" t="s">
        <v>336</v>
      </c>
      <c r="F31" s="1016"/>
      <c r="G31" s="1009"/>
      <c r="J31" s="502">
        <v>0</v>
      </c>
    </row>
    <row s="502" customFormat="1" customHeight="1" ht="11.25" hidden="1">
      <c r="A32" s="458"/>
      <c r="B32" s="503"/>
      <c r="C32" s="503"/>
      <c r="D32" s="1007" t="s">
        <v>337</v>
      </c>
      <c r="E32" s="1008" t="s">
        <v>338</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307</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339</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339</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307</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340</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341</v>
      </c>
      <c r="H44" s="476"/>
      <c r="J44" s="456">
        <v>22</v>
      </c>
    </row>
    <row customHeight="1" ht="23.25">
      <c r="A45" s="458"/>
      <c r="B45" s="503"/>
      <c r="C45" s="458"/>
      <c r="D45" s="441">
        <f>D44+1</f>
        <v>11</v>
      </c>
      <c r="E45" s="439" t="s">
        <v>342</v>
      </c>
      <c r="F45" s="444" t="s">
        <v>307</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343</v>
      </c>
      <c r="H46" s="476"/>
      <c r="J46" s="456">
        <v>23</v>
      </c>
    </row>
    <row customHeight="1" ht="24">
      <c r="A47" s="2203"/>
      <c r="B47" s="503"/>
      <c r="C47" s="493"/>
      <c r="D47" s="441" t="str">
        <f>D45&amp;".2"</f>
        <v>11.2</v>
      </c>
      <c r="E47" s="443" t="s">
        <v>344</v>
      </c>
      <c r="F47" s="491"/>
      <c r="G47" s="438" t="s">
        <v>345</v>
      </c>
      <c r="H47" s="476"/>
      <c r="J47" s="456">
        <v>23</v>
      </c>
    </row>
    <row customHeight="1" ht="24">
      <c r="A48" s="2203"/>
      <c r="B48" s="503"/>
      <c r="C48" s="493"/>
      <c r="D48" s="441" t="str">
        <f>D45&amp;".3"</f>
        <v>11.3</v>
      </c>
      <c r="E48" s="443" t="s">
        <v>346</v>
      </c>
      <c r="F48" s="491"/>
      <c r="G48" s="438" t="s">
        <v>347</v>
      </c>
      <c r="H48" s="476"/>
      <c r="J48" s="456">
        <v>23</v>
      </c>
    </row>
    <row customHeight="1" ht="24">
      <c r="A49" s="2203"/>
      <c r="B49" s="503"/>
      <c r="C49" s="493"/>
      <c r="D49" s="441" t="str">
        <f>IF(TEMPLATE_SPHERE="TKO",D45&amp;".0",D45&amp;".4")</f>
        <v>11.4</v>
      </c>
      <c r="E49" s="437" t="s">
        <v>348</v>
      </c>
      <c r="F49" s="1686"/>
      <c r="G49" s="1763" t="s">
        <v>349</v>
      </c>
      <c r="H49" s="476"/>
      <c r="J49" s="456">
        <v>23</v>
      </c>
    </row>
    <row customHeight="1" ht="24">
      <c r="A50" s="458"/>
      <c r="B50" s="503"/>
      <c r="C50" s="458"/>
      <c r="D50" s="468"/>
      <c r="E50" s="416" t="s">
        <v>350</v>
      </c>
      <c r="F50" s="469"/>
      <c r="G50" s="1763" t="s">
        <v>351</v>
      </c>
      <c r="H50" s="477"/>
      <c r="J50" s="456">
        <v>23</v>
      </c>
    </row>
    <row customHeight="1" ht="24">
      <c r="A51" s="859"/>
      <c r="B51" s="503"/>
      <c r="C51" s="493"/>
      <c r="D51" s="441">
        <f>D45+1</f>
        <v>12</v>
      </c>
      <c r="E51" s="529" t="s">
        <v>352</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F669-D665-07AA-5051-0.F23C0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A997E-3FAB-A347-D392-0.A4395E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744CF-ABEA-5024-1387-0.612557D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94747-074E-CD06-E33D-0.33A6F9E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26</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2007</v>
      </c>
      <c r="D5" s="2626" t="s">
        <v>2244</v>
      </c>
      <c r="E5" s="837"/>
    </row>
    <row s="1851" customFormat="1" customHeight="1" ht="11.25">
      <c r="A6" s="2627"/>
      <c r="B6" s="767" t="s">
        <v>1671</v>
      </c>
      <c r="C6" s="754"/>
      <c r="D6" s="765"/>
      <c r="E6" s="837"/>
    </row>
    <row customHeight="1" ht="11.25">
      <c r="A7" s="2628"/>
      <c r="B7" s="767" t="s">
        <v>1678</v>
      </c>
      <c r="C7" s="754"/>
      <c r="D7" s="765"/>
      <c r="E7" s="837"/>
    </row>
    <row customHeight="1" ht="11.25">
      <c r="A8" s="757"/>
      <c r="B8" s="767" t="s">
        <v>1674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970BD-5B39-6879-CBEB-0.BF6B35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F9059-F8C6-92A6-603E-0.4F4F91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10486-F91C-BB4B-8EA2-0.0627523B}" mc:Ignorable="x14ac xr xr2 xr3">
  <sheetPr>
    <tabColor rgb="FFFFCC99"/>
  </sheetPr>
  <dimension ref="A1:I32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28</v>
      </c>
      <c r="H2" s="1851" t="s">
        <v>28</v>
      </c>
      <c r="I2" s="1851" t="s">
        <v>807</v>
      </c>
    </row>
    <row customHeight="1" ht="11.25">
      <c r="A3" s="1851" t="s">
        <v>2254</v>
      </c>
      <c r="B3" s="1851" t="s">
        <v>16</v>
      </c>
      <c r="C3" s="1851" t="s">
        <v>2259</v>
      </c>
      <c r="D3" s="1851" t="s">
        <v>2260</v>
      </c>
      <c r="E3" s="1851" t="s">
        <v>2261</v>
      </c>
      <c r="F3" s="1851" t="s">
        <v>2262</v>
      </c>
      <c r="G3" s="1851" t="s">
        <v>28</v>
      </c>
      <c r="H3" s="1851" t="s">
        <v>28</v>
      </c>
      <c r="I3" s="1851" t="s">
        <v>807</v>
      </c>
    </row>
    <row customHeight="1" ht="11.25">
      <c r="A4" s="1851" t="s">
        <v>2254</v>
      </c>
      <c r="B4" s="1851" t="s">
        <v>16</v>
      </c>
      <c r="C4" s="1851" t="s">
        <v>2263</v>
      </c>
      <c r="D4" s="1851" t="s">
        <v>2264</v>
      </c>
      <c r="E4" s="1851" t="s">
        <v>2265</v>
      </c>
      <c r="F4" s="1851" t="s">
        <v>52</v>
      </c>
      <c r="G4" s="1851" t="s">
        <v>28</v>
      </c>
      <c r="H4" s="1851" t="s">
        <v>28</v>
      </c>
      <c r="I4" s="1851" t="s">
        <v>807</v>
      </c>
    </row>
    <row customHeight="1" ht="11.25">
      <c r="A5" s="1851" t="s">
        <v>2254</v>
      </c>
      <c r="B5" s="1851" t="s">
        <v>16</v>
      </c>
      <c r="C5" s="1851" t="s">
        <v>2266</v>
      </c>
      <c r="D5" s="1851" t="s">
        <v>2267</v>
      </c>
      <c r="E5" s="1851" t="s">
        <v>2268</v>
      </c>
      <c r="F5" s="1851" t="s">
        <v>2269</v>
      </c>
      <c r="G5" s="1851" t="s">
        <v>28</v>
      </c>
      <c r="H5" s="1851" t="s">
        <v>28</v>
      </c>
      <c r="I5" s="1851" t="s">
        <v>807</v>
      </c>
    </row>
    <row customHeight="1" ht="11.25">
      <c r="A6" s="1851" t="s">
        <v>2254</v>
      </c>
      <c r="B6" s="1851" t="s">
        <v>16</v>
      </c>
      <c r="C6" s="1851" t="s">
        <v>2270</v>
      </c>
      <c r="D6" s="1851" t="s">
        <v>2271</v>
      </c>
      <c r="E6" s="1851" t="s">
        <v>2272</v>
      </c>
      <c r="F6" s="1851" t="s">
        <v>2273</v>
      </c>
      <c r="G6" s="1851" t="s">
        <v>28</v>
      </c>
      <c r="H6" s="1851" t="s">
        <v>28</v>
      </c>
      <c r="I6" s="1851" t="s">
        <v>807</v>
      </c>
    </row>
    <row customHeight="1" ht="11.25">
      <c r="A7" s="1851" t="s">
        <v>2254</v>
      </c>
      <c r="B7" s="1851" t="s">
        <v>16</v>
      </c>
      <c r="C7" s="1851" t="s">
        <v>2274</v>
      </c>
      <c r="D7" s="1851" t="s">
        <v>2275</v>
      </c>
      <c r="E7" s="1851" t="s">
        <v>2276</v>
      </c>
      <c r="F7" s="1851" t="s">
        <v>2277</v>
      </c>
      <c r="G7" s="1851" t="s">
        <v>28</v>
      </c>
      <c r="H7" s="1851" t="s">
        <v>28</v>
      </c>
      <c r="I7" s="1851" t="s">
        <v>807</v>
      </c>
    </row>
    <row customHeight="1" ht="11.25">
      <c r="A8" s="1851" t="s">
        <v>2254</v>
      </c>
      <c r="B8" s="1851" t="s">
        <v>16</v>
      </c>
      <c r="C8" s="1851" t="s">
        <v>2278</v>
      </c>
      <c r="D8" s="1851" t="s">
        <v>2279</v>
      </c>
      <c r="E8" s="1851" t="s">
        <v>2280</v>
      </c>
      <c r="F8" s="1851" t="s">
        <v>2277</v>
      </c>
      <c r="G8" s="1851" t="s">
        <v>28</v>
      </c>
      <c r="H8" s="1851" t="s">
        <v>2281</v>
      </c>
      <c r="I8" s="1851" t="s">
        <v>807</v>
      </c>
    </row>
    <row customHeight="1" ht="11.25">
      <c r="A9" s="1851" t="s">
        <v>2254</v>
      </c>
      <c r="B9" s="1851" t="s">
        <v>16</v>
      </c>
      <c r="C9" s="1851" t="s">
        <v>2282</v>
      </c>
      <c r="D9" s="1851" t="s">
        <v>2283</v>
      </c>
      <c r="E9" s="1851" t="s">
        <v>2284</v>
      </c>
      <c r="F9" s="1851" t="s">
        <v>2285</v>
      </c>
      <c r="G9" s="1851" t="s">
        <v>28</v>
      </c>
      <c r="H9" s="1851" t="s">
        <v>28</v>
      </c>
      <c r="I9" s="1851" t="s">
        <v>807</v>
      </c>
    </row>
    <row customHeight="1" ht="11.25">
      <c r="A10" s="1851" t="s">
        <v>2254</v>
      </c>
      <c r="B10" s="1851" t="s">
        <v>16</v>
      </c>
      <c r="C10" s="1851" t="s">
        <v>2286</v>
      </c>
      <c r="D10" s="1851" t="s">
        <v>2287</v>
      </c>
      <c r="E10" s="1851" t="s">
        <v>2288</v>
      </c>
      <c r="F10" s="1851" t="s">
        <v>2289</v>
      </c>
      <c r="G10" s="1851" t="s">
        <v>28</v>
      </c>
      <c r="H10" s="1851" t="s">
        <v>28</v>
      </c>
      <c r="I10" s="1851" t="s">
        <v>807</v>
      </c>
    </row>
    <row customHeight="1" ht="11.25">
      <c r="A11" s="1851" t="s">
        <v>2254</v>
      </c>
      <c r="B11" s="1851" t="s">
        <v>16</v>
      </c>
      <c r="C11" s="1851" t="s">
        <v>2290</v>
      </c>
      <c r="D11" s="1851" t="s">
        <v>2291</v>
      </c>
      <c r="E11" s="1851" t="s">
        <v>2292</v>
      </c>
      <c r="F11" s="1851" t="s">
        <v>2293</v>
      </c>
      <c r="G11" s="1851" t="s">
        <v>2294</v>
      </c>
      <c r="H11" s="1851" t="s">
        <v>28</v>
      </c>
      <c r="I11" s="1851" t="s">
        <v>807</v>
      </c>
    </row>
    <row customHeight="1" ht="11.25">
      <c r="A12" s="1851" t="s">
        <v>2254</v>
      </c>
      <c r="B12" s="1851" t="s">
        <v>16</v>
      </c>
      <c r="C12" s="1851" t="s">
        <v>2295</v>
      </c>
      <c r="D12" s="1851" t="s">
        <v>2291</v>
      </c>
      <c r="E12" s="1851" t="s">
        <v>2292</v>
      </c>
      <c r="F12" s="1851" t="s">
        <v>2296</v>
      </c>
      <c r="G12" s="1851" t="s">
        <v>28</v>
      </c>
      <c r="H12" s="1851" t="s">
        <v>28</v>
      </c>
      <c r="I12" s="1851" t="s">
        <v>807</v>
      </c>
    </row>
    <row customHeight="1" ht="11.25">
      <c r="A13" s="1851" t="s">
        <v>2254</v>
      </c>
      <c r="B13" s="1851" t="s">
        <v>16</v>
      </c>
      <c r="C13" s="1851" t="s">
        <v>2297</v>
      </c>
      <c r="D13" s="1851" t="s">
        <v>2298</v>
      </c>
      <c r="E13" s="1851" t="s">
        <v>2299</v>
      </c>
      <c r="F13" s="1851" t="s">
        <v>2269</v>
      </c>
      <c r="G13" s="1851" t="s">
        <v>28</v>
      </c>
      <c r="H13" s="1851" t="s">
        <v>28</v>
      </c>
      <c r="I13" s="1851" t="s">
        <v>807</v>
      </c>
    </row>
    <row customHeight="1" ht="11.25">
      <c r="A14" s="1851" t="s">
        <v>2254</v>
      </c>
      <c r="B14" s="1851" t="s">
        <v>16</v>
      </c>
      <c r="C14" s="1851" t="s">
        <v>2300</v>
      </c>
      <c r="D14" s="1851" t="s">
        <v>2301</v>
      </c>
      <c r="E14" s="1851" t="s">
        <v>2302</v>
      </c>
      <c r="F14" s="1851" t="s">
        <v>2273</v>
      </c>
      <c r="G14" s="1851" t="s">
        <v>28</v>
      </c>
      <c r="H14" s="1851" t="s">
        <v>2303</v>
      </c>
      <c r="I14" s="1851" t="s">
        <v>807</v>
      </c>
    </row>
    <row customHeight="1" ht="11.25">
      <c r="A15" s="1851" t="s">
        <v>2254</v>
      </c>
      <c r="B15" s="1851" t="s">
        <v>16</v>
      </c>
      <c r="C15" s="1851" t="s">
        <v>2304</v>
      </c>
      <c r="D15" s="1851" t="s">
        <v>2305</v>
      </c>
      <c r="E15" s="1851" t="s">
        <v>2306</v>
      </c>
      <c r="F15" s="1851" t="s">
        <v>2273</v>
      </c>
      <c r="G15" s="1851" t="s">
        <v>2307</v>
      </c>
      <c r="H15" s="1851" t="s">
        <v>28</v>
      </c>
      <c r="I15" s="1851" t="s">
        <v>807</v>
      </c>
    </row>
    <row customHeight="1" ht="11.25">
      <c r="A16" s="1851" t="s">
        <v>2254</v>
      </c>
      <c r="B16" s="1851" t="s">
        <v>16</v>
      </c>
      <c r="C16" s="1851" t="s">
        <v>2308</v>
      </c>
      <c r="D16" s="1851" t="s">
        <v>2309</v>
      </c>
      <c r="E16" s="1851" t="s">
        <v>2310</v>
      </c>
      <c r="F16" s="1851" t="s">
        <v>52</v>
      </c>
      <c r="G16" s="1851" t="s">
        <v>28</v>
      </c>
      <c r="H16" s="1851" t="s">
        <v>28</v>
      </c>
      <c r="I16" s="1851" t="s">
        <v>807</v>
      </c>
    </row>
    <row customHeight="1" ht="11.25">
      <c r="A17" s="1851" t="s">
        <v>2254</v>
      </c>
      <c r="B17" s="1851" t="s">
        <v>16</v>
      </c>
      <c r="C17" s="1851" t="s">
        <v>2311</v>
      </c>
      <c r="D17" s="1851" t="s">
        <v>2312</v>
      </c>
      <c r="E17" s="1851" t="s">
        <v>2313</v>
      </c>
      <c r="F17" s="1851" t="s">
        <v>2277</v>
      </c>
      <c r="G17" s="1851" t="s">
        <v>28</v>
      </c>
      <c r="H17" s="1851" t="s">
        <v>28</v>
      </c>
      <c r="I17" s="1851" t="s">
        <v>807</v>
      </c>
    </row>
    <row customHeight="1" ht="11.25">
      <c r="A18" s="1851" t="s">
        <v>2254</v>
      </c>
      <c r="B18" s="1851" t="s">
        <v>16</v>
      </c>
      <c r="C18" s="1851" t="s">
        <v>2314</v>
      </c>
      <c r="D18" s="1851" t="s">
        <v>2315</v>
      </c>
      <c r="E18" s="1851" t="s">
        <v>2316</v>
      </c>
      <c r="F18" s="1851" t="s">
        <v>2277</v>
      </c>
      <c r="G18" s="1851" t="s">
        <v>2317</v>
      </c>
      <c r="H18" s="1851" t="s">
        <v>28</v>
      </c>
      <c r="I18" s="1851" t="s">
        <v>807</v>
      </c>
    </row>
    <row customHeight="1" ht="11.25">
      <c r="A19" s="1851" t="s">
        <v>2254</v>
      </c>
      <c r="B19" s="1851" t="s">
        <v>16</v>
      </c>
      <c r="C19" s="1851" t="s">
        <v>2318</v>
      </c>
      <c r="D19" s="1851" t="s">
        <v>2319</v>
      </c>
      <c r="E19" s="1851" t="s">
        <v>2320</v>
      </c>
      <c r="F19" s="1851" t="s">
        <v>2262</v>
      </c>
      <c r="G19" s="1851" t="s">
        <v>28</v>
      </c>
      <c r="H19" s="1851" t="s">
        <v>28</v>
      </c>
      <c r="I19" s="1851" t="s">
        <v>807</v>
      </c>
    </row>
    <row customHeight="1" ht="11.25">
      <c r="A20" s="1851" t="s">
        <v>2254</v>
      </c>
      <c r="B20" s="1851" t="s">
        <v>16</v>
      </c>
      <c r="C20" s="1851" t="s">
        <v>2321</v>
      </c>
      <c r="D20" s="1851" t="s">
        <v>2322</v>
      </c>
      <c r="E20" s="1851" t="s">
        <v>2323</v>
      </c>
      <c r="F20" s="1851" t="s">
        <v>2324</v>
      </c>
      <c r="G20" s="1851" t="s">
        <v>28</v>
      </c>
      <c r="H20" s="1851" t="s">
        <v>28</v>
      </c>
      <c r="I20" s="1851" t="s">
        <v>807</v>
      </c>
    </row>
    <row customHeight="1" ht="11.25">
      <c r="A21" s="1851" t="s">
        <v>2254</v>
      </c>
      <c r="B21" s="1851" t="s">
        <v>16</v>
      </c>
      <c r="C21" s="1851" t="s">
        <v>2325</v>
      </c>
      <c r="D21" s="1851" t="s">
        <v>2326</v>
      </c>
      <c r="E21" s="1851" t="s">
        <v>2327</v>
      </c>
      <c r="F21" s="1851" t="s">
        <v>2328</v>
      </c>
      <c r="G21" s="1851" t="s">
        <v>28</v>
      </c>
      <c r="H21" s="1851" t="s">
        <v>28</v>
      </c>
      <c r="I21" s="1851" t="s">
        <v>807</v>
      </c>
    </row>
    <row customHeight="1" ht="11.25">
      <c r="A22" s="1851" t="s">
        <v>2254</v>
      </c>
      <c r="B22" s="1851" t="s">
        <v>16</v>
      </c>
      <c r="C22" s="1851" t="s">
        <v>2329</v>
      </c>
      <c r="D22" s="1851" t="s">
        <v>2330</v>
      </c>
      <c r="E22" s="1851" t="s">
        <v>2331</v>
      </c>
      <c r="F22" s="1851" t="s">
        <v>52</v>
      </c>
      <c r="G22" s="1851" t="s">
        <v>28</v>
      </c>
      <c r="H22" s="1851" t="s">
        <v>28</v>
      </c>
      <c r="I22" s="1851" t="s">
        <v>807</v>
      </c>
    </row>
    <row customHeight="1" ht="11.25">
      <c r="A23" s="1851" t="s">
        <v>2254</v>
      </c>
      <c r="B23" s="1851" t="s">
        <v>16</v>
      </c>
      <c r="C23" s="1851" t="s">
        <v>2332</v>
      </c>
      <c r="D23" s="1851" t="s">
        <v>2333</v>
      </c>
      <c r="E23" s="1851" t="s">
        <v>2334</v>
      </c>
      <c r="F23" s="1851" t="s">
        <v>2335</v>
      </c>
      <c r="G23" s="1851" t="s">
        <v>28</v>
      </c>
      <c r="H23" s="1851" t="s">
        <v>28</v>
      </c>
      <c r="I23" s="1851" t="s">
        <v>807</v>
      </c>
    </row>
    <row customHeight="1" ht="11.25">
      <c r="A24" s="1851" t="s">
        <v>2254</v>
      </c>
      <c r="B24" s="1851" t="s">
        <v>16</v>
      </c>
      <c r="C24" s="1851" t="s">
        <v>2336</v>
      </c>
      <c r="D24" s="1851" t="s">
        <v>2337</v>
      </c>
      <c r="E24" s="1851" t="s">
        <v>2338</v>
      </c>
      <c r="F24" s="1851" t="s">
        <v>2335</v>
      </c>
      <c r="G24" s="1851" t="s">
        <v>28</v>
      </c>
      <c r="H24" s="1851" t="s">
        <v>28</v>
      </c>
      <c r="I24" s="1851" t="s">
        <v>807</v>
      </c>
    </row>
    <row customHeight="1" ht="11.25">
      <c r="A25" s="1851" t="s">
        <v>2254</v>
      </c>
      <c r="B25" s="1851" t="s">
        <v>16</v>
      </c>
      <c r="C25" s="1851" t="s">
        <v>2339</v>
      </c>
      <c r="D25" s="1851" t="s">
        <v>2340</v>
      </c>
      <c r="E25" s="1851" t="s">
        <v>2341</v>
      </c>
      <c r="F25" s="1851" t="s">
        <v>2342</v>
      </c>
      <c r="G25" s="1851" t="s">
        <v>28</v>
      </c>
      <c r="H25" s="1851" t="s">
        <v>28</v>
      </c>
      <c r="I25" s="1851" t="s">
        <v>807</v>
      </c>
    </row>
    <row customHeight="1" ht="11.25">
      <c r="A26" s="1851" t="s">
        <v>2254</v>
      </c>
      <c r="B26" s="1851" t="s">
        <v>16</v>
      </c>
      <c r="C26" s="1851" t="s">
        <v>2343</v>
      </c>
      <c r="D26" s="1851" t="s">
        <v>2344</v>
      </c>
      <c r="E26" s="1851" t="s">
        <v>2345</v>
      </c>
      <c r="F26" s="1851" t="s">
        <v>2346</v>
      </c>
      <c r="G26" s="1851" t="s">
        <v>28</v>
      </c>
      <c r="H26" s="1851" t="s">
        <v>28</v>
      </c>
      <c r="I26" s="1851" t="s">
        <v>807</v>
      </c>
    </row>
    <row customHeight="1" ht="11.25">
      <c r="A27" s="1851" t="s">
        <v>2254</v>
      </c>
      <c r="B27" s="1851" t="s">
        <v>16</v>
      </c>
      <c r="C27" s="1851" t="s">
        <v>2347</v>
      </c>
      <c r="D27" s="1851" t="s">
        <v>2348</v>
      </c>
      <c r="E27" s="1851" t="s">
        <v>2349</v>
      </c>
      <c r="F27" s="1851" t="s">
        <v>2262</v>
      </c>
      <c r="G27" s="1851" t="s">
        <v>28</v>
      </c>
      <c r="H27" s="1851" t="s">
        <v>28</v>
      </c>
      <c r="I27" s="1851" t="s">
        <v>807</v>
      </c>
    </row>
    <row customHeight="1" ht="11.25">
      <c r="A28" s="1851" t="s">
        <v>2254</v>
      </c>
      <c r="B28" s="1851" t="s">
        <v>16</v>
      </c>
      <c r="C28" s="1851" t="s">
        <v>2350</v>
      </c>
      <c r="D28" s="1851" t="s">
        <v>2351</v>
      </c>
      <c r="E28" s="1851" t="s">
        <v>2352</v>
      </c>
      <c r="F28" s="1851" t="s">
        <v>52</v>
      </c>
      <c r="G28" s="1851" t="s">
        <v>28</v>
      </c>
      <c r="H28" s="1851" t="s">
        <v>28</v>
      </c>
      <c r="I28" s="1851" t="s">
        <v>807</v>
      </c>
    </row>
    <row customHeight="1" ht="11.25">
      <c r="A29" s="1851" t="s">
        <v>2254</v>
      </c>
      <c r="B29" s="1851" t="s">
        <v>16</v>
      </c>
      <c r="C29" s="1851" t="s">
        <v>2353</v>
      </c>
      <c r="D29" s="1851" t="s">
        <v>2354</v>
      </c>
      <c r="E29" s="1851" t="s">
        <v>2355</v>
      </c>
      <c r="F29" s="1851" t="s">
        <v>2262</v>
      </c>
      <c r="G29" s="1851" t="s">
        <v>28</v>
      </c>
      <c r="H29" s="1851" t="s">
        <v>28</v>
      </c>
      <c r="I29" s="1851" t="s">
        <v>807</v>
      </c>
    </row>
    <row customHeight="1" ht="11.25">
      <c r="A30" s="1851" t="s">
        <v>2254</v>
      </c>
      <c r="B30" s="1851" t="s">
        <v>16</v>
      </c>
      <c r="C30" s="1851" t="s">
        <v>2356</v>
      </c>
      <c r="D30" s="1851" t="s">
        <v>2357</v>
      </c>
      <c r="E30" s="1851" t="s">
        <v>2358</v>
      </c>
      <c r="F30" s="1851" t="s">
        <v>2335</v>
      </c>
      <c r="G30" s="1851" t="s">
        <v>2359</v>
      </c>
      <c r="H30" s="1851" t="s">
        <v>28</v>
      </c>
      <c r="I30" s="1851" t="s">
        <v>807</v>
      </c>
    </row>
    <row customHeight="1" ht="11.25">
      <c r="A31" s="1851" t="s">
        <v>2254</v>
      </c>
      <c r="B31" s="1851" t="s">
        <v>16</v>
      </c>
      <c r="C31" s="1851" t="s">
        <v>2360</v>
      </c>
      <c r="D31" s="1851" t="s">
        <v>2361</v>
      </c>
      <c r="E31" s="1851" t="s">
        <v>2362</v>
      </c>
      <c r="F31" s="1851" t="s">
        <v>2363</v>
      </c>
      <c r="G31" s="1851" t="s">
        <v>28</v>
      </c>
      <c r="H31" s="1851" t="s">
        <v>2364</v>
      </c>
      <c r="I31" s="1851" t="s">
        <v>807</v>
      </c>
    </row>
    <row customHeight="1" ht="11.25">
      <c r="A32" s="1851" t="s">
        <v>2254</v>
      </c>
      <c r="B32" s="1851" t="s">
        <v>16</v>
      </c>
      <c r="C32" s="1851" t="s">
        <v>2365</v>
      </c>
      <c r="D32" s="1851" t="s">
        <v>2366</v>
      </c>
      <c r="E32" s="1851" t="s">
        <v>2367</v>
      </c>
      <c r="F32" s="1851" t="s">
        <v>2258</v>
      </c>
      <c r="G32" s="1851" t="s">
        <v>28</v>
      </c>
      <c r="H32" s="1851" t="s">
        <v>28</v>
      </c>
      <c r="I32" s="1851" t="s">
        <v>807</v>
      </c>
    </row>
    <row customHeight="1" ht="11.25">
      <c r="A33" s="1851" t="s">
        <v>2254</v>
      </c>
      <c r="B33" s="1851" t="s">
        <v>16</v>
      </c>
      <c r="C33" s="1851" t="s">
        <v>2368</v>
      </c>
      <c r="D33" s="1851" t="s">
        <v>2369</v>
      </c>
      <c r="E33" s="1851" t="s">
        <v>2370</v>
      </c>
      <c r="F33" s="1851" t="s">
        <v>2328</v>
      </c>
      <c r="G33" s="1851" t="s">
        <v>28</v>
      </c>
      <c r="H33" s="1851" t="s">
        <v>28</v>
      </c>
      <c r="I33" s="1851" t="s">
        <v>807</v>
      </c>
    </row>
    <row customHeight="1" ht="11.25">
      <c r="A34" s="1851" t="s">
        <v>2254</v>
      </c>
      <c r="B34" s="1851" t="s">
        <v>16</v>
      </c>
      <c r="C34" s="1851" t="s">
        <v>2371</v>
      </c>
      <c r="D34" s="1851" t="s">
        <v>2372</v>
      </c>
      <c r="E34" s="1851" t="s">
        <v>2373</v>
      </c>
      <c r="F34" s="1851" t="s">
        <v>2262</v>
      </c>
      <c r="G34" s="1851" t="s">
        <v>28</v>
      </c>
      <c r="H34" s="1851" t="s">
        <v>28</v>
      </c>
      <c r="I34" s="1851" t="s">
        <v>807</v>
      </c>
    </row>
    <row customHeight="1" ht="11.25">
      <c r="A35" s="1851" t="s">
        <v>2254</v>
      </c>
      <c r="B35" s="1851" t="s">
        <v>16</v>
      </c>
      <c r="C35" s="1851" t="s">
        <v>2374</v>
      </c>
      <c r="D35" s="1851" t="s">
        <v>2375</v>
      </c>
      <c r="E35" s="1851" t="s">
        <v>2376</v>
      </c>
      <c r="F35" s="1851" t="s">
        <v>2289</v>
      </c>
      <c r="G35" s="1851" t="s">
        <v>28</v>
      </c>
      <c r="H35" s="1851" t="s">
        <v>28</v>
      </c>
      <c r="I35" s="1851" t="s">
        <v>807</v>
      </c>
    </row>
    <row customHeight="1" ht="11.25">
      <c r="A36" s="1851" t="s">
        <v>2254</v>
      </c>
      <c r="B36" s="1851" t="s">
        <v>16</v>
      </c>
      <c r="C36" s="1851" t="s">
        <v>2377</v>
      </c>
      <c r="D36" s="1851" t="s">
        <v>2378</v>
      </c>
      <c r="E36" s="1851" t="s">
        <v>2379</v>
      </c>
      <c r="F36" s="1851" t="s">
        <v>2380</v>
      </c>
      <c r="G36" s="1851" t="s">
        <v>28</v>
      </c>
      <c r="H36" s="1851" t="s">
        <v>28</v>
      </c>
      <c r="I36" s="1851" t="s">
        <v>807</v>
      </c>
    </row>
    <row customHeight="1" ht="11.25">
      <c r="A37" s="1851" t="s">
        <v>2254</v>
      </c>
      <c r="B37" s="1851" t="s">
        <v>16</v>
      </c>
      <c r="C37" s="1851" t="s">
        <v>2381</v>
      </c>
      <c r="D37" s="1851" t="s">
        <v>2382</v>
      </c>
      <c r="E37" s="1851" t="s">
        <v>2383</v>
      </c>
      <c r="F37" s="1851" t="s">
        <v>2277</v>
      </c>
      <c r="G37" s="1851" t="s">
        <v>28</v>
      </c>
      <c r="H37" s="1851" t="s">
        <v>28</v>
      </c>
      <c r="I37" s="1851" t="s">
        <v>807</v>
      </c>
    </row>
    <row customHeight="1" ht="11.25">
      <c r="A38" s="1851" t="s">
        <v>2254</v>
      </c>
      <c r="B38" s="1851" t="s">
        <v>16</v>
      </c>
      <c r="C38" s="1851" t="s">
        <v>2384</v>
      </c>
      <c r="D38" s="1851" t="s">
        <v>2385</v>
      </c>
      <c r="E38" s="1851" t="s">
        <v>2386</v>
      </c>
      <c r="F38" s="1851" t="s">
        <v>2335</v>
      </c>
      <c r="G38" s="1851" t="s">
        <v>28</v>
      </c>
      <c r="H38" s="1851" t="s">
        <v>28</v>
      </c>
      <c r="I38" s="1851" t="s">
        <v>807</v>
      </c>
    </row>
    <row customHeight="1" ht="11.25">
      <c r="A39" s="1851" t="s">
        <v>2254</v>
      </c>
      <c r="B39" s="1851" t="s">
        <v>16</v>
      </c>
      <c r="C39" s="1851" t="s">
        <v>2387</v>
      </c>
      <c r="D39" s="1851" t="s">
        <v>2388</v>
      </c>
      <c r="E39" s="1851" t="s">
        <v>2389</v>
      </c>
      <c r="F39" s="1851" t="s">
        <v>2324</v>
      </c>
      <c r="G39" s="1851" t="s">
        <v>28</v>
      </c>
      <c r="H39" s="1851" t="s">
        <v>28</v>
      </c>
      <c r="I39" s="1851" t="s">
        <v>807</v>
      </c>
    </row>
    <row customHeight="1" ht="11.25">
      <c r="A40" s="1851" t="s">
        <v>2254</v>
      </c>
      <c r="B40" s="1851" t="s">
        <v>16</v>
      </c>
      <c r="C40" s="1851" t="s">
        <v>2390</v>
      </c>
      <c r="D40" s="1851" t="s">
        <v>2391</v>
      </c>
      <c r="E40" s="1851" t="s">
        <v>2392</v>
      </c>
      <c r="F40" s="1851" t="s">
        <v>2262</v>
      </c>
      <c r="G40" s="1851" t="s">
        <v>2393</v>
      </c>
      <c r="H40" s="1851" t="s">
        <v>28</v>
      </c>
      <c r="I40" s="1851" t="s">
        <v>807</v>
      </c>
    </row>
    <row customHeight="1" ht="11.25">
      <c r="A41" s="1851" t="s">
        <v>2254</v>
      </c>
      <c r="B41" s="1851" t="s">
        <v>16</v>
      </c>
      <c r="C41" s="1851" t="s">
        <v>2394</v>
      </c>
      <c r="D41" s="1851" t="s">
        <v>2395</v>
      </c>
      <c r="E41" s="1851" t="s">
        <v>2396</v>
      </c>
      <c r="F41" s="1851" t="s">
        <v>2269</v>
      </c>
      <c r="G41" s="1851" t="s">
        <v>28</v>
      </c>
      <c r="H41" s="1851" t="s">
        <v>28</v>
      </c>
      <c r="I41" s="1851" t="s">
        <v>807</v>
      </c>
    </row>
    <row customHeight="1" ht="11.25">
      <c r="A42" s="1851" t="s">
        <v>2254</v>
      </c>
      <c r="B42" s="1851" t="s">
        <v>16</v>
      </c>
      <c r="C42" s="1851" t="s">
        <v>2397</v>
      </c>
      <c r="D42" s="1851" t="s">
        <v>2398</v>
      </c>
      <c r="E42" s="1851" t="s">
        <v>2399</v>
      </c>
      <c r="F42" s="1851" t="s">
        <v>2400</v>
      </c>
      <c r="G42" s="1851" t="s">
        <v>2401</v>
      </c>
      <c r="H42" s="1851" t="s">
        <v>28</v>
      </c>
      <c r="I42" s="1851" t="s">
        <v>807</v>
      </c>
    </row>
    <row customHeight="1" ht="11.25">
      <c r="A43" s="1851" t="s">
        <v>2254</v>
      </c>
      <c r="B43" s="1851" t="s">
        <v>16</v>
      </c>
      <c r="C43" s="1851" t="s">
        <v>2402</v>
      </c>
      <c r="D43" s="1851" t="s">
        <v>2403</v>
      </c>
      <c r="E43" s="1851" t="s">
        <v>2404</v>
      </c>
      <c r="F43" s="1851" t="s">
        <v>52</v>
      </c>
      <c r="G43" s="1851" t="s">
        <v>28</v>
      </c>
      <c r="H43" s="1851" t="s">
        <v>28</v>
      </c>
      <c r="I43" s="1851" t="s">
        <v>807</v>
      </c>
    </row>
    <row customHeight="1" ht="11.25">
      <c r="A44" s="1851" t="s">
        <v>2254</v>
      </c>
      <c r="B44" s="1851" t="s">
        <v>16</v>
      </c>
      <c r="C44" s="1851" t="s">
        <v>2405</v>
      </c>
      <c r="D44" s="1851" t="s">
        <v>2406</v>
      </c>
      <c r="E44" s="1851" t="s">
        <v>2407</v>
      </c>
      <c r="F44" s="1851" t="s">
        <v>2269</v>
      </c>
      <c r="G44" s="1851" t="s">
        <v>28</v>
      </c>
      <c r="H44" s="1851" t="s">
        <v>28</v>
      </c>
      <c r="I44" s="1851" t="s">
        <v>807</v>
      </c>
    </row>
    <row customHeight="1" ht="11.25">
      <c r="A45" s="1851" t="s">
        <v>2254</v>
      </c>
      <c r="B45" s="1851" t="s">
        <v>16</v>
      </c>
      <c r="C45" s="1851" t="s">
        <v>2408</v>
      </c>
      <c r="D45" s="1851" t="s">
        <v>2409</v>
      </c>
      <c r="E45" s="1851" t="s">
        <v>2410</v>
      </c>
      <c r="F45" s="1851" t="s">
        <v>2411</v>
      </c>
      <c r="G45" s="1851" t="s">
        <v>28</v>
      </c>
      <c r="H45" s="1851" t="s">
        <v>28</v>
      </c>
      <c r="I45" s="1851" t="s">
        <v>807</v>
      </c>
    </row>
    <row customHeight="1" ht="11.25">
      <c r="A46" s="1851" t="s">
        <v>2254</v>
      </c>
      <c r="B46" s="1851" t="s">
        <v>16</v>
      </c>
      <c r="C46" s="1851" t="s">
        <v>2412</v>
      </c>
      <c r="D46" s="1851" t="s">
        <v>2413</v>
      </c>
      <c r="E46" s="1851" t="s">
        <v>2414</v>
      </c>
      <c r="F46" s="1851" t="s">
        <v>2262</v>
      </c>
      <c r="G46" s="1851" t="s">
        <v>28</v>
      </c>
      <c r="H46" s="1851" t="s">
        <v>28</v>
      </c>
      <c r="I46" s="1851" t="s">
        <v>807</v>
      </c>
    </row>
    <row customHeight="1" ht="11.25">
      <c r="A47" s="1851" t="s">
        <v>2254</v>
      </c>
      <c r="B47" s="1851" t="s">
        <v>16</v>
      </c>
      <c r="C47" s="1851" t="s">
        <v>2415</v>
      </c>
      <c r="D47" s="1851" t="s">
        <v>2416</v>
      </c>
      <c r="E47" s="1851" t="s">
        <v>2417</v>
      </c>
      <c r="F47" s="1851" t="s">
        <v>2277</v>
      </c>
      <c r="G47" s="1851" t="s">
        <v>28</v>
      </c>
      <c r="H47" s="1851" t="s">
        <v>28</v>
      </c>
      <c r="I47" s="1851" t="s">
        <v>807</v>
      </c>
    </row>
    <row customHeight="1" ht="11.25">
      <c r="A48" s="1851" t="s">
        <v>2254</v>
      </c>
      <c r="B48" s="1851" t="s">
        <v>16</v>
      </c>
      <c r="C48" s="1851" t="s">
        <v>2418</v>
      </c>
      <c r="D48" s="1851" t="s">
        <v>2419</v>
      </c>
      <c r="E48" s="1851" t="s">
        <v>2292</v>
      </c>
      <c r="F48" s="1851" t="s">
        <v>2420</v>
      </c>
      <c r="G48" s="1851" t="s">
        <v>2421</v>
      </c>
      <c r="H48" s="1851" t="s">
        <v>28</v>
      </c>
      <c r="I48" s="1851" t="s">
        <v>807</v>
      </c>
    </row>
    <row customHeight="1" ht="11.25">
      <c r="A49" s="1851" t="s">
        <v>2254</v>
      </c>
      <c r="B49" s="1851" t="s">
        <v>16</v>
      </c>
      <c r="C49" s="1851" t="s">
        <v>2422</v>
      </c>
      <c r="D49" s="1851" t="s">
        <v>2423</v>
      </c>
      <c r="E49" s="1851" t="s">
        <v>2424</v>
      </c>
      <c r="F49" s="1851" t="s">
        <v>2269</v>
      </c>
      <c r="G49" s="1851" t="s">
        <v>28</v>
      </c>
      <c r="H49" s="1851" t="s">
        <v>28</v>
      </c>
      <c r="I49" s="1851" t="s">
        <v>807</v>
      </c>
    </row>
    <row customHeight="1" ht="11.25">
      <c r="A50" s="1851" t="s">
        <v>2254</v>
      </c>
      <c r="B50" s="1851" t="s">
        <v>16</v>
      </c>
      <c r="C50" s="1851" t="s">
        <v>2425</v>
      </c>
      <c r="D50" s="1851" t="s">
        <v>2426</v>
      </c>
      <c r="E50" s="1851" t="s">
        <v>2427</v>
      </c>
      <c r="F50" s="1851" t="s">
        <v>2428</v>
      </c>
      <c r="G50" s="1851" t="s">
        <v>28</v>
      </c>
      <c r="H50" s="1851" t="s">
        <v>28</v>
      </c>
      <c r="I50" s="1851" t="s">
        <v>807</v>
      </c>
    </row>
    <row customHeight="1" ht="11.25">
      <c r="A51" s="1851" t="s">
        <v>2254</v>
      </c>
      <c r="B51" s="1851" t="s">
        <v>16</v>
      </c>
      <c r="C51" s="1851" t="s">
        <v>2429</v>
      </c>
      <c r="D51" s="1851" t="s">
        <v>2430</v>
      </c>
      <c r="E51" s="1851" t="s">
        <v>2431</v>
      </c>
      <c r="F51" s="1851" t="s">
        <v>2400</v>
      </c>
      <c r="G51" s="1851" t="s">
        <v>28</v>
      </c>
      <c r="H51" s="1851" t="s">
        <v>2401</v>
      </c>
      <c r="I51" s="1851" t="s">
        <v>807</v>
      </c>
    </row>
    <row customHeight="1" ht="11.25">
      <c r="A52" s="1851" t="s">
        <v>2254</v>
      </c>
      <c r="B52" s="1851" t="s">
        <v>16</v>
      </c>
      <c r="C52" s="1851" t="s">
        <v>2432</v>
      </c>
      <c r="D52" s="1851" t="s">
        <v>2433</v>
      </c>
      <c r="E52" s="1851" t="s">
        <v>2434</v>
      </c>
      <c r="F52" s="1851" t="s">
        <v>2363</v>
      </c>
      <c r="G52" s="1851" t="s">
        <v>28</v>
      </c>
      <c r="H52" s="1851" t="s">
        <v>28</v>
      </c>
      <c r="I52" s="1851" t="s">
        <v>807</v>
      </c>
    </row>
    <row customHeight="1" ht="11.25">
      <c r="A53" s="1851" t="s">
        <v>2254</v>
      </c>
      <c r="B53" s="1851" t="s">
        <v>16</v>
      </c>
      <c r="C53" s="1851" t="s">
        <v>2435</v>
      </c>
      <c r="D53" s="1851" t="s">
        <v>2436</v>
      </c>
      <c r="E53" s="1851" t="s">
        <v>2437</v>
      </c>
      <c r="F53" s="1851" t="s">
        <v>2363</v>
      </c>
      <c r="G53" s="1851" t="s">
        <v>28</v>
      </c>
      <c r="H53" s="1851" t="s">
        <v>28</v>
      </c>
      <c r="I53" s="1851" t="s">
        <v>807</v>
      </c>
    </row>
    <row customHeight="1" ht="11.25">
      <c r="A54" s="1851" t="s">
        <v>2254</v>
      </c>
      <c r="B54" s="1851" t="s">
        <v>16</v>
      </c>
      <c r="C54" s="1851" t="s">
        <v>2438</v>
      </c>
      <c r="D54" s="1851" t="s">
        <v>2439</v>
      </c>
      <c r="E54" s="1851" t="s">
        <v>2440</v>
      </c>
      <c r="F54" s="1851" t="s">
        <v>2273</v>
      </c>
      <c r="G54" s="1851" t="s">
        <v>28</v>
      </c>
      <c r="H54" s="1851" t="s">
        <v>28</v>
      </c>
      <c r="I54" s="1851" t="s">
        <v>807</v>
      </c>
    </row>
    <row customHeight="1" ht="11.25">
      <c r="A55" s="1851" t="s">
        <v>2254</v>
      </c>
      <c r="B55" s="1851" t="s">
        <v>16</v>
      </c>
      <c r="C55" s="1851" t="s">
        <v>2441</v>
      </c>
      <c r="D55" s="1851" t="s">
        <v>2442</v>
      </c>
      <c r="E55" s="1851" t="s">
        <v>2443</v>
      </c>
      <c r="F55" s="1851" t="s">
        <v>2363</v>
      </c>
      <c r="G55" s="1851" t="s">
        <v>28</v>
      </c>
      <c r="H55" s="1851" t="s">
        <v>28</v>
      </c>
      <c r="I55" s="1851" t="s">
        <v>807</v>
      </c>
    </row>
    <row customHeight="1" ht="11.25">
      <c r="A56" s="1851" t="s">
        <v>2254</v>
      </c>
      <c r="B56" s="1851" t="s">
        <v>16</v>
      </c>
      <c r="C56" s="1851" t="s">
        <v>2444</v>
      </c>
      <c r="D56" s="1851" t="s">
        <v>2445</v>
      </c>
      <c r="E56" s="1851" t="s">
        <v>2446</v>
      </c>
      <c r="F56" s="1851" t="s">
        <v>2328</v>
      </c>
      <c r="G56" s="1851" t="s">
        <v>28</v>
      </c>
      <c r="H56" s="1851" t="s">
        <v>28</v>
      </c>
      <c r="I56" s="1851" t="s">
        <v>807</v>
      </c>
    </row>
    <row customHeight="1" ht="11.25">
      <c r="A57" s="1851" t="s">
        <v>2254</v>
      </c>
      <c r="B57" s="1851" t="s">
        <v>16</v>
      </c>
      <c r="C57" s="1851" t="s">
        <v>2447</v>
      </c>
      <c r="D57" s="1851" t="s">
        <v>2448</v>
      </c>
      <c r="E57" s="1851" t="s">
        <v>2449</v>
      </c>
      <c r="F57" s="1851" t="s">
        <v>2262</v>
      </c>
      <c r="G57" s="1851" t="s">
        <v>28</v>
      </c>
      <c r="H57" s="1851" t="s">
        <v>28</v>
      </c>
      <c r="I57" s="1851" t="s">
        <v>807</v>
      </c>
    </row>
    <row customHeight="1" ht="11.25">
      <c r="A58" s="1851" t="s">
        <v>2254</v>
      </c>
      <c r="B58" s="1851" t="s">
        <v>16</v>
      </c>
      <c r="C58" s="1851" t="s">
        <v>2450</v>
      </c>
      <c r="D58" s="1851" t="s">
        <v>2451</v>
      </c>
      <c r="E58" s="1851" t="s">
        <v>2452</v>
      </c>
      <c r="F58" s="1851" t="s">
        <v>2453</v>
      </c>
      <c r="G58" s="1851" t="s">
        <v>28</v>
      </c>
      <c r="H58" s="1851" t="s">
        <v>2454</v>
      </c>
      <c r="I58" s="1851" t="s">
        <v>807</v>
      </c>
    </row>
    <row customHeight="1" ht="11.25">
      <c r="A59" s="1851" t="s">
        <v>2254</v>
      </c>
      <c r="B59" s="1851" t="s">
        <v>16</v>
      </c>
      <c r="C59" s="1851" t="s">
        <v>2455</v>
      </c>
      <c r="D59" s="1851" t="s">
        <v>2456</v>
      </c>
      <c r="E59" s="1851" t="s">
        <v>2457</v>
      </c>
      <c r="F59" s="1851" t="s">
        <v>2458</v>
      </c>
      <c r="G59" s="1851" t="s">
        <v>28</v>
      </c>
      <c r="H59" s="1851" t="s">
        <v>28</v>
      </c>
      <c r="I59" s="1851" t="s">
        <v>807</v>
      </c>
    </row>
    <row customHeight="1" ht="11.25">
      <c r="A60" s="1851" t="s">
        <v>2254</v>
      </c>
      <c r="B60" s="1851" t="s">
        <v>16</v>
      </c>
      <c r="C60" s="1851" t="s">
        <v>2459</v>
      </c>
      <c r="D60" s="1851" t="s">
        <v>2460</v>
      </c>
      <c r="E60" s="1851" t="s">
        <v>2461</v>
      </c>
      <c r="F60" s="1851" t="s">
        <v>2462</v>
      </c>
      <c r="G60" s="1851" t="s">
        <v>28</v>
      </c>
      <c r="H60" s="1851" t="s">
        <v>28</v>
      </c>
      <c r="I60" s="1851" t="s">
        <v>807</v>
      </c>
    </row>
    <row customHeight="1" ht="11.25">
      <c r="A61" s="1851" t="s">
        <v>2254</v>
      </c>
      <c r="B61" s="1851" t="s">
        <v>16</v>
      </c>
      <c r="C61" s="1851" t="s">
        <v>2463</v>
      </c>
      <c r="D61" s="1851" t="s">
        <v>2464</v>
      </c>
      <c r="E61" s="1851" t="s">
        <v>2465</v>
      </c>
      <c r="F61" s="1851" t="s">
        <v>2346</v>
      </c>
      <c r="G61" s="1851" t="s">
        <v>28</v>
      </c>
      <c r="H61" s="1851" t="s">
        <v>28</v>
      </c>
      <c r="I61" s="1851" t="s">
        <v>807</v>
      </c>
    </row>
    <row customHeight="1" ht="11.25">
      <c r="A62" s="1851" t="s">
        <v>2254</v>
      </c>
      <c r="B62" s="1851" t="s">
        <v>16</v>
      </c>
      <c r="C62" s="1851" t="s">
        <v>2466</v>
      </c>
      <c r="D62" s="1851" t="s">
        <v>2467</v>
      </c>
      <c r="E62" s="1851" t="s">
        <v>2468</v>
      </c>
      <c r="F62" s="1851" t="s">
        <v>2469</v>
      </c>
      <c r="G62" s="1851" t="s">
        <v>28</v>
      </c>
      <c r="H62" s="1851" t="s">
        <v>28</v>
      </c>
      <c r="I62" s="1851" t="s">
        <v>807</v>
      </c>
    </row>
    <row customHeight="1" ht="11.25">
      <c r="A63" s="1851" t="s">
        <v>2254</v>
      </c>
      <c r="B63" s="1851" t="s">
        <v>16</v>
      </c>
      <c r="C63" s="1851" t="s">
        <v>2470</v>
      </c>
      <c r="D63" s="1851" t="s">
        <v>2471</v>
      </c>
      <c r="E63" s="1851" t="s">
        <v>2472</v>
      </c>
      <c r="F63" s="1851" t="s">
        <v>2277</v>
      </c>
      <c r="G63" s="1851" t="s">
        <v>28</v>
      </c>
      <c r="H63" s="1851" t="s">
        <v>2473</v>
      </c>
      <c r="I63" s="1851" t="s">
        <v>807</v>
      </c>
    </row>
    <row customHeight="1" ht="11.25">
      <c r="A64" s="1851" t="s">
        <v>2254</v>
      </c>
      <c r="B64" s="1851" t="s">
        <v>16</v>
      </c>
      <c r="C64" s="1851" t="s">
        <v>28</v>
      </c>
      <c r="D64" s="1851" t="s">
        <v>2474</v>
      </c>
      <c r="E64" s="1851" t="s">
        <v>2475</v>
      </c>
      <c r="F64" s="1851" t="s">
        <v>2346</v>
      </c>
      <c r="G64" s="1851" t="s">
        <v>28</v>
      </c>
      <c r="H64" s="1851" t="s">
        <v>28</v>
      </c>
      <c r="I64" s="1851" t="s">
        <v>807</v>
      </c>
    </row>
    <row customHeight="1" ht="11.25">
      <c r="A65" s="1851" t="s">
        <v>2254</v>
      </c>
      <c r="B65" s="1851" t="s">
        <v>16</v>
      </c>
      <c r="C65" s="1851" t="s">
        <v>2476</v>
      </c>
      <c r="D65" s="1851" t="s">
        <v>2477</v>
      </c>
      <c r="E65" s="1851" t="s">
        <v>2478</v>
      </c>
      <c r="F65" s="1851" t="s">
        <v>2479</v>
      </c>
      <c r="G65" s="1851" t="s">
        <v>28</v>
      </c>
      <c r="H65" s="1851" t="s">
        <v>28</v>
      </c>
      <c r="I65" s="1851" t="s">
        <v>807</v>
      </c>
    </row>
    <row customHeight="1" ht="11.25">
      <c r="A66" s="1851" t="s">
        <v>2254</v>
      </c>
      <c r="B66" s="1851" t="s">
        <v>16</v>
      </c>
      <c r="C66" s="1851" t="s">
        <v>2480</v>
      </c>
      <c r="D66" s="1851" t="s">
        <v>2481</v>
      </c>
      <c r="E66" s="1851" t="s">
        <v>2482</v>
      </c>
      <c r="F66" s="1851" t="s">
        <v>2483</v>
      </c>
      <c r="G66" s="1851" t="s">
        <v>28</v>
      </c>
      <c r="H66" s="1851" t="s">
        <v>28</v>
      </c>
      <c r="I66" s="1851" t="s">
        <v>807</v>
      </c>
    </row>
    <row customHeight="1" ht="11.25">
      <c r="A67" s="1851" t="s">
        <v>2254</v>
      </c>
      <c r="B67" s="1851" t="s">
        <v>16</v>
      </c>
      <c r="C67" s="1851" t="s">
        <v>2484</v>
      </c>
      <c r="D67" s="1851" t="s">
        <v>2485</v>
      </c>
      <c r="E67" s="1851" t="s">
        <v>2486</v>
      </c>
      <c r="F67" s="1851" t="s">
        <v>2335</v>
      </c>
      <c r="G67" s="1851" t="s">
        <v>28</v>
      </c>
      <c r="H67" s="1851" t="s">
        <v>28</v>
      </c>
      <c r="I67" s="1851" t="s">
        <v>807</v>
      </c>
    </row>
    <row customHeight="1" ht="11.25">
      <c r="A68" s="1851" t="s">
        <v>2254</v>
      </c>
      <c r="B68" s="1851" t="s">
        <v>16</v>
      </c>
      <c r="C68" s="1851" t="s">
        <v>2487</v>
      </c>
      <c r="D68" s="1851" t="s">
        <v>2488</v>
      </c>
      <c r="E68" s="1851" t="s">
        <v>2489</v>
      </c>
      <c r="F68" s="1851" t="s">
        <v>2285</v>
      </c>
      <c r="G68" s="1851" t="s">
        <v>28</v>
      </c>
      <c r="H68" s="1851" t="s">
        <v>2490</v>
      </c>
      <c r="I68" s="1851" t="s">
        <v>807</v>
      </c>
    </row>
    <row customHeight="1" ht="11.25">
      <c r="A69" s="1851" t="s">
        <v>2254</v>
      </c>
      <c r="B69" s="1851" t="s">
        <v>16</v>
      </c>
      <c r="C69" s="1851" t="s">
        <v>2491</v>
      </c>
      <c r="D69" s="1851" t="s">
        <v>2492</v>
      </c>
      <c r="E69" s="1851" t="s">
        <v>2493</v>
      </c>
      <c r="F69" s="1851" t="s">
        <v>2335</v>
      </c>
      <c r="G69" s="1851" t="s">
        <v>28</v>
      </c>
      <c r="H69" s="1851" t="s">
        <v>28</v>
      </c>
      <c r="I69" s="1851" t="s">
        <v>807</v>
      </c>
    </row>
    <row customHeight="1" ht="11.25">
      <c r="A70" s="1851" t="s">
        <v>2254</v>
      </c>
      <c r="B70" s="1851" t="s">
        <v>16</v>
      </c>
      <c r="C70" s="1851" t="s">
        <v>2494</v>
      </c>
      <c r="D70" s="1851" t="s">
        <v>2495</v>
      </c>
      <c r="E70" s="1851" t="s">
        <v>2496</v>
      </c>
      <c r="F70" s="1851" t="s">
        <v>2277</v>
      </c>
      <c r="G70" s="1851" t="s">
        <v>28</v>
      </c>
      <c r="H70" s="1851" t="s">
        <v>28</v>
      </c>
      <c r="I70" s="1851" t="s">
        <v>807</v>
      </c>
    </row>
    <row customHeight="1" ht="11.25">
      <c r="A71" s="1851" t="s">
        <v>2254</v>
      </c>
      <c r="B71" s="1851" t="s">
        <v>16</v>
      </c>
      <c r="C71" s="1851" t="s">
        <v>2497</v>
      </c>
      <c r="D71" s="1851" t="s">
        <v>2498</v>
      </c>
      <c r="E71" s="1851" t="s">
        <v>2499</v>
      </c>
      <c r="F71" s="1851" t="s">
        <v>2462</v>
      </c>
      <c r="G71" s="1851" t="s">
        <v>28</v>
      </c>
      <c r="H71" s="1851" t="s">
        <v>2500</v>
      </c>
      <c r="I71" s="1851" t="s">
        <v>807</v>
      </c>
    </row>
    <row customHeight="1" ht="11.25">
      <c r="A72" s="1851" t="s">
        <v>2254</v>
      </c>
      <c r="B72" s="1851" t="s">
        <v>16</v>
      </c>
      <c r="C72" s="1851" t="s">
        <v>2501</v>
      </c>
      <c r="D72" s="1851" t="s">
        <v>2502</v>
      </c>
      <c r="E72" s="1851" t="s">
        <v>2503</v>
      </c>
      <c r="F72" s="1851" t="s">
        <v>2453</v>
      </c>
      <c r="G72" s="1851" t="s">
        <v>28</v>
      </c>
      <c r="H72" s="1851" t="s">
        <v>28</v>
      </c>
      <c r="I72" s="1851" t="s">
        <v>807</v>
      </c>
    </row>
    <row customHeight="1" ht="11.25">
      <c r="A73" s="1851" t="s">
        <v>2254</v>
      </c>
      <c r="B73" s="1851" t="s">
        <v>16</v>
      </c>
      <c r="C73" s="1851" t="s">
        <v>2504</v>
      </c>
      <c r="D73" s="1851" t="s">
        <v>2505</v>
      </c>
      <c r="E73" s="1851" t="s">
        <v>2506</v>
      </c>
      <c r="F73" s="1851" t="s">
        <v>2335</v>
      </c>
      <c r="G73" s="1851" t="s">
        <v>28</v>
      </c>
      <c r="H73" s="1851" t="s">
        <v>28</v>
      </c>
      <c r="I73" s="1851" t="s">
        <v>807</v>
      </c>
    </row>
    <row customHeight="1" ht="11.25">
      <c r="A74" s="1851" t="s">
        <v>2254</v>
      </c>
      <c r="B74" s="1851" t="s">
        <v>16</v>
      </c>
      <c r="C74" s="1851" t="s">
        <v>2507</v>
      </c>
      <c r="D74" s="1851" t="s">
        <v>2508</v>
      </c>
      <c r="E74" s="1851" t="s">
        <v>2509</v>
      </c>
      <c r="F74" s="1851" t="s">
        <v>2453</v>
      </c>
      <c r="G74" s="1851" t="s">
        <v>28</v>
      </c>
      <c r="H74" s="1851" t="s">
        <v>28</v>
      </c>
      <c r="I74" s="1851" t="s">
        <v>807</v>
      </c>
    </row>
    <row customHeight="1" ht="11.25">
      <c r="A75" s="1851" t="s">
        <v>2254</v>
      </c>
      <c r="B75" s="1851" t="s">
        <v>16</v>
      </c>
      <c r="C75" s="1851" t="s">
        <v>2510</v>
      </c>
      <c r="D75" s="1851" t="s">
        <v>2511</v>
      </c>
      <c r="E75" s="1851" t="s">
        <v>2512</v>
      </c>
      <c r="F75" s="1851" t="s">
        <v>2335</v>
      </c>
      <c r="G75" s="1851" t="s">
        <v>28</v>
      </c>
      <c r="H75" s="1851" t="s">
        <v>28</v>
      </c>
      <c r="I75" s="1851" t="s">
        <v>807</v>
      </c>
    </row>
    <row customHeight="1" ht="11.25">
      <c r="A76" s="1851" t="s">
        <v>2254</v>
      </c>
      <c r="B76" s="1851" t="s">
        <v>16</v>
      </c>
      <c r="C76" s="1851" t="s">
        <v>2513</v>
      </c>
      <c r="D76" s="1851" t="s">
        <v>2514</v>
      </c>
      <c r="E76" s="1851" t="s">
        <v>2515</v>
      </c>
      <c r="F76" s="1851" t="s">
        <v>2428</v>
      </c>
      <c r="G76" s="1851" t="s">
        <v>28</v>
      </c>
      <c r="H76" s="1851" t="s">
        <v>28</v>
      </c>
      <c r="I76" s="1851" t="s">
        <v>807</v>
      </c>
    </row>
    <row customHeight="1" ht="11.25">
      <c r="A77" s="1851" t="s">
        <v>2254</v>
      </c>
      <c r="B77" s="1851" t="s">
        <v>16</v>
      </c>
      <c r="C77" s="1851" t="s">
        <v>2516</v>
      </c>
      <c r="D77" s="1851" t="s">
        <v>2517</v>
      </c>
      <c r="E77" s="1851" t="s">
        <v>2518</v>
      </c>
      <c r="F77" s="1851" t="s">
        <v>2335</v>
      </c>
      <c r="G77" s="1851" t="s">
        <v>28</v>
      </c>
      <c r="H77" s="1851" t="s">
        <v>28</v>
      </c>
      <c r="I77" s="1851" t="s">
        <v>807</v>
      </c>
    </row>
    <row customHeight="1" ht="11.25">
      <c r="A78" s="1851" t="s">
        <v>2254</v>
      </c>
      <c r="B78" s="1851" t="s">
        <v>16</v>
      </c>
      <c r="C78" s="1851" t="s">
        <v>2519</v>
      </c>
      <c r="D78" s="1851" t="s">
        <v>2520</v>
      </c>
      <c r="E78" s="1851" t="s">
        <v>2521</v>
      </c>
      <c r="F78" s="1851" t="s">
        <v>2324</v>
      </c>
      <c r="G78" s="1851" t="s">
        <v>28</v>
      </c>
      <c r="H78" s="1851" t="s">
        <v>28</v>
      </c>
      <c r="I78" s="1851" t="s">
        <v>807</v>
      </c>
    </row>
    <row customHeight="1" ht="11.25">
      <c r="A79" s="1851" t="s">
        <v>2254</v>
      </c>
      <c r="B79" s="1851" t="s">
        <v>16</v>
      </c>
      <c r="C79" s="1851" t="s">
        <v>2522</v>
      </c>
      <c r="D79" s="1851" t="s">
        <v>2523</v>
      </c>
      <c r="E79" s="1851" t="s">
        <v>2524</v>
      </c>
      <c r="F79" s="1851" t="s">
        <v>2277</v>
      </c>
      <c r="G79" s="1851" t="s">
        <v>28</v>
      </c>
      <c r="H79" s="1851" t="s">
        <v>28</v>
      </c>
      <c r="I79" s="1851" t="s">
        <v>807</v>
      </c>
    </row>
    <row customHeight="1" ht="11.25">
      <c r="A80" s="1851" t="s">
        <v>2254</v>
      </c>
      <c r="B80" s="1851" t="s">
        <v>16</v>
      </c>
      <c r="C80" s="1851" t="s">
        <v>2525</v>
      </c>
      <c r="D80" s="1851" t="s">
        <v>2526</v>
      </c>
      <c r="E80" s="1851" t="s">
        <v>2527</v>
      </c>
      <c r="F80" s="1851" t="s">
        <v>2428</v>
      </c>
      <c r="G80" s="1851" t="s">
        <v>28</v>
      </c>
      <c r="H80" s="1851" t="s">
        <v>28</v>
      </c>
      <c r="I80" s="1851" t="s">
        <v>807</v>
      </c>
    </row>
    <row customHeight="1" ht="11.25">
      <c r="A81" s="1851" t="s">
        <v>2254</v>
      </c>
      <c r="B81" s="1851" t="s">
        <v>16</v>
      </c>
      <c r="C81" s="1851" t="s">
        <v>2528</v>
      </c>
      <c r="D81" s="1851" t="s">
        <v>2529</v>
      </c>
      <c r="E81" s="1851" t="s">
        <v>2530</v>
      </c>
      <c r="F81" s="1851" t="s">
        <v>2335</v>
      </c>
      <c r="G81" s="1851" t="s">
        <v>28</v>
      </c>
      <c r="H81" s="1851" t="s">
        <v>28</v>
      </c>
      <c r="I81" s="1851" t="s">
        <v>807</v>
      </c>
    </row>
    <row customHeight="1" ht="11.25">
      <c r="A82" s="1851" t="s">
        <v>2254</v>
      </c>
      <c r="B82" s="1851" t="s">
        <v>16</v>
      </c>
      <c r="C82" s="1851" t="s">
        <v>2531</v>
      </c>
      <c r="D82" s="1851" t="s">
        <v>2532</v>
      </c>
      <c r="E82" s="1851" t="s">
        <v>2533</v>
      </c>
      <c r="F82" s="1851" t="s">
        <v>52</v>
      </c>
      <c r="G82" s="1851" t="s">
        <v>28</v>
      </c>
      <c r="H82" s="1851" t="s">
        <v>28</v>
      </c>
      <c r="I82" s="1851" t="s">
        <v>807</v>
      </c>
    </row>
    <row customHeight="1" ht="11.25">
      <c r="A83" s="1851" t="s">
        <v>2254</v>
      </c>
      <c r="B83" s="1851" t="s">
        <v>16</v>
      </c>
      <c r="C83" s="1851" t="s">
        <v>2534</v>
      </c>
      <c r="D83" s="1851" t="s">
        <v>2535</v>
      </c>
      <c r="E83" s="1851" t="s">
        <v>2536</v>
      </c>
      <c r="F83" s="1851" t="s">
        <v>2273</v>
      </c>
      <c r="G83" s="1851" t="s">
        <v>28</v>
      </c>
      <c r="H83" s="1851" t="s">
        <v>28</v>
      </c>
      <c r="I83" s="1851" t="s">
        <v>807</v>
      </c>
    </row>
    <row customHeight="1" ht="11.25">
      <c r="A84" s="1851" t="s">
        <v>2254</v>
      </c>
      <c r="B84" s="1851" t="s">
        <v>16</v>
      </c>
      <c r="C84" s="1851" t="s">
        <v>2537</v>
      </c>
      <c r="D84" s="1851" t="s">
        <v>2538</v>
      </c>
      <c r="E84" s="1851" t="s">
        <v>2539</v>
      </c>
      <c r="F84" s="1851" t="s">
        <v>2540</v>
      </c>
      <c r="G84" s="1851" t="s">
        <v>2541</v>
      </c>
      <c r="H84" s="1851" t="s">
        <v>28</v>
      </c>
      <c r="I84" s="1851" t="s">
        <v>807</v>
      </c>
    </row>
    <row customHeight="1" ht="11.25">
      <c r="A85" s="1851" t="s">
        <v>2254</v>
      </c>
      <c r="B85" s="1851" t="s">
        <v>16</v>
      </c>
      <c r="C85" s="1851" t="s">
        <v>2542</v>
      </c>
      <c r="D85" s="1851" t="s">
        <v>2543</v>
      </c>
      <c r="E85" s="1851" t="s">
        <v>2544</v>
      </c>
      <c r="F85" s="1851" t="s">
        <v>2262</v>
      </c>
      <c r="G85" s="1851" t="s">
        <v>28</v>
      </c>
      <c r="H85" s="1851" t="s">
        <v>28</v>
      </c>
      <c r="I85" s="1851" t="s">
        <v>807</v>
      </c>
    </row>
    <row customHeight="1" ht="11.25">
      <c r="A86" s="1851" t="s">
        <v>2254</v>
      </c>
      <c r="B86" s="1851" t="s">
        <v>16</v>
      </c>
      <c r="C86" s="1851" t="s">
        <v>2545</v>
      </c>
      <c r="D86" s="1851" t="s">
        <v>2546</v>
      </c>
      <c r="E86" s="1851" t="s">
        <v>2547</v>
      </c>
      <c r="F86" s="1851" t="s">
        <v>2335</v>
      </c>
      <c r="G86" s="1851" t="s">
        <v>2548</v>
      </c>
      <c r="H86" s="1851" t="s">
        <v>28</v>
      </c>
      <c r="I86" s="1851" t="s">
        <v>807</v>
      </c>
    </row>
    <row customHeight="1" ht="11.25">
      <c r="A87" s="1851" t="s">
        <v>2254</v>
      </c>
      <c r="B87" s="1851" t="s">
        <v>16</v>
      </c>
      <c r="C87" s="1851" t="s">
        <v>2549</v>
      </c>
      <c r="D87" s="1851" t="s">
        <v>2550</v>
      </c>
      <c r="E87" s="1851" t="s">
        <v>2551</v>
      </c>
      <c r="F87" s="1851" t="s">
        <v>2453</v>
      </c>
      <c r="G87" s="1851" t="s">
        <v>28</v>
      </c>
      <c r="H87" s="1851" t="s">
        <v>28</v>
      </c>
      <c r="I87" s="1851" t="s">
        <v>807</v>
      </c>
    </row>
    <row customHeight="1" ht="11.25">
      <c r="A88" s="1851" t="s">
        <v>2254</v>
      </c>
      <c r="B88" s="1851" t="s">
        <v>16</v>
      </c>
      <c r="C88" s="1851" t="s">
        <v>2552</v>
      </c>
      <c r="D88" s="1851" t="s">
        <v>2553</v>
      </c>
      <c r="E88" s="1851" t="s">
        <v>2554</v>
      </c>
      <c r="F88" s="1851" t="s">
        <v>2453</v>
      </c>
      <c r="G88" s="1851" t="s">
        <v>28</v>
      </c>
      <c r="H88" s="1851" t="s">
        <v>28</v>
      </c>
      <c r="I88" s="1851" t="s">
        <v>807</v>
      </c>
    </row>
    <row customHeight="1" ht="11.25">
      <c r="A89" s="1851" t="s">
        <v>2254</v>
      </c>
      <c r="B89" s="1851" t="s">
        <v>16</v>
      </c>
      <c r="C89" s="1851" t="s">
        <v>2555</v>
      </c>
      <c r="D89" s="1851" t="s">
        <v>2556</v>
      </c>
      <c r="E89" s="1851" t="s">
        <v>2557</v>
      </c>
      <c r="F89" s="1851" t="s">
        <v>2453</v>
      </c>
      <c r="G89" s="1851" t="s">
        <v>28</v>
      </c>
      <c r="H89" s="1851" t="s">
        <v>28</v>
      </c>
      <c r="I89" s="1851" t="s">
        <v>807</v>
      </c>
    </row>
    <row customHeight="1" ht="11.25">
      <c r="A90" s="1851" t="s">
        <v>2254</v>
      </c>
      <c r="B90" s="1851" t="s">
        <v>16</v>
      </c>
      <c r="C90" s="1851" t="s">
        <v>2558</v>
      </c>
      <c r="D90" s="1851" t="s">
        <v>2559</v>
      </c>
      <c r="E90" s="1851" t="s">
        <v>2560</v>
      </c>
      <c r="F90" s="1851" t="s">
        <v>2428</v>
      </c>
      <c r="G90" s="1851" t="s">
        <v>2561</v>
      </c>
      <c r="H90" s="1851" t="s">
        <v>28</v>
      </c>
      <c r="I90" s="1851" t="s">
        <v>807</v>
      </c>
    </row>
    <row customHeight="1" ht="11.25">
      <c r="A91" s="1851" t="s">
        <v>2254</v>
      </c>
      <c r="B91" s="1851" t="s">
        <v>16</v>
      </c>
      <c r="C91" s="1851" t="s">
        <v>2562</v>
      </c>
      <c r="D91" s="1851" t="s">
        <v>2563</v>
      </c>
      <c r="E91" s="1851" t="s">
        <v>2564</v>
      </c>
      <c r="F91" s="1851" t="s">
        <v>2324</v>
      </c>
      <c r="G91" s="1851" t="s">
        <v>28</v>
      </c>
      <c r="H91" s="1851" t="s">
        <v>28</v>
      </c>
      <c r="I91" s="1851" t="s">
        <v>807</v>
      </c>
    </row>
    <row customHeight="1" ht="11.25">
      <c r="A92" s="1851" t="s">
        <v>2254</v>
      </c>
      <c r="B92" s="1851" t="s">
        <v>16</v>
      </c>
      <c r="C92" s="1851" t="s">
        <v>2565</v>
      </c>
      <c r="D92" s="1851" t="s">
        <v>2566</v>
      </c>
      <c r="E92" s="1851" t="s">
        <v>2567</v>
      </c>
      <c r="F92" s="1851" t="s">
        <v>2363</v>
      </c>
      <c r="G92" s="1851" t="s">
        <v>28</v>
      </c>
      <c r="H92" s="1851" t="s">
        <v>28</v>
      </c>
      <c r="I92" s="1851" t="s">
        <v>807</v>
      </c>
    </row>
    <row customHeight="1" ht="11.25">
      <c r="A93" s="1851" t="s">
        <v>2254</v>
      </c>
      <c r="B93" s="1851" t="s">
        <v>16</v>
      </c>
      <c r="C93" s="1851" t="s">
        <v>2568</v>
      </c>
      <c r="D93" s="1851" t="s">
        <v>2569</v>
      </c>
      <c r="E93" s="1851" t="s">
        <v>2570</v>
      </c>
      <c r="F93" s="1851" t="s">
        <v>2400</v>
      </c>
      <c r="G93" s="1851" t="s">
        <v>28</v>
      </c>
      <c r="H93" s="1851" t="s">
        <v>28</v>
      </c>
      <c r="I93" s="1851" t="s">
        <v>807</v>
      </c>
    </row>
    <row customHeight="1" ht="11.25">
      <c r="A94" s="1851" t="s">
        <v>2254</v>
      </c>
      <c r="B94" s="1851" t="s">
        <v>16</v>
      </c>
      <c r="C94" s="1851" t="s">
        <v>2571</v>
      </c>
      <c r="D94" s="1851" t="s">
        <v>2572</v>
      </c>
      <c r="E94" s="1851" t="s">
        <v>2573</v>
      </c>
      <c r="F94" s="1851" t="s">
        <v>2269</v>
      </c>
      <c r="G94" s="1851" t="s">
        <v>28</v>
      </c>
      <c r="H94" s="1851" t="s">
        <v>28</v>
      </c>
      <c r="I94" s="1851" t="s">
        <v>807</v>
      </c>
    </row>
    <row customHeight="1" ht="11.25">
      <c r="A95" s="1851" t="s">
        <v>2254</v>
      </c>
      <c r="B95" s="1851" t="s">
        <v>16</v>
      </c>
      <c r="C95" s="1851" t="s">
        <v>2574</v>
      </c>
      <c r="D95" s="1851" t="s">
        <v>2575</v>
      </c>
      <c r="E95" s="1851" t="s">
        <v>2576</v>
      </c>
      <c r="F95" s="1851" t="s">
        <v>2363</v>
      </c>
      <c r="G95" s="1851" t="s">
        <v>28</v>
      </c>
      <c r="H95" s="1851" t="s">
        <v>2577</v>
      </c>
      <c r="I95" s="1851" t="s">
        <v>807</v>
      </c>
    </row>
    <row customHeight="1" ht="11.25">
      <c r="A96" s="1851" t="s">
        <v>2254</v>
      </c>
      <c r="B96" s="1851" t="s">
        <v>16</v>
      </c>
      <c r="C96" s="1851" t="s">
        <v>2578</v>
      </c>
      <c r="D96" s="1851" t="s">
        <v>2579</v>
      </c>
      <c r="E96" s="1851" t="s">
        <v>2580</v>
      </c>
      <c r="F96" s="1851" t="s">
        <v>2363</v>
      </c>
      <c r="G96" s="1851" t="s">
        <v>28</v>
      </c>
      <c r="H96" s="1851" t="s">
        <v>28</v>
      </c>
      <c r="I96" s="1851" t="s">
        <v>807</v>
      </c>
    </row>
    <row customHeight="1" ht="11.25">
      <c r="A97" s="1851" t="s">
        <v>2254</v>
      </c>
      <c r="B97" s="1851" t="s">
        <v>16</v>
      </c>
      <c r="C97" s="1851" t="s">
        <v>2581</v>
      </c>
      <c r="D97" s="1851" t="s">
        <v>2582</v>
      </c>
      <c r="E97" s="1851" t="s">
        <v>2583</v>
      </c>
      <c r="F97" s="1851" t="s">
        <v>52</v>
      </c>
      <c r="G97" s="1851" t="s">
        <v>28</v>
      </c>
      <c r="H97" s="1851" t="s">
        <v>28</v>
      </c>
      <c r="I97" s="1851" t="s">
        <v>807</v>
      </c>
    </row>
    <row customHeight="1" ht="11.25">
      <c r="A98" s="1851" t="s">
        <v>2254</v>
      </c>
      <c r="B98" s="1851" t="s">
        <v>16</v>
      </c>
      <c r="C98" s="1851" t="s">
        <v>2584</v>
      </c>
      <c r="D98" s="1851" t="s">
        <v>2585</v>
      </c>
      <c r="E98" s="1851" t="s">
        <v>2586</v>
      </c>
      <c r="F98" s="1851" t="s">
        <v>2587</v>
      </c>
      <c r="G98" s="1851" t="s">
        <v>28</v>
      </c>
      <c r="H98" s="1851" t="s">
        <v>28</v>
      </c>
      <c r="I98" s="1851" t="s">
        <v>807</v>
      </c>
    </row>
    <row customHeight="1" ht="11.25">
      <c r="A99" s="1851" t="s">
        <v>2254</v>
      </c>
      <c r="B99" s="1851" t="s">
        <v>16</v>
      </c>
      <c r="C99" s="1851" t="s">
        <v>2588</v>
      </c>
      <c r="D99" s="1851" t="s">
        <v>2589</v>
      </c>
      <c r="E99" s="1851" t="s">
        <v>2590</v>
      </c>
      <c r="F99" s="1851" t="s">
        <v>2591</v>
      </c>
      <c r="G99" s="1851" t="s">
        <v>28</v>
      </c>
      <c r="H99" s="1851" t="s">
        <v>28</v>
      </c>
      <c r="I99" s="1851" t="s">
        <v>807</v>
      </c>
    </row>
    <row customHeight="1" ht="11.25">
      <c r="A100" s="1851" t="s">
        <v>2254</v>
      </c>
      <c r="B100" s="1851" t="s">
        <v>16</v>
      </c>
      <c r="C100" s="1851" t="s">
        <v>2592</v>
      </c>
      <c r="D100" s="1851" t="s">
        <v>2593</v>
      </c>
      <c r="E100" s="1851" t="s">
        <v>2594</v>
      </c>
      <c r="F100" s="1851" t="s">
        <v>2285</v>
      </c>
      <c r="G100" s="1851" t="s">
        <v>28</v>
      </c>
      <c r="H100" s="1851" t="s">
        <v>28</v>
      </c>
      <c r="I100" s="1851" t="s">
        <v>807</v>
      </c>
    </row>
    <row customHeight="1" ht="11.25">
      <c r="A101" s="1851" t="s">
        <v>2254</v>
      </c>
      <c r="B101" s="1851" t="s">
        <v>16</v>
      </c>
      <c r="C101" s="1851" t="s">
        <v>2595</v>
      </c>
      <c r="D101" s="1851" t="s">
        <v>2596</v>
      </c>
      <c r="E101" s="1851" t="s">
        <v>2597</v>
      </c>
      <c r="F101" s="1851" t="s">
        <v>2363</v>
      </c>
      <c r="G101" s="1851" t="s">
        <v>28</v>
      </c>
      <c r="H101" s="1851" t="s">
        <v>28</v>
      </c>
      <c r="I101" s="1851" t="s">
        <v>807</v>
      </c>
    </row>
    <row customHeight="1" ht="11.25">
      <c r="A102" s="1851" t="s">
        <v>2254</v>
      </c>
      <c r="B102" s="1851" t="s">
        <v>16</v>
      </c>
      <c r="C102" s="1851" t="s">
        <v>2598</v>
      </c>
      <c r="D102" s="1851" t="s">
        <v>2599</v>
      </c>
      <c r="E102" s="1851" t="s">
        <v>2600</v>
      </c>
      <c r="F102" s="1851" t="s">
        <v>2269</v>
      </c>
      <c r="G102" s="1851" t="s">
        <v>28</v>
      </c>
      <c r="H102" s="1851" t="s">
        <v>28</v>
      </c>
      <c r="I102" s="1851" t="s">
        <v>807</v>
      </c>
    </row>
    <row customHeight="1" ht="11.25">
      <c r="A103" s="1851" t="s">
        <v>2254</v>
      </c>
      <c r="B103" s="1851" t="s">
        <v>16</v>
      </c>
      <c r="C103" s="1851" t="s">
        <v>2601</v>
      </c>
      <c r="D103" s="1851" t="s">
        <v>2602</v>
      </c>
      <c r="E103" s="1851" t="s">
        <v>2603</v>
      </c>
      <c r="F103" s="1851" t="s">
        <v>2458</v>
      </c>
      <c r="G103" s="1851" t="s">
        <v>28</v>
      </c>
      <c r="H103" s="1851" t="s">
        <v>28</v>
      </c>
      <c r="I103" s="1851" t="s">
        <v>807</v>
      </c>
    </row>
    <row customHeight="1" ht="11.25">
      <c r="A104" s="1851" t="s">
        <v>2254</v>
      </c>
      <c r="B104" s="1851" t="s">
        <v>16</v>
      </c>
      <c r="C104" s="1851" t="s">
        <v>2604</v>
      </c>
      <c r="D104" s="1851" t="s">
        <v>2605</v>
      </c>
      <c r="E104" s="1851" t="s">
        <v>2606</v>
      </c>
      <c r="F104" s="1851" t="s">
        <v>2607</v>
      </c>
      <c r="G104" s="1851" t="s">
        <v>2608</v>
      </c>
      <c r="H104" s="1851" t="s">
        <v>28</v>
      </c>
      <c r="I104" s="1851" t="s">
        <v>807</v>
      </c>
    </row>
    <row customHeight="1" ht="11.25">
      <c r="A105" s="1851" t="s">
        <v>2254</v>
      </c>
      <c r="B105" s="1851" t="s">
        <v>16</v>
      </c>
      <c r="C105" s="1851" t="s">
        <v>2609</v>
      </c>
      <c r="D105" s="1851" t="s">
        <v>2605</v>
      </c>
      <c r="E105" s="1851" t="s">
        <v>2606</v>
      </c>
      <c r="F105" s="1851" t="s">
        <v>2610</v>
      </c>
      <c r="G105" s="1851" t="s">
        <v>28</v>
      </c>
      <c r="H105" s="1851" t="s">
        <v>28</v>
      </c>
      <c r="I105" s="1851" t="s">
        <v>807</v>
      </c>
    </row>
    <row customHeight="1" ht="11.25">
      <c r="A106" s="1851" t="s">
        <v>2254</v>
      </c>
      <c r="B106" s="1851" t="s">
        <v>16</v>
      </c>
      <c r="C106" s="1851" t="s">
        <v>2611</v>
      </c>
      <c r="D106" s="1851" t="s">
        <v>2612</v>
      </c>
      <c r="E106" s="1851" t="s">
        <v>2613</v>
      </c>
      <c r="F106" s="1851" t="s">
        <v>2614</v>
      </c>
      <c r="G106" s="1851" t="s">
        <v>2615</v>
      </c>
      <c r="H106" s="1851" t="s">
        <v>28</v>
      </c>
      <c r="I106" s="1851" t="s">
        <v>807</v>
      </c>
    </row>
    <row customHeight="1" ht="11.25">
      <c r="A107" s="1851" t="s">
        <v>2254</v>
      </c>
      <c r="B107" s="1851" t="s">
        <v>16</v>
      </c>
      <c r="C107" s="1851" t="s">
        <v>2616</v>
      </c>
      <c r="D107" s="1851" t="s">
        <v>2617</v>
      </c>
      <c r="E107" s="1851" t="s">
        <v>2618</v>
      </c>
      <c r="F107" s="1851" t="s">
        <v>2324</v>
      </c>
      <c r="G107" s="1851" t="s">
        <v>28</v>
      </c>
      <c r="H107" s="1851" t="s">
        <v>28</v>
      </c>
      <c r="I107" s="1851" t="s">
        <v>807</v>
      </c>
    </row>
    <row customHeight="1" ht="11.25">
      <c r="A108" s="1851" t="s">
        <v>2254</v>
      </c>
      <c r="B108" s="1851" t="s">
        <v>16</v>
      </c>
      <c r="C108" s="1851" t="s">
        <v>2619</v>
      </c>
      <c r="D108" s="1851" t="s">
        <v>2620</v>
      </c>
      <c r="E108" s="1851" t="s">
        <v>2621</v>
      </c>
      <c r="F108" s="1851" t="s">
        <v>2262</v>
      </c>
      <c r="G108" s="1851" t="s">
        <v>28</v>
      </c>
      <c r="H108" s="1851" t="s">
        <v>2622</v>
      </c>
      <c r="I108" s="1851" t="s">
        <v>807</v>
      </c>
    </row>
    <row customHeight="1" ht="11.25">
      <c r="A109" s="1851" t="s">
        <v>2254</v>
      </c>
      <c r="B109" s="1851" t="s">
        <v>16</v>
      </c>
      <c r="C109" s="1851" t="s">
        <v>2623</v>
      </c>
      <c r="D109" s="1851" t="s">
        <v>2624</v>
      </c>
      <c r="E109" s="1851" t="s">
        <v>2625</v>
      </c>
      <c r="F109" s="1851" t="s">
        <v>2289</v>
      </c>
      <c r="G109" s="1851" t="s">
        <v>28</v>
      </c>
      <c r="H109" s="1851" t="s">
        <v>28</v>
      </c>
      <c r="I109" s="1851" t="s">
        <v>807</v>
      </c>
    </row>
    <row customHeight="1" ht="11.25">
      <c r="A110" s="1851" t="s">
        <v>2254</v>
      </c>
      <c r="B110" s="1851" t="s">
        <v>16</v>
      </c>
      <c r="C110" s="1851" t="s">
        <v>2626</v>
      </c>
      <c r="D110" s="1851" t="s">
        <v>2627</v>
      </c>
      <c r="E110" s="1851" t="s">
        <v>2628</v>
      </c>
      <c r="F110" s="1851" t="s">
        <v>2273</v>
      </c>
      <c r="G110" s="1851" t="s">
        <v>28</v>
      </c>
      <c r="H110" s="1851" t="s">
        <v>28</v>
      </c>
      <c r="I110" s="1851" t="s">
        <v>807</v>
      </c>
    </row>
    <row customHeight="1" ht="11.25">
      <c r="A111" s="1851" t="s">
        <v>2254</v>
      </c>
      <c r="B111" s="1851" t="s">
        <v>16</v>
      </c>
      <c r="C111" s="1851" t="s">
        <v>2629</v>
      </c>
      <c r="D111" s="1851" t="s">
        <v>2630</v>
      </c>
      <c r="E111" s="1851" t="s">
        <v>2631</v>
      </c>
      <c r="F111" s="1851" t="s">
        <v>2277</v>
      </c>
      <c r="G111" s="1851" t="s">
        <v>2632</v>
      </c>
      <c r="H111" s="1851" t="s">
        <v>28</v>
      </c>
      <c r="I111" s="1851" t="s">
        <v>807</v>
      </c>
    </row>
    <row customHeight="1" ht="11.25">
      <c r="A112" s="1851" t="s">
        <v>2254</v>
      </c>
      <c r="B112" s="1851" t="s">
        <v>16</v>
      </c>
      <c r="C112" s="1851" t="s">
        <v>2633</v>
      </c>
      <c r="D112" s="1851" t="s">
        <v>2634</v>
      </c>
      <c r="E112" s="1851" t="s">
        <v>2635</v>
      </c>
      <c r="F112" s="1851" t="s">
        <v>52</v>
      </c>
      <c r="G112" s="1851" t="s">
        <v>28</v>
      </c>
      <c r="H112" s="1851" t="s">
        <v>28</v>
      </c>
      <c r="I112" s="1851" t="s">
        <v>807</v>
      </c>
    </row>
    <row customHeight="1" ht="11.25">
      <c r="A113" s="1851" t="s">
        <v>2254</v>
      </c>
      <c r="B113" s="1851" t="s">
        <v>16</v>
      </c>
      <c r="C113" s="1851" t="s">
        <v>2636</v>
      </c>
      <c r="D113" s="1851" t="s">
        <v>2637</v>
      </c>
      <c r="E113" s="1851" t="s">
        <v>2638</v>
      </c>
      <c r="F113" s="1851" t="s">
        <v>2462</v>
      </c>
      <c r="G113" s="1851" t="s">
        <v>28</v>
      </c>
      <c r="H113" s="1851" t="s">
        <v>28</v>
      </c>
      <c r="I113" s="1851" t="s">
        <v>807</v>
      </c>
    </row>
    <row customHeight="1" ht="11.25">
      <c r="A114" s="1851" t="s">
        <v>2254</v>
      </c>
      <c r="B114" s="1851" t="s">
        <v>16</v>
      </c>
      <c r="C114" s="1851" t="s">
        <v>2639</v>
      </c>
      <c r="D114" s="1851" t="s">
        <v>2640</v>
      </c>
      <c r="E114" s="1851" t="s">
        <v>2638</v>
      </c>
      <c r="F114" s="1851" t="s">
        <v>2641</v>
      </c>
      <c r="G114" s="1851" t="s">
        <v>28</v>
      </c>
      <c r="H114" s="1851" t="s">
        <v>28</v>
      </c>
      <c r="I114" s="1851" t="s">
        <v>807</v>
      </c>
    </row>
    <row customHeight="1" ht="11.25">
      <c r="A115" s="1851" t="s">
        <v>2254</v>
      </c>
      <c r="B115" s="1851" t="s">
        <v>16</v>
      </c>
      <c r="C115" s="1851" t="s">
        <v>2642</v>
      </c>
      <c r="D115" s="1851" t="s">
        <v>2643</v>
      </c>
      <c r="E115" s="1851" t="s">
        <v>2644</v>
      </c>
      <c r="F115" s="1851" t="s">
        <v>2346</v>
      </c>
      <c r="G115" s="1851" t="s">
        <v>28</v>
      </c>
      <c r="H115" s="1851" t="s">
        <v>28</v>
      </c>
      <c r="I115" s="1851" t="s">
        <v>807</v>
      </c>
    </row>
    <row customHeight="1" ht="11.25">
      <c r="A116" s="1851" t="s">
        <v>2254</v>
      </c>
      <c r="B116" s="1851" t="s">
        <v>16</v>
      </c>
      <c r="C116" s="1851" t="s">
        <v>2645</v>
      </c>
      <c r="D116" s="1851" t="s">
        <v>2646</v>
      </c>
      <c r="E116" s="1851" t="s">
        <v>2647</v>
      </c>
      <c r="F116" s="1851" t="s">
        <v>2273</v>
      </c>
      <c r="G116" s="1851" t="s">
        <v>2648</v>
      </c>
      <c r="H116" s="1851" t="s">
        <v>28</v>
      </c>
      <c r="I116" s="1851" t="s">
        <v>807</v>
      </c>
    </row>
    <row customHeight="1" ht="11.25">
      <c r="A117" s="1851" t="s">
        <v>2254</v>
      </c>
      <c r="B117" s="1851" t="s">
        <v>16</v>
      </c>
      <c r="C117" s="1851" t="s">
        <v>2649</v>
      </c>
      <c r="D117" s="1851" t="s">
        <v>2650</v>
      </c>
      <c r="E117" s="1851" t="s">
        <v>2651</v>
      </c>
      <c r="F117" s="1851" t="s">
        <v>2652</v>
      </c>
      <c r="G117" s="1851" t="s">
        <v>2653</v>
      </c>
      <c r="H117" s="1851" t="s">
        <v>28</v>
      </c>
      <c r="I117" s="1851" t="s">
        <v>807</v>
      </c>
    </row>
    <row customHeight="1" ht="11.25">
      <c r="A118" s="1851" t="s">
        <v>2254</v>
      </c>
      <c r="B118" s="1851" t="s">
        <v>16</v>
      </c>
      <c r="C118" s="1851" t="s">
        <v>2654</v>
      </c>
      <c r="D118" s="1851" t="s">
        <v>2655</v>
      </c>
      <c r="E118" s="1851" t="s">
        <v>2656</v>
      </c>
      <c r="F118" s="1851" t="s">
        <v>2453</v>
      </c>
      <c r="G118" s="1851" t="s">
        <v>2657</v>
      </c>
      <c r="H118" s="1851" t="s">
        <v>28</v>
      </c>
      <c r="I118" s="1851" t="s">
        <v>807</v>
      </c>
    </row>
    <row customHeight="1" ht="11.25">
      <c r="A119" s="1851" t="s">
        <v>2254</v>
      </c>
      <c r="B119" s="1851" t="s">
        <v>16</v>
      </c>
      <c r="C119" s="1851" t="s">
        <v>2658</v>
      </c>
      <c r="D119" s="1851" t="s">
        <v>2659</v>
      </c>
      <c r="E119" s="1851" t="s">
        <v>2660</v>
      </c>
      <c r="F119" s="1851" t="s">
        <v>2661</v>
      </c>
      <c r="G119" s="1851" t="s">
        <v>28</v>
      </c>
      <c r="H119" s="1851" t="s">
        <v>28</v>
      </c>
      <c r="I119" s="1851" t="s">
        <v>807</v>
      </c>
    </row>
    <row customHeight="1" ht="11.25">
      <c r="A120" s="1851" t="s">
        <v>2254</v>
      </c>
      <c r="B120" s="1851" t="s">
        <v>16</v>
      </c>
      <c r="C120" s="1851" t="s">
        <v>2662</v>
      </c>
      <c r="D120" s="1851" t="s">
        <v>2663</v>
      </c>
      <c r="E120" s="1851" t="s">
        <v>2664</v>
      </c>
      <c r="F120" s="1851" t="s">
        <v>2269</v>
      </c>
      <c r="G120" s="1851" t="s">
        <v>28</v>
      </c>
      <c r="H120" s="1851" t="s">
        <v>28</v>
      </c>
      <c r="I120" s="1851" t="s">
        <v>807</v>
      </c>
    </row>
    <row customHeight="1" ht="11.25">
      <c r="A121" s="1851" t="s">
        <v>2254</v>
      </c>
      <c r="B121" s="1851" t="s">
        <v>16</v>
      </c>
      <c r="C121" s="1851" t="s">
        <v>2665</v>
      </c>
      <c r="D121" s="1851" t="s">
        <v>2666</v>
      </c>
      <c r="E121" s="1851" t="s">
        <v>2667</v>
      </c>
      <c r="F121" s="1851" t="s">
        <v>2269</v>
      </c>
      <c r="G121" s="1851" t="s">
        <v>28</v>
      </c>
      <c r="H121" s="1851" t="s">
        <v>28</v>
      </c>
      <c r="I121" s="1851" t="s">
        <v>807</v>
      </c>
    </row>
    <row customHeight="1" ht="11.25">
      <c r="A122" s="1851" t="s">
        <v>2254</v>
      </c>
      <c r="B122" s="1851" t="s">
        <v>16</v>
      </c>
      <c r="C122" s="1851" t="s">
        <v>2668</v>
      </c>
      <c r="D122" s="1851" t="s">
        <v>2669</v>
      </c>
      <c r="E122" s="1851" t="s">
        <v>2670</v>
      </c>
      <c r="F122" s="1851" t="s">
        <v>2273</v>
      </c>
      <c r="G122" s="1851" t="s">
        <v>28</v>
      </c>
      <c r="H122" s="1851" t="s">
        <v>28</v>
      </c>
      <c r="I122" s="1851" t="s">
        <v>807</v>
      </c>
    </row>
    <row customHeight="1" ht="11.25">
      <c r="A123" s="1851" t="s">
        <v>2254</v>
      </c>
      <c r="B123" s="1851" t="s">
        <v>16</v>
      </c>
      <c r="C123" s="1851" t="s">
        <v>2671</v>
      </c>
      <c r="D123" s="1851" t="s">
        <v>2672</v>
      </c>
      <c r="E123" s="1851" t="s">
        <v>2673</v>
      </c>
      <c r="F123" s="1851" t="s">
        <v>2462</v>
      </c>
      <c r="G123" s="1851" t="s">
        <v>28</v>
      </c>
      <c r="H123" s="1851" t="s">
        <v>28</v>
      </c>
      <c r="I123" s="1851" t="s">
        <v>807</v>
      </c>
    </row>
    <row customHeight="1" ht="11.25">
      <c r="A124" s="1851" t="s">
        <v>2254</v>
      </c>
      <c r="B124" s="1851" t="s">
        <v>16</v>
      </c>
      <c r="C124" s="1851" t="s">
        <v>2674</v>
      </c>
      <c r="D124" s="1851" t="s">
        <v>2675</v>
      </c>
      <c r="E124" s="1851" t="s">
        <v>2676</v>
      </c>
      <c r="F124" s="1851" t="s">
        <v>2269</v>
      </c>
      <c r="G124" s="1851" t="s">
        <v>28</v>
      </c>
      <c r="H124" s="1851" t="s">
        <v>28</v>
      </c>
      <c r="I124" s="1851" t="s">
        <v>807</v>
      </c>
    </row>
    <row customHeight="1" ht="11.25">
      <c r="A125" s="1851" t="s">
        <v>2254</v>
      </c>
      <c r="B125" s="1851" t="s">
        <v>16</v>
      </c>
      <c r="C125" s="1851" t="s">
        <v>2677</v>
      </c>
      <c r="D125" s="1851" t="s">
        <v>2678</v>
      </c>
      <c r="E125" s="1851" t="s">
        <v>2679</v>
      </c>
      <c r="F125" s="1851" t="s">
        <v>2285</v>
      </c>
      <c r="G125" s="1851" t="s">
        <v>2680</v>
      </c>
      <c r="H125" s="1851" t="s">
        <v>28</v>
      </c>
      <c r="I125" s="1851" t="s">
        <v>807</v>
      </c>
    </row>
    <row customHeight="1" ht="11.25">
      <c r="A126" s="1851" t="s">
        <v>2254</v>
      </c>
      <c r="B126" s="1851" t="s">
        <v>16</v>
      </c>
      <c r="C126" s="1851" t="s">
        <v>2681</v>
      </c>
      <c r="D126" s="1851" t="s">
        <v>2682</v>
      </c>
      <c r="E126" s="1851" t="s">
        <v>2683</v>
      </c>
      <c r="F126" s="1851" t="s">
        <v>2269</v>
      </c>
      <c r="G126" s="1851" t="s">
        <v>28</v>
      </c>
      <c r="H126" s="1851" t="s">
        <v>28</v>
      </c>
      <c r="I126" s="1851" t="s">
        <v>807</v>
      </c>
    </row>
    <row customHeight="1" ht="11.25">
      <c r="A127" s="1851" t="s">
        <v>2254</v>
      </c>
      <c r="B127" s="1851" t="s">
        <v>16</v>
      </c>
      <c r="C127" s="1851" t="s">
        <v>2684</v>
      </c>
      <c r="D127" s="1851" t="s">
        <v>2685</v>
      </c>
      <c r="E127" s="1851" t="s">
        <v>2686</v>
      </c>
      <c r="F127" s="1851" t="s">
        <v>2363</v>
      </c>
      <c r="G127" s="1851" t="s">
        <v>2687</v>
      </c>
      <c r="H127" s="1851" t="s">
        <v>28</v>
      </c>
      <c r="I127" s="1851" t="s">
        <v>807</v>
      </c>
    </row>
    <row customHeight="1" ht="11.25">
      <c r="A128" s="1851" t="s">
        <v>2254</v>
      </c>
      <c r="B128" s="1851" t="s">
        <v>16</v>
      </c>
      <c r="C128" s="1851" t="s">
        <v>2688</v>
      </c>
      <c r="D128" s="1851" t="s">
        <v>2689</v>
      </c>
      <c r="E128" s="1851" t="s">
        <v>2690</v>
      </c>
      <c r="F128" s="1851" t="s">
        <v>2269</v>
      </c>
      <c r="G128" s="1851" t="s">
        <v>28</v>
      </c>
      <c r="H128" s="1851" t="s">
        <v>28</v>
      </c>
      <c r="I128" s="1851" t="s">
        <v>807</v>
      </c>
    </row>
    <row customHeight="1" ht="11.25">
      <c r="A129" s="1851" t="s">
        <v>2254</v>
      </c>
      <c r="B129" s="1851" t="s">
        <v>16</v>
      </c>
      <c r="C129" s="1851" t="s">
        <v>2691</v>
      </c>
      <c r="D129" s="1851" t="s">
        <v>2692</v>
      </c>
      <c r="E129" s="1851" t="s">
        <v>2693</v>
      </c>
      <c r="F129" s="1851" t="s">
        <v>52</v>
      </c>
      <c r="G129" s="1851" t="s">
        <v>28</v>
      </c>
      <c r="H129" s="1851" t="s">
        <v>28</v>
      </c>
      <c r="I129" s="1851" t="s">
        <v>807</v>
      </c>
    </row>
    <row customHeight="1" ht="11.25">
      <c r="A130" s="1851" t="s">
        <v>2254</v>
      </c>
      <c r="B130" s="1851" t="s">
        <v>16</v>
      </c>
      <c r="C130" s="1851" t="s">
        <v>2694</v>
      </c>
      <c r="D130" s="1851" t="s">
        <v>2695</v>
      </c>
      <c r="E130" s="1851" t="s">
        <v>2696</v>
      </c>
      <c r="F130" s="1851" t="s">
        <v>2273</v>
      </c>
      <c r="G130" s="1851" t="s">
        <v>28</v>
      </c>
      <c r="H130" s="1851" t="s">
        <v>28</v>
      </c>
      <c r="I130" s="1851" t="s">
        <v>807</v>
      </c>
    </row>
    <row customHeight="1" ht="11.25">
      <c r="A131" s="1851" t="s">
        <v>2254</v>
      </c>
      <c r="B131" s="1851" t="s">
        <v>16</v>
      </c>
      <c r="C131" s="1851" t="s">
        <v>2697</v>
      </c>
      <c r="D131" s="1851" t="s">
        <v>2698</v>
      </c>
      <c r="E131" s="1851" t="s">
        <v>2699</v>
      </c>
      <c r="F131" s="1851" t="s">
        <v>2458</v>
      </c>
      <c r="G131" s="1851" t="s">
        <v>28</v>
      </c>
      <c r="H131" s="1851" t="s">
        <v>28</v>
      </c>
      <c r="I131" s="1851" t="s">
        <v>807</v>
      </c>
    </row>
    <row customHeight="1" ht="11.25">
      <c r="A132" s="1851" t="s">
        <v>2254</v>
      </c>
      <c r="B132" s="1851" t="s">
        <v>16</v>
      </c>
      <c r="C132" s="1851" t="s">
        <v>2700</v>
      </c>
      <c r="D132" s="1851" t="s">
        <v>2701</v>
      </c>
      <c r="E132" s="1851" t="s">
        <v>2702</v>
      </c>
      <c r="F132" s="1851" t="s">
        <v>2703</v>
      </c>
      <c r="G132" s="1851" t="s">
        <v>28</v>
      </c>
      <c r="H132" s="1851" t="s">
        <v>28</v>
      </c>
      <c r="I132" s="1851" t="s">
        <v>807</v>
      </c>
    </row>
    <row customHeight="1" ht="11.25">
      <c r="A133" s="1851" t="s">
        <v>2254</v>
      </c>
      <c r="B133" s="1851" t="s">
        <v>16</v>
      </c>
      <c r="C133" s="1851" t="s">
        <v>2704</v>
      </c>
      <c r="D133" s="1851" t="s">
        <v>2705</v>
      </c>
      <c r="E133" s="1851" t="s">
        <v>2706</v>
      </c>
      <c r="F133" s="1851" t="s">
        <v>2273</v>
      </c>
      <c r="G133" s="1851" t="s">
        <v>2707</v>
      </c>
      <c r="H133" s="1851" t="s">
        <v>28</v>
      </c>
      <c r="I133" s="1851" t="s">
        <v>807</v>
      </c>
    </row>
    <row customHeight="1" ht="11.25">
      <c r="A134" s="1851" t="s">
        <v>2254</v>
      </c>
      <c r="B134" s="1851" t="s">
        <v>16</v>
      </c>
      <c r="C134" s="1851" t="s">
        <v>2708</v>
      </c>
      <c r="D134" s="1851" t="s">
        <v>2709</v>
      </c>
      <c r="E134" s="1851" t="s">
        <v>2710</v>
      </c>
      <c r="F134" s="1851" t="s">
        <v>2277</v>
      </c>
      <c r="G134" s="1851" t="s">
        <v>28</v>
      </c>
      <c r="H134" s="1851" t="s">
        <v>28</v>
      </c>
      <c r="I134" s="1851" t="s">
        <v>807</v>
      </c>
    </row>
    <row customHeight="1" ht="11.25">
      <c r="A135" s="1851" t="s">
        <v>2254</v>
      </c>
      <c r="B135" s="1851" t="s">
        <v>16</v>
      </c>
      <c r="C135" s="1851" t="s">
        <v>2711</v>
      </c>
      <c r="D135" s="1851" t="s">
        <v>2712</v>
      </c>
      <c r="E135" s="1851" t="s">
        <v>2713</v>
      </c>
      <c r="F135" s="1851" t="s">
        <v>2400</v>
      </c>
      <c r="G135" s="1851" t="s">
        <v>2714</v>
      </c>
      <c r="H135" s="1851" t="s">
        <v>28</v>
      </c>
      <c r="I135" s="1851" t="s">
        <v>807</v>
      </c>
    </row>
    <row customHeight="1" ht="11.25">
      <c r="A136" s="1851" t="s">
        <v>2254</v>
      </c>
      <c r="B136" s="1851" t="s">
        <v>16</v>
      </c>
      <c r="C136" s="1851" t="s">
        <v>2715</v>
      </c>
      <c r="D136" s="1851" t="s">
        <v>2716</v>
      </c>
      <c r="E136" s="1851" t="s">
        <v>2717</v>
      </c>
      <c r="F136" s="1851" t="s">
        <v>2428</v>
      </c>
      <c r="G136" s="1851" t="s">
        <v>28</v>
      </c>
      <c r="H136" s="1851" t="s">
        <v>28</v>
      </c>
      <c r="I136" s="1851" t="s">
        <v>807</v>
      </c>
    </row>
    <row customHeight="1" ht="11.25">
      <c r="A137" s="1851" t="s">
        <v>2254</v>
      </c>
      <c r="B137" s="1851" t="s">
        <v>16</v>
      </c>
      <c r="C137" s="1851" t="s">
        <v>2718</v>
      </c>
      <c r="D137" s="1851" t="s">
        <v>2719</v>
      </c>
      <c r="E137" s="1851" t="s">
        <v>2720</v>
      </c>
      <c r="F137" s="1851" t="s">
        <v>2269</v>
      </c>
      <c r="G137" s="1851" t="s">
        <v>28</v>
      </c>
      <c r="H137" s="1851" t="s">
        <v>28</v>
      </c>
      <c r="I137" s="1851" t="s">
        <v>807</v>
      </c>
    </row>
    <row customHeight="1" ht="11.25">
      <c r="A138" s="1851" t="s">
        <v>2254</v>
      </c>
      <c r="B138" s="1851" t="s">
        <v>16</v>
      </c>
      <c r="C138" s="1851" t="s">
        <v>2721</v>
      </c>
      <c r="D138" s="1851" t="s">
        <v>2722</v>
      </c>
      <c r="E138" s="1851" t="s">
        <v>2723</v>
      </c>
      <c r="F138" s="1851" t="s">
        <v>2428</v>
      </c>
      <c r="G138" s="1851" t="s">
        <v>28</v>
      </c>
      <c r="H138" s="1851" t="s">
        <v>28</v>
      </c>
      <c r="I138" s="1851" t="s">
        <v>807</v>
      </c>
    </row>
    <row customHeight="1" ht="11.25">
      <c r="A139" s="1851" t="s">
        <v>2254</v>
      </c>
      <c r="B139" s="1851" t="s">
        <v>16</v>
      </c>
      <c r="C139" s="1851" t="s">
        <v>2724</v>
      </c>
      <c r="D139" s="1851" t="s">
        <v>2725</v>
      </c>
      <c r="E139" s="1851" t="s">
        <v>2726</v>
      </c>
      <c r="F139" s="1851" t="s">
        <v>2428</v>
      </c>
      <c r="G139" s="1851" t="s">
        <v>2727</v>
      </c>
      <c r="H139" s="1851" t="s">
        <v>28</v>
      </c>
      <c r="I139" s="1851" t="s">
        <v>807</v>
      </c>
    </row>
    <row customHeight="1" ht="11.25">
      <c r="A140" s="1851" t="s">
        <v>2254</v>
      </c>
      <c r="B140" s="1851" t="s">
        <v>16</v>
      </c>
      <c r="C140" s="1851" t="s">
        <v>2728</v>
      </c>
      <c r="D140" s="1851" t="s">
        <v>2729</v>
      </c>
      <c r="E140" s="1851" t="s">
        <v>2730</v>
      </c>
      <c r="F140" s="1851" t="s">
        <v>2285</v>
      </c>
      <c r="G140" s="1851" t="s">
        <v>28</v>
      </c>
      <c r="H140" s="1851" t="s">
        <v>28</v>
      </c>
      <c r="I140" s="1851" t="s">
        <v>807</v>
      </c>
    </row>
    <row customHeight="1" ht="11.25">
      <c r="A141" s="1851" t="s">
        <v>2254</v>
      </c>
      <c r="B141" s="1851" t="s">
        <v>16</v>
      </c>
      <c r="C141" s="1851" t="s">
        <v>2731</v>
      </c>
      <c r="D141" s="1851" t="s">
        <v>2732</v>
      </c>
      <c r="E141" s="1851" t="s">
        <v>2733</v>
      </c>
      <c r="F141" s="1851" t="s">
        <v>2453</v>
      </c>
      <c r="G141" s="1851" t="s">
        <v>28</v>
      </c>
      <c r="H141" s="1851" t="s">
        <v>28</v>
      </c>
      <c r="I141" s="1851" t="s">
        <v>807</v>
      </c>
    </row>
    <row customHeight="1" ht="11.25">
      <c r="A142" s="1851" t="s">
        <v>2254</v>
      </c>
      <c r="B142" s="1851" t="s">
        <v>16</v>
      </c>
      <c r="C142" s="1851" t="s">
        <v>2734</v>
      </c>
      <c r="D142" s="1851" t="s">
        <v>2735</v>
      </c>
      <c r="E142" s="1851" t="s">
        <v>2736</v>
      </c>
      <c r="F142" s="1851" t="s">
        <v>2703</v>
      </c>
      <c r="G142" s="1851" t="s">
        <v>28</v>
      </c>
      <c r="H142" s="1851" t="s">
        <v>28</v>
      </c>
      <c r="I142" s="1851" t="s">
        <v>807</v>
      </c>
    </row>
    <row customHeight="1" ht="11.25">
      <c r="A143" s="1851" t="s">
        <v>2254</v>
      </c>
      <c r="B143" s="1851" t="s">
        <v>16</v>
      </c>
      <c r="C143" s="1851" t="s">
        <v>2737</v>
      </c>
      <c r="D143" s="1851" t="s">
        <v>2738</v>
      </c>
      <c r="E143" s="1851" t="s">
        <v>2739</v>
      </c>
      <c r="F143" s="1851" t="s">
        <v>2400</v>
      </c>
      <c r="G143" s="1851" t="s">
        <v>28</v>
      </c>
      <c r="H143" s="1851" t="s">
        <v>28</v>
      </c>
      <c r="I143" s="1851" t="s">
        <v>807</v>
      </c>
    </row>
    <row customHeight="1" ht="11.25">
      <c r="A144" s="1851" t="s">
        <v>2254</v>
      </c>
      <c r="B144" s="1851" t="s">
        <v>16</v>
      </c>
      <c r="C144" s="1851" t="s">
        <v>2740</v>
      </c>
      <c r="D144" s="1851" t="s">
        <v>2741</v>
      </c>
      <c r="E144" s="1851" t="s">
        <v>2742</v>
      </c>
      <c r="F144" s="1851" t="s">
        <v>2346</v>
      </c>
      <c r="G144" s="1851" t="s">
        <v>28</v>
      </c>
      <c r="H144" s="1851" t="s">
        <v>28</v>
      </c>
      <c r="I144" s="1851" t="s">
        <v>807</v>
      </c>
    </row>
    <row customHeight="1" ht="11.25">
      <c r="A145" s="1851" t="s">
        <v>2254</v>
      </c>
      <c r="B145" s="1851" t="s">
        <v>16</v>
      </c>
      <c r="C145" s="1851" t="s">
        <v>2743</v>
      </c>
      <c r="D145" s="1851" t="s">
        <v>2744</v>
      </c>
      <c r="E145" s="1851" t="s">
        <v>2745</v>
      </c>
      <c r="F145" s="1851" t="s">
        <v>2458</v>
      </c>
      <c r="G145" s="1851" t="s">
        <v>28</v>
      </c>
      <c r="H145" s="1851" t="s">
        <v>28</v>
      </c>
      <c r="I145" s="1851" t="s">
        <v>807</v>
      </c>
    </row>
    <row customHeight="1" ht="11.25">
      <c r="A146" s="1851" t="s">
        <v>2254</v>
      </c>
      <c r="B146" s="1851" t="s">
        <v>16</v>
      </c>
      <c r="C146" s="1851" t="s">
        <v>2746</v>
      </c>
      <c r="D146" s="1851" t="s">
        <v>2747</v>
      </c>
      <c r="E146" s="1851" t="s">
        <v>2748</v>
      </c>
      <c r="F146" s="1851" t="s">
        <v>52</v>
      </c>
      <c r="G146" s="1851" t="s">
        <v>2749</v>
      </c>
      <c r="H146" s="1851" t="s">
        <v>28</v>
      </c>
      <c r="I146" s="1851" t="s">
        <v>807</v>
      </c>
    </row>
    <row customHeight="1" ht="11.25">
      <c r="A147" s="1851" t="s">
        <v>2254</v>
      </c>
      <c r="B147" s="1851" t="s">
        <v>16</v>
      </c>
      <c r="C147" s="1851" t="s">
        <v>2750</v>
      </c>
      <c r="D147" s="1851" t="s">
        <v>2751</v>
      </c>
      <c r="E147" s="1851" t="s">
        <v>2752</v>
      </c>
      <c r="F147" s="1851" t="s">
        <v>2753</v>
      </c>
      <c r="G147" s="1851" t="s">
        <v>28</v>
      </c>
      <c r="H147" s="1851" t="s">
        <v>28</v>
      </c>
      <c r="I147" s="1851" t="s">
        <v>807</v>
      </c>
    </row>
    <row customHeight="1" ht="11.25">
      <c r="A148" s="1851" t="s">
        <v>2254</v>
      </c>
      <c r="B148" s="1851" t="s">
        <v>16</v>
      </c>
      <c r="C148" s="1851" t="s">
        <v>2754</v>
      </c>
      <c r="D148" s="1851" t="s">
        <v>2755</v>
      </c>
      <c r="E148" s="1851" t="s">
        <v>2756</v>
      </c>
      <c r="F148" s="1851" t="s">
        <v>52</v>
      </c>
      <c r="G148" s="1851" t="s">
        <v>28</v>
      </c>
      <c r="H148" s="1851" t="s">
        <v>28</v>
      </c>
      <c r="I148" s="1851" t="s">
        <v>807</v>
      </c>
    </row>
    <row customHeight="1" ht="11.25">
      <c r="A149" s="1851" t="s">
        <v>2254</v>
      </c>
      <c r="B149" s="1851" t="s">
        <v>16</v>
      </c>
      <c r="C149" s="1851" t="s">
        <v>2757</v>
      </c>
      <c r="D149" s="1851" t="s">
        <v>2758</v>
      </c>
      <c r="E149" s="1851" t="s">
        <v>2759</v>
      </c>
      <c r="F149" s="1851" t="s">
        <v>52</v>
      </c>
      <c r="G149" s="1851" t="s">
        <v>28</v>
      </c>
      <c r="H149" s="1851" t="s">
        <v>28</v>
      </c>
      <c r="I149" s="1851" t="s">
        <v>807</v>
      </c>
    </row>
    <row customHeight="1" ht="11.25">
      <c r="A150" s="1851" t="s">
        <v>2254</v>
      </c>
      <c r="B150" s="1851" t="s">
        <v>16</v>
      </c>
      <c r="C150" s="1851" t="s">
        <v>2760</v>
      </c>
      <c r="D150" s="1851" t="s">
        <v>2761</v>
      </c>
      <c r="E150" s="1851" t="s">
        <v>2762</v>
      </c>
      <c r="F150" s="1851" t="s">
        <v>2324</v>
      </c>
      <c r="G150" s="1851" t="s">
        <v>28</v>
      </c>
      <c r="H150" s="1851" t="s">
        <v>28</v>
      </c>
      <c r="I150" s="1851" t="s">
        <v>807</v>
      </c>
    </row>
    <row customHeight="1" ht="11.25">
      <c r="A151" s="1851" t="s">
        <v>2254</v>
      </c>
      <c r="B151" s="1851" t="s">
        <v>16</v>
      </c>
      <c r="C151" s="1851" t="s">
        <v>2763</v>
      </c>
      <c r="D151" s="1851" t="s">
        <v>2764</v>
      </c>
      <c r="E151" s="1851" t="s">
        <v>2765</v>
      </c>
      <c r="F151" s="1851" t="s">
        <v>2273</v>
      </c>
      <c r="G151" s="1851" t="s">
        <v>2766</v>
      </c>
      <c r="H151" s="1851" t="s">
        <v>28</v>
      </c>
      <c r="I151" s="1851" t="s">
        <v>807</v>
      </c>
    </row>
    <row customHeight="1" ht="11.25">
      <c r="A152" s="1851" t="s">
        <v>2254</v>
      </c>
      <c r="B152" s="1851" t="s">
        <v>16</v>
      </c>
      <c r="C152" s="1851" t="s">
        <v>2767</v>
      </c>
      <c r="D152" s="1851" t="s">
        <v>2768</v>
      </c>
      <c r="E152" s="1851" t="s">
        <v>2769</v>
      </c>
      <c r="F152" s="1851" t="s">
        <v>2703</v>
      </c>
      <c r="G152" s="1851" t="s">
        <v>28</v>
      </c>
      <c r="H152" s="1851" t="s">
        <v>28</v>
      </c>
      <c r="I152" s="1851" t="s">
        <v>807</v>
      </c>
    </row>
    <row customHeight="1" ht="11.25">
      <c r="A153" s="1851" t="s">
        <v>2254</v>
      </c>
      <c r="B153" s="1851" t="s">
        <v>16</v>
      </c>
      <c r="C153" s="1851" t="s">
        <v>2770</v>
      </c>
      <c r="D153" s="1851" t="s">
        <v>2771</v>
      </c>
      <c r="E153" s="1851" t="s">
        <v>2772</v>
      </c>
      <c r="F153" s="1851" t="s">
        <v>2277</v>
      </c>
      <c r="G153" s="1851" t="s">
        <v>28</v>
      </c>
      <c r="H153" s="1851" t="s">
        <v>28</v>
      </c>
      <c r="I153" s="1851" t="s">
        <v>807</v>
      </c>
    </row>
    <row customHeight="1" ht="11.25">
      <c r="A154" s="1851" t="s">
        <v>2254</v>
      </c>
      <c r="B154" s="1851" t="s">
        <v>16</v>
      </c>
      <c r="C154" s="1851" t="s">
        <v>2773</v>
      </c>
      <c r="D154" s="1851" t="s">
        <v>2774</v>
      </c>
      <c r="E154" s="1851" t="s">
        <v>2775</v>
      </c>
      <c r="F154" s="1851" t="s">
        <v>2269</v>
      </c>
      <c r="G154" s="1851" t="s">
        <v>28</v>
      </c>
      <c r="H154" s="1851" t="s">
        <v>28</v>
      </c>
      <c r="I154" s="1851" t="s">
        <v>807</v>
      </c>
    </row>
    <row customHeight="1" ht="11.25">
      <c r="A155" s="1851" t="s">
        <v>2254</v>
      </c>
      <c r="B155" s="1851" t="s">
        <v>16</v>
      </c>
      <c r="C155" s="1851" t="s">
        <v>2776</v>
      </c>
      <c r="D155" s="1851" t="s">
        <v>2777</v>
      </c>
      <c r="E155" s="1851" t="s">
        <v>2778</v>
      </c>
      <c r="F155" s="1851" t="s">
        <v>2363</v>
      </c>
      <c r="G155" s="1851" t="s">
        <v>28</v>
      </c>
      <c r="H155" s="1851" t="s">
        <v>28</v>
      </c>
      <c r="I155" s="1851" t="s">
        <v>807</v>
      </c>
    </row>
    <row customHeight="1" ht="11.25">
      <c r="A156" s="1851" t="s">
        <v>2254</v>
      </c>
      <c r="B156" s="1851" t="s">
        <v>16</v>
      </c>
      <c r="C156" s="1851" t="s">
        <v>2779</v>
      </c>
      <c r="D156" s="1851" t="s">
        <v>2780</v>
      </c>
      <c r="E156" s="1851" t="s">
        <v>2781</v>
      </c>
      <c r="F156" s="1851" t="s">
        <v>2453</v>
      </c>
      <c r="G156" s="1851" t="s">
        <v>28</v>
      </c>
      <c r="H156" s="1851" t="s">
        <v>28</v>
      </c>
      <c r="I156" s="1851" t="s">
        <v>807</v>
      </c>
    </row>
    <row customHeight="1" ht="11.25">
      <c r="A157" s="1851" t="s">
        <v>2254</v>
      </c>
      <c r="B157" s="1851" t="s">
        <v>16</v>
      </c>
      <c r="C157" s="1851" t="s">
        <v>2782</v>
      </c>
      <c r="D157" s="1851" t="s">
        <v>2783</v>
      </c>
      <c r="E157" s="1851" t="s">
        <v>2784</v>
      </c>
      <c r="F157" s="1851" t="s">
        <v>2273</v>
      </c>
      <c r="G157" s="1851" t="s">
        <v>28</v>
      </c>
      <c r="H157" s="1851" t="s">
        <v>28</v>
      </c>
      <c r="I157" s="1851" t="s">
        <v>807</v>
      </c>
    </row>
    <row customHeight="1" ht="11.25">
      <c r="A158" s="1851" t="s">
        <v>2254</v>
      </c>
      <c r="B158" s="1851" t="s">
        <v>16</v>
      </c>
      <c r="C158" s="1851" t="s">
        <v>2785</v>
      </c>
      <c r="D158" s="1851" t="s">
        <v>2783</v>
      </c>
      <c r="E158" s="1851" t="s">
        <v>2784</v>
      </c>
      <c r="F158" s="1851" t="s">
        <v>2289</v>
      </c>
      <c r="G158" s="1851" t="s">
        <v>28</v>
      </c>
      <c r="H158" s="1851" t="s">
        <v>28</v>
      </c>
      <c r="I158" s="1851" t="s">
        <v>807</v>
      </c>
    </row>
    <row customHeight="1" ht="11.25">
      <c r="A159" s="1851" t="s">
        <v>2254</v>
      </c>
      <c r="B159" s="1851" t="s">
        <v>16</v>
      </c>
      <c r="C159" s="1851" t="s">
        <v>2786</v>
      </c>
      <c r="D159" s="1851" t="s">
        <v>2787</v>
      </c>
      <c r="E159" s="1851" t="s">
        <v>2788</v>
      </c>
      <c r="F159" s="1851" t="s">
        <v>2262</v>
      </c>
      <c r="G159" s="1851" t="s">
        <v>28</v>
      </c>
      <c r="H159" s="1851" t="s">
        <v>28</v>
      </c>
      <c r="I159" s="1851" t="s">
        <v>807</v>
      </c>
    </row>
    <row customHeight="1" ht="11.25">
      <c r="A160" s="1851" t="s">
        <v>2254</v>
      </c>
      <c r="B160" s="1851" t="s">
        <v>16</v>
      </c>
      <c r="C160" s="1851" t="s">
        <v>2789</v>
      </c>
      <c r="D160" s="1851" t="s">
        <v>2790</v>
      </c>
      <c r="E160" s="1851" t="s">
        <v>2791</v>
      </c>
      <c r="F160" s="1851" t="s">
        <v>52</v>
      </c>
      <c r="G160" s="1851" t="s">
        <v>28</v>
      </c>
      <c r="H160" s="1851" t="s">
        <v>28</v>
      </c>
      <c r="I160" s="1851" t="s">
        <v>807</v>
      </c>
    </row>
    <row customHeight="1" ht="11.25">
      <c r="A161" s="1851" t="s">
        <v>2254</v>
      </c>
      <c r="B161" s="1851" t="s">
        <v>16</v>
      </c>
      <c r="C161" s="1851" t="s">
        <v>2792</v>
      </c>
      <c r="D161" s="1851" t="s">
        <v>2793</v>
      </c>
      <c r="E161" s="1851" t="s">
        <v>2794</v>
      </c>
      <c r="F161" s="1851" t="s">
        <v>2703</v>
      </c>
      <c r="G161" s="1851" t="s">
        <v>28</v>
      </c>
      <c r="H161" s="1851" t="s">
        <v>28</v>
      </c>
      <c r="I161" s="1851" t="s">
        <v>807</v>
      </c>
    </row>
    <row customHeight="1" ht="11.25">
      <c r="A162" s="1851" t="s">
        <v>2254</v>
      </c>
      <c r="B162" s="1851" t="s">
        <v>16</v>
      </c>
      <c r="C162" s="1851" t="s">
        <v>2795</v>
      </c>
      <c r="D162" s="1851" t="s">
        <v>2796</v>
      </c>
      <c r="E162" s="1851" t="s">
        <v>2797</v>
      </c>
      <c r="F162" s="1851" t="s">
        <v>2285</v>
      </c>
      <c r="G162" s="1851" t="s">
        <v>28</v>
      </c>
      <c r="H162" s="1851" t="s">
        <v>28</v>
      </c>
      <c r="I162" s="1851" t="s">
        <v>807</v>
      </c>
    </row>
    <row customHeight="1" ht="11.25">
      <c r="A163" s="1851" t="s">
        <v>2254</v>
      </c>
      <c r="B163" s="1851" t="s">
        <v>16</v>
      </c>
      <c r="C163" s="1851" t="s">
        <v>2798</v>
      </c>
      <c r="D163" s="1851" t="s">
        <v>2799</v>
      </c>
      <c r="E163" s="1851" t="s">
        <v>2800</v>
      </c>
      <c r="F163" s="1851" t="s">
        <v>2703</v>
      </c>
      <c r="G163" s="1851" t="s">
        <v>28</v>
      </c>
      <c r="H163" s="1851" t="s">
        <v>28</v>
      </c>
      <c r="I163" s="1851" t="s">
        <v>807</v>
      </c>
    </row>
    <row customHeight="1" ht="11.25">
      <c r="A164" s="1851" t="s">
        <v>2254</v>
      </c>
      <c r="B164" s="1851" t="s">
        <v>16</v>
      </c>
      <c r="C164" s="1851" t="s">
        <v>2801</v>
      </c>
      <c r="D164" s="1851" t="s">
        <v>2802</v>
      </c>
      <c r="E164" s="1851" t="s">
        <v>2803</v>
      </c>
      <c r="F164" s="1851" t="s">
        <v>2296</v>
      </c>
      <c r="G164" s="1851" t="s">
        <v>28</v>
      </c>
      <c r="H164" s="1851" t="s">
        <v>28</v>
      </c>
      <c r="I164" s="1851" t="s">
        <v>807</v>
      </c>
    </row>
    <row customHeight="1" ht="11.25">
      <c r="A165" s="1851" t="s">
        <v>2254</v>
      </c>
      <c r="B165" s="1851" t="s">
        <v>16</v>
      </c>
      <c r="C165" s="1851" t="s">
        <v>2804</v>
      </c>
      <c r="D165" s="1851" t="s">
        <v>2805</v>
      </c>
      <c r="E165" s="1851" t="s">
        <v>2806</v>
      </c>
      <c r="F165" s="1851" t="s">
        <v>2411</v>
      </c>
      <c r="G165" s="1851" t="s">
        <v>28</v>
      </c>
      <c r="H165" s="1851" t="s">
        <v>28</v>
      </c>
      <c r="I165" s="1851" t="s">
        <v>807</v>
      </c>
    </row>
    <row customHeight="1" ht="11.25">
      <c r="A166" s="1851" t="s">
        <v>2254</v>
      </c>
      <c r="B166" s="1851" t="s">
        <v>16</v>
      </c>
      <c r="C166" s="1851" t="s">
        <v>2807</v>
      </c>
      <c r="D166" s="1851" t="s">
        <v>2808</v>
      </c>
      <c r="E166" s="1851" t="s">
        <v>50</v>
      </c>
      <c r="F166" s="1851" t="s">
        <v>2809</v>
      </c>
      <c r="G166" s="1851" t="s">
        <v>28</v>
      </c>
      <c r="H166" s="1851" t="s">
        <v>28</v>
      </c>
      <c r="I166" s="1851" t="s">
        <v>807</v>
      </c>
    </row>
    <row customHeight="1" ht="11.25">
      <c r="A167" s="1851" t="s">
        <v>2254</v>
      </c>
      <c r="B167" s="1851" t="s">
        <v>16</v>
      </c>
      <c r="C167" s="1851" t="s">
        <v>13</v>
      </c>
      <c r="D167" s="1851" t="s">
        <v>47</v>
      </c>
      <c r="E167" s="1851" t="s">
        <v>50</v>
      </c>
      <c r="F167" s="1851" t="s">
        <v>52</v>
      </c>
      <c r="G167" s="1851" t="s">
        <v>28</v>
      </c>
      <c r="H167" s="1851" t="s">
        <v>28</v>
      </c>
      <c r="I167" s="1851" t="s">
        <v>807</v>
      </c>
    </row>
    <row customHeight="1" ht="11.25">
      <c r="A168" s="1851" t="s">
        <v>2254</v>
      </c>
      <c r="B168" s="1851" t="s">
        <v>16</v>
      </c>
      <c r="C168" s="1851" t="s">
        <v>2810</v>
      </c>
      <c r="D168" s="1851" t="s">
        <v>2811</v>
      </c>
      <c r="E168" s="1851" t="s">
        <v>2812</v>
      </c>
      <c r="F168" s="1851" t="s">
        <v>2269</v>
      </c>
      <c r="G168" s="1851" t="s">
        <v>28</v>
      </c>
      <c r="H168" s="1851" t="s">
        <v>28</v>
      </c>
      <c r="I168" s="1851" t="s">
        <v>807</v>
      </c>
    </row>
    <row customHeight="1" ht="11.25">
      <c r="A169" s="1851" t="s">
        <v>2254</v>
      </c>
      <c r="B169" s="1851" t="s">
        <v>16</v>
      </c>
      <c r="C169" s="1851" t="s">
        <v>2813</v>
      </c>
      <c r="D169" s="1851" t="s">
        <v>2814</v>
      </c>
      <c r="E169" s="1851" t="s">
        <v>2815</v>
      </c>
      <c r="F169" s="1851" t="s">
        <v>2262</v>
      </c>
      <c r="G169" s="1851" t="s">
        <v>28</v>
      </c>
      <c r="H169" s="1851" t="s">
        <v>28</v>
      </c>
      <c r="I169" s="1851" t="s">
        <v>807</v>
      </c>
    </row>
    <row customHeight="1" ht="11.25">
      <c r="A170" s="1851" t="s">
        <v>2254</v>
      </c>
      <c r="B170" s="1851" t="s">
        <v>16</v>
      </c>
      <c r="C170" s="1851" t="s">
        <v>2816</v>
      </c>
      <c r="D170" s="1851" t="s">
        <v>2817</v>
      </c>
      <c r="E170" s="1851" t="s">
        <v>2818</v>
      </c>
      <c r="F170" s="1851" t="s">
        <v>2458</v>
      </c>
      <c r="G170" s="1851" t="s">
        <v>28</v>
      </c>
      <c r="H170" s="1851" t="s">
        <v>28</v>
      </c>
      <c r="I170" s="1851" t="s">
        <v>807</v>
      </c>
    </row>
    <row customHeight="1" ht="11.25">
      <c r="A171" s="1851" t="s">
        <v>2254</v>
      </c>
      <c r="B171" s="1851" t="s">
        <v>16</v>
      </c>
      <c r="C171" s="1851" t="s">
        <v>2819</v>
      </c>
      <c r="D171" s="1851" t="s">
        <v>2820</v>
      </c>
      <c r="E171" s="1851" t="s">
        <v>2821</v>
      </c>
      <c r="F171" s="1851" t="s">
        <v>2458</v>
      </c>
      <c r="G171" s="1851" t="s">
        <v>28</v>
      </c>
      <c r="H171" s="1851" t="s">
        <v>28</v>
      </c>
      <c r="I171" s="1851" t="s">
        <v>807</v>
      </c>
    </row>
    <row customHeight="1" ht="11.25">
      <c r="A172" s="1851" t="s">
        <v>2254</v>
      </c>
      <c r="B172" s="1851" t="s">
        <v>16</v>
      </c>
      <c r="C172" s="1851" t="s">
        <v>2822</v>
      </c>
      <c r="D172" s="1851" t="s">
        <v>2823</v>
      </c>
      <c r="E172" s="1851" t="s">
        <v>2824</v>
      </c>
      <c r="F172" s="1851" t="s">
        <v>2335</v>
      </c>
      <c r="G172" s="1851" t="s">
        <v>28</v>
      </c>
      <c r="H172" s="1851" t="s">
        <v>28</v>
      </c>
      <c r="I172" s="1851" t="s">
        <v>807</v>
      </c>
    </row>
    <row customHeight="1" ht="11.25">
      <c r="A173" s="1851" t="s">
        <v>2254</v>
      </c>
      <c r="B173" s="1851" t="s">
        <v>16</v>
      </c>
      <c r="C173" s="1851" t="s">
        <v>2825</v>
      </c>
      <c r="D173" s="1851" t="s">
        <v>2826</v>
      </c>
      <c r="E173" s="1851" t="s">
        <v>2827</v>
      </c>
      <c r="F173" s="1851" t="s">
        <v>52</v>
      </c>
      <c r="G173" s="1851" t="s">
        <v>28</v>
      </c>
      <c r="H173" s="1851" t="s">
        <v>28</v>
      </c>
      <c r="I173" s="1851" t="s">
        <v>807</v>
      </c>
    </row>
    <row customHeight="1" ht="11.25">
      <c r="A174" s="1851" t="s">
        <v>2254</v>
      </c>
      <c r="B174" s="1851" t="s">
        <v>16</v>
      </c>
      <c r="C174" s="1851" t="s">
        <v>2828</v>
      </c>
      <c r="D174" s="1851" t="s">
        <v>2829</v>
      </c>
      <c r="E174" s="1851" t="s">
        <v>2830</v>
      </c>
      <c r="F174" s="1851" t="s">
        <v>2324</v>
      </c>
      <c r="G174" s="1851" t="s">
        <v>28</v>
      </c>
      <c r="H174" s="1851" t="s">
        <v>28</v>
      </c>
      <c r="I174" s="1851" t="s">
        <v>807</v>
      </c>
    </row>
    <row customHeight="1" ht="11.25">
      <c r="A175" s="1851" t="s">
        <v>2254</v>
      </c>
      <c r="B175" s="1851" t="s">
        <v>16</v>
      </c>
      <c r="C175" s="1851" t="s">
        <v>2831</v>
      </c>
      <c r="D175" s="1851" t="s">
        <v>2832</v>
      </c>
      <c r="E175" s="1851" t="s">
        <v>2833</v>
      </c>
      <c r="F175" s="1851" t="s">
        <v>2400</v>
      </c>
      <c r="G175" s="1851" t="s">
        <v>28</v>
      </c>
      <c r="H175" s="1851" t="s">
        <v>28</v>
      </c>
      <c r="I175" s="1851" t="s">
        <v>807</v>
      </c>
    </row>
    <row customHeight="1" ht="11.25">
      <c r="A176" s="1851" t="s">
        <v>2254</v>
      </c>
      <c r="B176" s="1851" t="s">
        <v>16</v>
      </c>
      <c r="C176" s="1851" t="s">
        <v>2834</v>
      </c>
      <c r="D176" s="1851" t="s">
        <v>2835</v>
      </c>
      <c r="E176" s="1851" t="s">
        <v>2836</v>
      </c>
      <c r="F176" s="1851" t="s">
        <v>2262</v>
      </c>
      <c r="G176" s="1851" t="s">
        <v>28</v>
      </c>
      <c r="H176" s="1851" t="s">
        <v>28</v>
      </c>
      <c r="I176" s="1851" t="s">
        <v>807</v>
      </c>
    </row>
    <row customHeight="1" ht="11.25">
      <c r="A177" s="1851" t="s">
        <v>2254</v>
      </c>
      <c r="B177" s="1851" t="s">
        <v>16</v>
      </c>
      <c r="C177" s="1851" t="s">
        <v>2837</v>
      </c>
      <c r="D177" s="1851" t="s">
        <v>2838</v>
      </c>
      <c r="E177" s="1851" t="s">
        <v>2839</v>
      </c>
      <c r="F177" s="1851" t="s">
        <v>2400</v>
      </c>
      <c r="G177" s="1851" t="s">
        <v>28</v>
      </c>
      <c r="H177" s="1851" t="s">
        <v>28</v>
      </c>
      <c r="I177" s="1851" t="s">
        <v>807</v>
      </c>
    </row>
    <row customHeight="1" ht="11.25">
      <c r="A178" s="1851" t="s">
        <v>2254</v>
      </c>
      <c r="B178" s="1851" t="s">
        <v>16</v>
      </c>
      <c r="C178" s="1851" t="s">
        <v>2840</v>
      </c>
      <c r="D178" s="1851" t="s">
        <v>2841</v>
      </c>
      <c r="E178" s="1851" t="s">
        <v>2842</v>
      </c>
      <c r="F178" s="1851" t="s">
        <v>2269</v>
      </c>
      <c r="G178" s="1851" t="s">
        <v>28</v>
      </c>
      <c r="H178" s="1851" t="s">
        <v>28</v>
      </c>
      <c r="I178" s="1851" t="s">
        <v>807</v>
      </c>
    </row>
    <row customHeight="1" ht="11.25">
      <c r="A179" s="1851" t="s">
        <v>2254</v>
      </c>
      <c r="B179" s="1851" t="s">
        <v>16</v>
      </c>
      <c r="C179" s="1851" t="s">
        <v>2843</v>
      </c>
      <c r="D179" s="1851" t="s">
        <v>2844</v>
      </c>
      <c r="E179" s="1851" t="s">
        <v>2845</v>
      </c>
      <c r="F179" s="1851" t="s">
        <v>2846</v>
      </c>
      <c r="G179" s="1851" t="s">
        <v>28</v>
      </c>
      <c r="H179" s="1851" t="s">
        <v>28</v>
      </c>
      <c r="I179" s="1851" t="s">
        <v>807</v>
      </c>
    </row>
    <row customHeight="1" ht="11.25">
      <c r="A180" s="1851" t="s">
        <v>2254</v>
      </c>
      <c r="B180" s="1851" t="s">
        <v>16</v>
      </c>
      <c r="C180" s="1851" t="s">
        <v>2847</v>
      </c>
      <c r="D180" s="1851" t="s">
        <v>2848</v>
      </c>
      <c r="E180" s="1851" t="s">
        <v>2849</v>
      </c>
      <c r="F180" s="1851" t="s">
        <v>52</v>
      </c>
      <c r="G180" s="1851" t="s">
        <v>28</v>
      </c>
      <c r="H180" s="1851" t="s">
        <v>28</v>
      </c>
      <c r="I180" s="1851" t="s">
        <v>807</v>
      </c>
    </row>
    <row customHeight="1" ht="11.25">
      <c r="A181" s="1851" t="s">
        <v>2254</v>
      </c>
      <c r="B181" s="1851" t="s">
        <v>16</v>
      </c>
      <c r="C181" s="1851" t="s">
        <v>2850</v>
      </c>
      <c r="D181" s="1851" t="s">
        <v>2851</v>
      </c>
      <c r="E181" s="1851" t="s">
        <v>2852</v>
      </c>
      <c r="F181" s="1851" t="s">
        <v>2289</v>
      </c>
      <c r="G181" s="1851" t="s">
        <v>28</v>
      </c>
      <c r="H181" s="1851" t="s">
        <v>28</v>
      </c>
      <c r="I181" s="1851" t="s">
        <v>807</v>
      </c>
    </row>
    <row customHeight="1" ht="11.25">
      <c r="A182" s="1851" t="s">
        <v>2254</v>
      </c>
      <c r="B182" s="1851" t="s">
        <v>16</v>
      </c>
      <c r="C182" s="1851" t="s">
        <v>2853</v>
      </c>
      <c r="D182" s="1851" t="s">
        <v>2854</v>
      </c>
      <c r="E182" s="1851" t="s">
        <v>2855</v>
      </c>
      <c r="F182" s="1851" t="s">
        <v>2269</v>
      </c>
      <c r="G182" s="1851" t="s">
        <v>2856</v>
      </c>
      <c r="H182" s="1851" t="s">
        <v>28</v>
      </c>
      <c r="I182" s="1851" t="s">
        <v>807</v>
      </c>
    </row>
    <row customHeight="1" ht="11.25">
      <c r="A183" s="1851" t="s">
        <v>2254</v>
      </c>
      <c r="B183" s="1851" t="s">
        <v>16</v>
      </c>
      <c r="C183" s="1851" t="s">
        <v>2857</v>
      </c>
      <c r="D183" s="1851" t="s">
        <v>2858</v>
      </c>
      <c r="E183" s="1851" t="s">
        <v>2859</v>
      </c>
      <c r="F183" s="1851" t="s">
        <v>2860</v>
      </c>
      <c r="G183" s="1851" t="s">
        <v>28</v>
      </c>
      <c r="H183" s="1851" t="s">
        <v>28</v>
      </c>
      <c r="I183" s="1851" t="s">
        <v>807</v>
      </c>
    </row>
    <row customHeight="1" ht="11.25">
      <c r="A184" s="1851" t="s">
        <v>2254</v>
      </c>
      <c r="B184" s="1851" t="s">
        <v>16</v>
      </c>
      <c r="C184" s="1851" t="s">
        <v>2861</v>
      </c>
      <c r="D184" s="1851" t="s">
        <v>2862</v>
      </c>
      <c r="E184" s="1851" t="s">
        <v>2845</v>
      </c>
      <c r="F184" s="1851" t="s">
        <v>2479</v>
      </c>
      <c r="G184" s="1851" t="s">
        <v>2863</v>
      </c>
      <c r="H184" s="1851" t="s">
        <v>28</v>
      </c>
      <c r="I184" s="1851" t="s">
        <v>807</v>
      </c>
    </row>
    <row customHeight="1" ht="11.25">
      <c r="A185" s="1851" t="s">
        <v>2254</v>
      </c>
      <c r="B185" s="1851" t="s">
        <v>16</v>
      </c>
      <c r="C185" s="1851" t="s">
        <v>2864</v>
      </c>
      <c r="D185" s="1851" t="s">
        <v>2865</v>
      </c>
      <c r="E185" s="1851" t="s">
        <v>2845</v>
      </c>
      <c r="F185" s="1851" t="s">
        <v>2866</v>
      </c>
      <c r="G185" s="1851" t="s">
        <v>28</v>
      </c>
      <c r="H185" s="1851" t="s">
        <v>28</v>
      </c>
      <c r="I185" s="1851" t="s">
        <v>807</v>
      </c>
    </row>
    <row customHeight="1" ht="11.25">
      <c r="A186" s="1851" t="s">
        <v>2254</v>
      </c>
      <c r="B186" s="1851" t="s">
        <v>16</v>
      </c>
      <c r="C186" s="1851" t="s">
        <v>2867</v>
      </c>
      <c r="D186" s="1851" t="s">
        <v>2868</v>
      </c>
      <c r="E186" s="1851" t="s">
        <v>2869</v>
      </c>
      <c r="F186" s="1851" t="s">
        <v>2870</v>
      </c>
      <c r="G186" s="1851" t="s">
        <v>2871</v>
      </c>
      <c r="H186" s="1851" t="s">
        <v>28</v>
      </c>
      <c r="I186" s="1851" t="s">
        <v>807</v>
      </c>
    </row>
    <row customHeight="1" ht="11.25">
      <c r="A187" s="1851" t="s">
        <v>2254</v>
      </c>
      <c r="B187" s="1851" t="s">
        <v>16</v>
      </c>
      <c r="C187" s="1851" t="s">
        <v>2270</v>
      </c>
      <c r="D187" s="1851" t="s">
        <v>2271</v>
      </c>
      <c r="E187" s="1851" t="s">
        <v>2272</v>
      </c>
      <c r="F187" s="1851" t="s">
        <v>2273</v>
      </c>
      <c r="G187" s="1851" t="s">
        <v>28</v>
      </c>
      <c r="H187" s="1851" t="s">
        <v>28</v>
      </c>
      <c r="I187" s="1851" t="s">
        <v>893</v>
      </c>
    </row>
    <row customHeight="1" ht="11.25">
      <c r="A188" s="1851" t="s">
        <v>2254</v>
      </c>
      <c r="B188" s="1851" t="s">
        <v>16</v>
      </c>
      <c r="C188" s="1851" t="s">
        <v>2286</v>
      </c>
      <c r="D188" s="1851" t="s">
        <v>2287</v>
      </c>
      <c r="E188" s="1851" t="s">
        <v>2288</v>
      </c>
      <c r="F188" s="1851" t="s">
        <v>2289</v>
      </c>
      <c r="G188" s="1851" t="s">
        <v>28</v>
      </c>
      <c r="H188" s="1851" t="s">
        <v>28</v>
      </c>
      <c r="I188" s="1851" t="s">
        <v>893</v>
      </c>
    </row>
    <row customHeight="1" ht="11.25">
      <c r="A189" s="1851" t="s">
        <v>2254</v>
      </c>
      <c r="B189" s="1851" t="s">
        <v>16</v>
      </c>
      <c r="C189" s="1851" t="s">
        <v>2290</v>
      </c>
      <c r="D189" s="1851" t="s">
        <v>2291</v>
      </c>
      <c r="E189" s="1851" t="s">
        <v>2292</v>
      </c>
      <c r="F189" s="1851" t="s">
        <v>2293</v>
      </c>
      <c r="G189" s="1851" t="s">
        <v>2294</v>
      </c>
      <c r="H189" s="1851" t="s">
        <v>28</v>
      </c>
      <c r="I189" s="1851" t="s">
        <v>893</v>
      </c>
    </row>
    <row customHeight="1" ht="11.25">
      <c r="A190" s="1851" t="s">
        <v>2254</v>
      </c>
      <c r="B190" s="1851" t="s">
        <v>16</v>
      </c>
      <c r="C190" s="1851" t="s">
        <v>2295</v>
      </c>
      <c r="D190" s="1851" t="s">
        <v>2291</v>
      </c>
      <c r="E190" s="1851" t="s">
        <v>2292</v>
      </c>
      <c r="F190" s="1851" t="s">
        <v>2296</v>
      </c>
      <c r="G190" s="1851" t="s">
        <v>28</v>
      </c>
      <c r="H190" s="1851" t="s">
        <v>28</v>
      </c>
      <c r="I190" s="1851" t="s">
        <v>893</v>
      </c>
    </row>
    <row customHeight="1" ht="11.25">
      <c r="A191" s="1851" t="s">
        <v>2254</v>
      </c>
      <c r="B191" s="1851" t="s">
        <v>16</v>
      </c>
      <c r="C191" s="1851" t="s">
        <v>2297</v>
      </c>
      <c r="D191" s="1851" t="s">
        <v>2298</v>
      </c>
      <c r="E191" s="1851" t="s">
        <v>2299</v>
      </c>
      <c r="F191" s="1851" t="s">
        <v>2269</v>
      </c>
      <c r="G191" s="1851" t="s">
        <v>28</v>
      </c>
      <c r="H191" s="1851" t="s">
        <v>28</v>
      </c>
      <c r="I191" s="1851" t="s">
        <v>893</v>
      </c>
    </row>
    <row customHeight="1" ht="11.25">
      <c r="A192" s="1851" t="s">
        <v>2254</v>
      </c>
      <c r="B192" s="1851" t="s">
        <v>16</v>
      </c>
      <c r="C192" s="1851" t="s">
        <v>2336</v>
      </c>
      <c r="D192" s="1851" t="s">
        <v>2337</v>
      </c>
      <c r="E192" s="1851" t="s">
        <v>2338</v>
      </c>
      <c r="F192" s="1851" t="s">
        <v>2335</v>
      </c>
      <c r="G192" s="1851" t="s">
        <v>28</v>
      </c>
      <c r="H192" s="1851" t="s">
        <v>28</v>
      </c>
      <c r="I192" s="1851" t="s">
        <v>893</v>
      </c>
    </row>
    <row customHeight="1" ht="11.25">
      <c r="A193" s="1851" t="s">
        <v>2254</v>
      </c>
      <c r="B193" s="1851" t="s">
        <v>16</v>
      </c>
      <c r="C193" s="1851" t="s">
        <v>2347</v>
      </c>
      <c r="D193" s="1851" t="s">
        <v>2348</v>
      </c>
      <c r="E193" s="1851" t="s">
        <v>2349</v>
      </c>
      <c r="F193" s="1851" t="s">
        <v>2262</v>
      </c>
      <c r="G193" s="1851" t="s">
        <v>28</v>
      </c>
      <c r="H193" s="1851" t="s">
        <v>28</v>
      </c>
      <c r="I193" s="1851" t="s">
        <v>893</v>
      </c>
    </row>
    <row customHeight="1" ht="11.25">
      <c r="A194" s="1851" t="s">
        <v>2254</v>
      </c>
      <c r="B194" s="1851" t="s">
        <v>16</v>
      </c>
      <c r="C194" s="1851" t="s">
        <v>2377</v>
      </c>
      <c r="D194" s="1851" t="s">
        <v>2378</v>
      </c>
      <c r="E194" s="1851" t="s">
        <v>2379</v>
      </c>
      <c r="F194" s="1851" t="s">
        <v>2380</v>
      </c>
      <c r="G194" s="1851" t="s">
        <v>28</v>
      </c>
      <c r="H194" s="1851" t="s">
        <v>28</v>
      </c>
      <c r="I194" s="1851" t="s">
        <v>893</v>
      </c>
    </row>
    <row customHeight="1" ht="11.25">
      <c r="A195" s="1851" t="s">
        <v>2254</v>
      </c>
      <c r="B195" s="1851" t="s">
        <v>16</v>
      </c>
      <c r="C195" s="1851" t="s">
        <v>2397</v>
      </c>
      <c r="D195" s="1851" t="s">
        <v>2398</v>
      </c>
      <c r="E195" s="1851" t="s">
        <v>2399</v>
      </c>
      <c r="F195" s="1851" t="s">
        <v>2400</v>
      </c>
      <c r="G195" s="1851" t="s">
        <v>2401</v>
      </c>
      <c r="H195" s="1851" t="s">
        <v>28</v>
      </c>
      <c r="I195" s="1851" t="s">
        <v>893</v>
      </c>
    </row>
    <row customHeight="1" ht="11.25">
      <c r="A196" s="1851" t="s">
        <v>2254</v>
      </c>
      <c r="B196" s="1851" t="s">
        <v>16</v>
      </c>
      <c r="C196" s="1851" t="s">
        <v>2412</v>
      </c>
      <c r="D196" s="1851" t="s">
        <v>2413</v>
      </c>
      <c r="E196" s="1851" t="s">
        <v>2414</v>
      </c>
      <c r="F196" s="1851" t="s">
        <v>2262</v>
      </c>
      <c r="G196" s="1851" t="s">
        <v>28</v>
      </c>
      <c r="H196" s="1851" t="s">
        <v>28</v>
      </c>
      <c r="I196" s="1851" t="s">
        <v>893</v>
      </c>
    </row>
    <row customHeight="1" ht="11.25">
      <c r="A197" s="1851" t="s">
        <v>2254</v>
      </c>
      <c r="B197" s="1851" t="s">
        <v>16</v>
      </c>
      <c r="C197" s="1851" t="s">
        <v>2418</v>
      </c>
      <c r="D197" s="1851" t="s">
        <v>2419</v>
      </c>
      <c r="E197" s="1851" t="s">
        <v>2292</v>
      </c>
      <c r="F197" s="1851" t="s">
        <v>2420</v>
      </c>
      <c r="G197" s="1851" t="s">
        <v>2421</v>
      </c>
      <c r="H197" s="1851" t="s">
        <v>28</v>
      </c>
      <c r="I197" s="1851" t="s">
        <v>893</v>
      </c>
    </row>
    <row customHeight="1" ht="11.25">
      <c r="A198" s="1851" t="s">
        <v>2254</v>
      </c>
      <c r="B198" s="1851" t="s">
        <v>16</v>
      </c>
      <c r="C198" s="1851" t="s">
        <v>2422</v>
      </c>
      <c r="D198" s="1851" t="s">
        <v>2423</v>
      </c>
      <c r="E198" s="1851" t="s">
        <v>2424</v>
      </c>
      <c r="F198" s="1851" t="s">
        <v>2269</v>
      </c>
      <c r="G198" s="1851" t="s">
        <v>28</v>
      </c>
      <c r="H198" s="1851" t="s">
        <v>28</v>
      </c>
      <c r="I198" s="1851" t="s">
        <v>893</v>
      </c>
    </row>
    <row customHeight="1" ht="11.25">
      <c r="A199" s="1851" t="s">
        <v>2254</v>
      </c>
      <c r="B199" s="1851" t="s">
        <v>16</v>
      </c>
      <c r="C199" s="1851" t="s">
        <v>2429</v>
      </c>
      <c r="D199" s="1851" t="s">
        <v>2430</v>
      </c>
      <c r="E199" s="1851" t="s">
        <v>2431</v>
      </c>
      <c r="F199" s="1851" t="s">
        <v>2400</v>
      </c>
      <c r="G199" s="1851" t="s">
        <v>28</v>
      </c>
      <c r="H199" s="1851" t="s">
        <v>2401</v>
      </c>
      <c r="I199" s="1851" t="s">
        <v>893</v>
      </c>
    </row>
    <row customHeight="1" ht="11.25">
      <c r="A200" s="1851" t="s">
        <v>2254</v>
      </c>
      <c r="B200" s="1851" t="s">
        <v>16</v>
      </c>
      <c r="C200" s="1851" t="s">
        <v>2444</v>
      </c>
      <c r="D200" s="1851" t="s">
        <v>2445</v>
      </c>
      <c r="E200" s="1851" t="s">
        <v>2446</v>
      </c>
      <c r="F200" s="1851" t="s">
        <v>2328</v>
      </c>
      <c r="G200" s="1851" t="s">
        <v>28</v>
      </c>
      <c r="H200" s="1851" t="s">
        <v>28</v>
      </c>
      <c r="I200" s="1851" t="s">
        <v>893</v>
      </c>
    </row>
    <row customHeight="1" ht="11.25">
      <c r="A201" s="1851" t="s">
        <v>2254</v>
      </c>
      <c r="B201" s="1851" t="s">
        <v>16</v>
      </c>
      <c r="C201" s="1851" t="s">
        <v>28</v>
      </c>
      <c r="D201" s="1851" t="s">
        <v>2474</v>
      </c>
      <c r="E201" s="1851" t="s">
        <v>2475</v>
      </c>
      <c r="F201" s="1851" t="s">
        <v>2346</v>
      </c>
      <c r="G201" s="1851" t="s">
        <v>28</v>
      </c>
      <c r="H201" s="1851" t="s">
        <v>28</v>
      </c>
      <c r="I201" s="1851" t="s">
        <v>893</v>
      </c>
    </row>
    <row customHeight="1" ht="11.25">
      <c r="A202" s="1851" t="s">
        <v>2254</v>
      </c>
      <c r="B202" s="1851" t="s">
        <v>16</v>
      </c>
      <c r="C202" s="1851" t="s">
        <v>2480</v>
      </c>
      <c r="D202" s="1851" t="s">
        <v>2481</v>
      </c>
      <c r="E202" s="1851" t="s">
        <v>2482</v>
      </c>
      <c r="F202" s="1851" t="s">
        <v>2483</v>
      </c>
      <c r="G202" s="1851" t="s">
        <v>28</v>
      </c>
      <c r="H202" s="1851" t="s">
        <v>28</v>
      </c>
      <c r="I202" s="1851" t="s">
        <v>893</v>
      </c>
    </row>
    <row customHeight="1" ht="11.25">
      <c r="A203" s="1851" t="s">
        <v>2254</v>
      </c>
      <c r="B203" s="1851" t="s">
        <v>16</v>
      </c>
      <c r="C203" s="1851" t="s">
        <v>2484</v>
      </c>
      <c r="D203" s="1851" t="s">
        <v>2485</v>
      </c>
      <c r="E203" s="1851" t="s">
        <v>2486</v>
      </c>
      <c r="F203" s="1851" t="s">
        <v>2335</v>
      </c>
      <c r="G203" s="1851" t="s">
        <v>28</v>
      </c>
      <c r="H203" s="1851" t="s">
        <v>28</v>
      </c>
      <c r="I203" s="1851" t="s">
        <v>893</v>
      </c>
    </row>
    <row customHeight="1" ht="11.25">
      <c r="A204" s="1851" t="s">
        <v>2254</v>
      </c>
      <c r="B204" s="1851" t="s">
        <v>16</v>
      </c>
      <c r="C204" s="1851" t="s">
        <v>2525</v>
      </c>
      <c r="D204" s="1851" t="s">
        <v>2526</v>
      </c>
      <c r="E204" s="1851" t="s">
        <v>2527</v>
      </c>
      <c r="F204" s="1851" t="s">
        <v>2428</v>
      </c>
      <c r="G204" s="1851" t="s">
        <v>28</v>
      </c>
      <c r="H204" s="1851" t="s">
        <v>28</v>
      </c>
      <c r="I204" s="1851" t="s">
        <v>893</v>
      </c>
    </row>
    <row customHeight="1" ht="11.25">
      <c r="A205" s="1851" t="s">
        <v>2254</v>
      </c>
      <c r="B205" s="1851" t="s">
        <v>16</v>
      </c>
      <c r="C205" s="1851" t="s">
        <v>2537</v>
      </c>
      <c r="D205" s="1851" t="s">
        <v>2538</v>
      </c>
      <c r="E205" s="1851" t="s">
        <v>2539</v>
      </c>
      <c r="F205" s="1851" t="s">
        <v>2540</v>
      </c>
      <c r="G205" s="1851" t="s">
        <v>2541</v>
      </c>
      <c r="H205" s="1851" t="s">
        <v>28</v>
      </c>
      <c r="I205" s="1851" t="s">
        <v>893</v>
      </c>
    </row>
    <row customHeight="1" ht="11.25">
      <c r="A206" s="1851" t="s">
        <v>2254</v>
      </c>
      <c r="B206" s="1851" t="s">
        <v>16</v>
      </c>
      <c r="C206" s="1851" t="s">
        <v>2558</v>
      </c>
      <c r="D206" s="1851" t="s">
        <v>2559</v>
      </c>
      <c r="E206" s="1851" t="s">
        <v>2560</v>
      </c>
      <c r="F206" s="1851" t="s">
        <v>2428</v>
      </c>
      <c r="G206" s="1851" t="s">
        <v>2561</v>
      </c>
      <c r="H206" s="1851" t="s">
        <v>28</v>
      </c>
      <c r="I206" s="1851" t="s">
        <v>893</v>
      </c>
    </row>
    <row customHeight="1" ht="11.25">
      <c r="A207" s="1851" t="s">
        <v>2254</v>
      </c>
      <c r="B207" s="1851" t="s">
        <v>16</v>
      </c>
      <c r="C207" s="1851" t="s">
        <v>2592</v>
      </c>
      <c r="D207" s="1851" t="s">
        <v>2593</v>
      </c>
      <c r="E207" s="1851" t="s">
        <v>2594</v>
      </c>
      <c r="F207" s="1851" t="s">
        <v>2285</v>
      </c>
      <c r="G207" s="1851" t="s">
        <v>28</v>
      </c>
      <c r="H207" s="1851" t="s">
        <v>28</v>
      </c>
      <c r="I207" s="1851" t="s">
        <v>893</v>
      </c>
    </row>
    <row customHeight="1" ht="11.25">
      <c r="A208" s="1851" t="s">
        <v>2254</v>
      </c>
      <c r="B208" s="1851" t="s">
        <v>16</v>
      </c>
      <c r="C208" s="1851" t="s">
        <v>2595</v>
      </c>
      <c r="D208" s="1851" t="s">
        <v>2596</v>
      </c>
      <c r="E208" s="1851" t="s">
        <v>2597</v>
      </c>
      <c r="F208" s="1851" t="s">
        <v>2363</v>
      </c>
      <c r="G208" s="1851" t="s">
        <v>28</v>
      </c>
      <c r="H208" s="1851" t="s">
        <v>28</v>
      </c>
      <c r="I208" s="1851" t="s">
        <v>893</v>
      </c>
    </row>
    <row customHeight="1" ht="11.25">
      <c r="A209" s="1851" t="s">
        <v>2254</v>
      </c>
      <c r="B209" s="1851" t="s">
        <v>16</v>
      </c>
      <c r="C209" s="1851" t="s">
        <v>2604</v>
      </c>
      <c r="D209" s="1851" t="s">
        <v>2605</v>
      </c>
      <c r="E209" s="1851" t="s">
        <v>2606</v>
      </c>
      <c r="F209" s="1851" t="s">
        <v>2607</v>
      </c>
      <c r="G209" s="1851" t="s">
        <v>2608</v>
      </c>
      <c r="H209" s="1851" t="s">
        <v>28</v>
      </c>
      <c r="I209" s="1851" t="s">
        <v>893</v>
      </c>
    </row>
    <row customHeight="1" ht="11.25">
      <c r="A210" s="1851" t="s">
        <v>2254</v>
      </c>
      <c r="B210" s="1851" t="s">
        <v>16</v>
      </c>
      <c r="C210" s="1851" t="s">
        <v>2609</v>
      </c>
      <c r="D210" s="1851" t="s">
        <v>2605</v>
      </c>
      <c r="E210" s="1851" t="s">
        <v>2606</v>
      </c>
      <c r="F210" s="1851" t="s">
        <v>2610</v>
      </c>
      <c r="G210" s="1851" t="s">
        <v>28</v>
      </c>
      <c r="H210" s="1851" t="s">
        <v>28</v>
      </c>
      <c r="I210" s="1851" t="s">
        <v>893</v>
      </c>
    </row>
    <row customHeight="1" ht="11.25">
      <c r="A211" s="1851" t="s">
        <v>2254</v>
      </c>
      <c r="B211" s="1851" t="s">
        <v>16</v>
      </c>
      <c r="C211" s="1851" t="s">
        <v>2611</v>
      </c>
      <c r="D211" s="1851" t="s">
        <v>2612</v>
      </c>
      <c r="E211" s="1851" t="s">
        <v>2613</v>
      </c>
      <c r="F211" s="1851" t="s">
        <v>2614</v>
      </c>
      <c r="G211" s="1851" t="s">
        <v>2615</v>
      </c>
      <c r="H211" s="1851" t="s">
        <v>28</v>
      </c>
      <c r="I211" s="1851" t="s">
        <v>893</v>
      </c>
    </row>
    <row customHeight="1" ht="11.25">
      <c r="A212" s="1851" t="s">
        <v>2254</v>
      </c>
      <c r="B212" s="1851" t="s">
        <v>16</v>
      </c>
      <c r="C212" s="1851" t="s">
        <v>2626</v>
      </c>
      <c r="D212" s="1851" t="s">
        <v>2627</v>
      </c>
      <c r="E212" s="1851" t="s">
        <v>2628</v>
      </c>
      <c r="F212" s="1851" t="s">
        <v>2273</v>
      </c>
      <c r="G212" s="1851" t="s">
        <v>28</v>
      </c>
      <c r="H212" s="1851" t="s">
        <v>28</v>
      </c>
      <c r="I212" s="1851" t="s">
        <v>893</v>
      </c>
    </row>
    <row customHeight="1" ht="11.25">
      <c r="A213" s="1851" t="s">
        <v>2254</v>
      </c>
      <c r="B213" s="1851" t="s">
        <v>16</v>
      </c>
      <c r="C213" s="1851" t="s">
        <v>2629</v>
      </c>
      <c r="D213" s="1851" t="s">
        <v>2630</v>
      </c>
      <c r="E213" s="1851" t="s">
        <v>2631</v>
      </c>
      <c r="F213" s="1851" t="s">
        <v>2277</v>
      </c>
      <c r="G213" s="1851" t="s">
        <v>2632</v>
      </c>
      <c r="H213" s="1851" t="s">
        <v>28</v>
      </c>
      <c r="I213" s="1851" t="s">
        <v>893</v>
      </c>
    </row>
    <row customHeight="1" ht="11.25">
      <c r="A214" s="1851" t="s">
        <v>2254</v>
      </c>
      <c r="B214" s="1851" t="s">
        <v>16</v>
      </c>
      <c r="C214" s="1851" t="s">
        <v>2642</v>
      </c>
      <c r="D214" s="1851" t="s">
        <v>2643</v>
      </c>
      <c r="E214" s="1851" t="s">
        <v>2644</v>
      </c>
      <c r="F214" s="1851" t="s">
        <v>2346</v>
      </c>
      <c r="G214" s="1851" t="s">
        <v>28</v>
      </c>
      <c r="H214" s="1851" t="s">
        <v>28</v>
      </c>
      <c r="I214" s="1851" t="s">
        <v>893</v>
      </c>
    </row>
    <row customHeight="1" ht="11.25">
      <c r="A215" s="1851" t="s">
        <v>2254</v>
      </c>
      <c r="B215" s="1851" t="s">
        <v>16</v>
      </c>
      <c r="C215" s="1851" t="s">
        <v>2662</v>
      </c>
      <c r="D215" s="1851" t="s">
        <v>2663</v>
      </c>
      <c r="E215" s="1851" t="s">
        <v>2664</v>
      </c>
      <c r="F215" s="1851" t="s">
        <v>2269</v>
      </c>
      <c r="G215" s="1851" t="s">
        <v>28</v>
      </c>
      <c r="H215" s="1851" t="s">
        <v>28</v>
      </c>
      <c r="I215" s="1851" t="s">
        <v>893</v>
      </c>
    </row>
    <row customHeight="1" ht="11.25">
      <c r="A216" s="1851" t="s">
        <v>2254</v>
      </c>
      <c r="B216" s="1851" t="s">
        <v>16</v>
      </c>
      <c r="C216" s="1851" t="s">
        <v>2665</v>
      </c>
      <c r="D216" s="1851" t="s">
        <v>2666</v>
      </c>
      <c r="E216" s="1851" t="s">
        <v>2667</v>
      </c>
      <c r="F216" s="1851" t="s">
        <v>2269</v>
      </c>
      <c r="G216" s="1851" t="s">
        <v>28</v>
      </c>
      <c r="H216" s="1851" t="s">
        <v>28</v>
      </c>
      <c r="I216" s="1851" t="s">
        <v>893</v>
      </c>
    </row>
    <row customHeight="1" ht="11.25">
      <c r="A217" s="1851" t="s">
        <v>2254</v>
      </c>
      <c r="B217" s="1851" t="s">
        <v>16</v>
      </c>
      <c r="C217" s="1851" t="s">
        <v>2697</v>
      </c>
      <c r="D217" s="1851" t="s">
        <v>2698</v>
      </c>
      <c r="E217" s="1851" t="s">
        <v>2699</v>
      </c>
      <c r="F217" s="1851" t="s">
        <v>2458</v>
      </c>
      <c r="G217" s="1851" t="s">
        <v>28</v>
      </c>
      <c r="H217" s="1851" t="s">
        <v>28</v>
      </c>
      <c r="I217" s="1851" t="s">
        <v>893</v>
      </c>
    </row>
    <row customHeight="1" ht="11.25">
      <c r="A218" s="1851" t="s">
        <v>2254</v>
      </c>
      <c r="B218" s="1851" t="s">
        <v>16</v>
      </c>
      <c r="C218" s="1851" t="s">
        <v>2700</v>
      </c>
      <c r="D218" s="1851" t="s">
        <v>2701</v>
      </c>
      <c r="E218" s="1851" t="s">
        <v>2702</v>
      </c>
      <c r="F218" s="1851" t="s">
        <v>2703</v>
      </c>
      <c r="G218" s="1851" t="s">
        <v>28</v>
      </c>
      <c r="H218" s="1851" t="s">
        <v>28</v>
      </c>
      <c r="I218" s="1851" t="s">
        <v>893</v>
      </c>
    </row>
    <row customHeight="1" ht="11.25">
      <c r="A219" s="1851" t="s">
        <v>2254</v>
      </c>
      <c r="B219" s="1851" t="s">
        <v>16</v>
      </c>
      <c r="C219" s="1851" t="s">
        <v>2708</v>
      </c>
      <c r="D219" s="1851" t="s">
        <v>2709</v>
      </c>
      <c r="E219" s="1851" t="s">
        <v>2710</v>
      </c>
      <c r="F219" s="1851" t="s">
        <v>2277</v>
      </c>
      <c r="G219" s="1851" t="s">
        <v>28</v>
      </c>
      <c r="H219" s="1851" t="s">
        <v>28</v>
      </c>
      <c r="I219" s="1851" t="s">
        <v>893</v>
      </c>
    </row>
    <row customHeight="1" ht="11.25">
      <c r="A220" s="1851" t="s">
        <v>2254</v>
      </c>
      <c r="B220" s="1851" t="s">
        <v>16</v>
      </c>
      <c r="C220" s="1851" t="s">
        <v>2731</v>
      </c>
      <c r="D220" s="1851" t="s">
        <v>2732</v>
      </c>
      <c r="E220" s="1851" t="s">
        <v>2733</v>
      </c>
      <c r="F220" s="1851" t="s">
        <v>2453</v>
      </c>
      <c r="G220" s="1851" t="s">
        <v>28</v>
      </c>
      <c r="H220" s="1851" t="s">
        <v>28</v>
      </c>
      <c r="I220" s="1851" t="s">
        <v>893</v>
      </c>
    </row>
    <row customHeight="1" ht="11.25">
      <c r="A221" s="1851" t="s">
        <v>2254</v>
      </c>
      <c r="B221" s="1851" t="s">
        <v>16</v>
      </c>
      <c r="C221" s="1851" t="s">
        <v>2740</v>
      </c>
      <c r="D221" s="1851" t="s">
        <v>2741</v>
      </c>
      <c r="E221" s="1851" t="s">
        <v>2742</v>
      </c>
      <c r="F221" s="1851" t="s">
        <v>2346</v>
      </c>
      <c r="G221" s="1851" t="s">
        <v>28</v>
      </c>
      <c r="H221" s="1851" t="s">
        <v>28</v>
      </c>
      <c r="I221" s="1851" t="s">
        <v>893</v>
      </c>
    </row>
    <row customHeight="1" ht="11.25">
      <c r="A222" s="1851" t="s">
        <v>2254</v>
      </c>
      <c r="B222" s="1851" t="s">
        <v>16</v>
      </c>
      <c r="C222" s="1851" t="s">
        <v>2782</v>
      </c>
      <c r="D222" s="1851" t="s">
        <v>2783</v>
      </c>
      <c r="E222" s="1851" t="s">
        <v>2784</v>
      </c>
      <c r="F222" s="1851" t="s">
        <v>2273</v>
      </c>
      <c r="G222" s="1851" t="s">
        <v>28</v>
      </c>
      <c r="H222" s="1851" t="s">
        <v>28</v>
      </c>
      <c r="I222" s="1851" t="s">
        <v>893</v>
      </c>
    </row>
    <row customHeight="1" ht="11.25">
      <c r="A223" s="1851" t="s">
        <v>2254</v>
      </c>
      <c r="B223" s="1851" t="s">
        <v>16</v>
      </c>
      <c r="C223" s="1851" t="s">
        <v>2789</v>
      </c>
      <c r="D223" s="1851" t="s">
        <v>2790</v>
      </c>
      <c r="E223" s="1851" t="s">
        <v>2791</v>
      </c>
      <c r="F223" s="1851" t="s">
        <v>52</v>
      </c>
      <c r="G223" s="1851" t="s">
        <v>28</v>
      </c>
      <c r="H223" s="1851" t="s">
        <v>28</v>
      </c>
      <c r="I223" s="1851" t="s">
        <v>893</v>
      </c>
    </row>
    <row customHeight="1" ht="11.25">
      <c r="A224" s="1851" t="s">
        <v>2254</v>
      </c>
      <c r="B224" s="1851" t="s">
        <v>16</v>
      </c>
      <c r="C224" s="1851" t="s">
        <v>2792</v>
      </c>
      <c r="D224" s="1851" t="s">
        <v>2793</v>
      </c>
      <c r="E224" s="1851" t="s">
        <v>2794</v>
      </c>
      <c r="F224" s="1851" t="s">
        <v>2703</v>
      </c>
      <c r="G224" s="1851" t="s">
        <v>28</v>
      </c>
      <c r="H224" s="1851" t="s">
        <v>28</v>
      </c>
      <c r="I224" s="1851" t="s">
        <v>893</v>
      </c>
    </row>
    <row customHeight="1" ht="11.25">
      <c r="A225" s="1851" t="s">
        <v>2254</v>
      </c>
      <c r="B225" s="1851" t="s">
        <v>16</v>
      </c>
      <c r="C225" s="1851" t="s">
        <v>2804</v>
      </c>
      <c r="D225" s="1851" t="s">
        <v>2805</v>
      </c>
      <c r="E225" s="1851" t="s">
        <v>2806</v>
      </c>
      <c r="F225" s="1851" t="s">
        <v>2411</v>
      </c>
      <c r="G225" s="1851" t="s">
        <v>28</v>
      </c>
      <c r="H225" s="1851" t="s">
        <v>28</v>
      </c>
      <c r="I225" s="1851" t="s">
        <v>893</v>
      </c>
    </row>
    <row customHeight="1" ht="11.25">
      <c r="A226" s="1851" t="s">
        <v>2254</v>
      </c>
      <c r="B226" s="1851" t="s">
        <v>16</v>
      </c>
      <c r="C226" s="1851" t="s">
        <v>13</v>
      </c>
      <c r="D226" s="1851" t="s">
        <v>47</v>
      </c>
      <c r="E226" s="1851" t="s">
        <v>50</v>
      </c>
      <c r="F226" s="1851" t="s">
        <v>52</v>
      </c>
      <c r="G226" s="1851" t="s">
        <v>28</v>
      </c>
      <c r="H226" s="1851" t="s">
        <v>28</v>
      </c>
      <c r="I226" s="1851" t="s">
        <v>893</v>
      </c>
    </row>
    <row customHeight="1" ht="11.25">
      <c r="A227" s="1851" t="s">
        <v>2254</v>
      </c>
      <c r="B227" s="1851" t="s">
        <v>16</v>
      </c>
      <c r="C227" s="1851" t="s">
        <v>2813</v>
      </c>
      <c r="D227" s="1851" t="s">
        <v>2814</v>
      </c>
      <c r="E227" s="1851" t="s">
        <v>2815</v>
      </c>
      <c r="F227" s="1851" t="s">
        <v>2262</v>
      </c>
      <c r="G227" s="1851" t="s">
        <v>28</v>
      </c>
      <c r="H227" s="1851" t="s">
        <v>28</v>
      </c>
      <c r="I227" s="1851" t="s">
        <v>893</v>
      </c>
    </row>
    <row customHeight="1" ht="11.25">
      <c r="A228" s="1851" t="s">
        <v>2254</v>
      </c>
      <c r="B228" s="1851" t="s">
        <v>16</v>
      </c>
      <c r="C228" s="1851" t="s">
        <v>2816</v>
      </c>
      <c r="D228" s="1851" t="s">
        <v>2817</v>
      </c>
      <c r="E228" s="1851" t="s">
        <v>2818</v>
      </c>
      <c r="F228" s="1851" t="s">
        <v>2458</v>
      </c>
      <c r="G228" s="1851" t="s">
        <v>28</v>
      </c>
      <c r="H228" s="1851" t="s">
        <v>28</v>
      </c>
      <c r="I228" s="1851" t="s">
        <v>893</v>
      </c>
    </row>
    <row customHeight="1" ht="11.25">
      <c r="A229" s="1851" t="s">
        <v>2254</v>
      </c>
      <c r="B229" s="1851" t="s">
        <v>16</v>
      </c>
      <c r="C229" s="1851" t="s">
        <v>2828</v>
      </c>
      <c r="D229" s="1851" t="s">
        <v>2829</v>
      </c>
      <c r="E229" s="1851" t="s">
        <v>2830</v>
      </c>
      <c r="F229" s="1851" t="s">
        <v>2324</v>
      </c>
      <c r="G229" s="1851" t="s">
        <v>28</v>
      </c>
      <c r="H229" s="1851" t="s">
        <v>28</v>
      </c>
      <c r="I229" s="1851" t="s">
        <v>893</v>
      </c>
    </row>
    <row customHeight="1" ht="11.25">
      <c r="A230" s="1851" t="s">
        <v>2254</v>
      </c>
      <c r="B230" s="1851" t="s">
        <v>16</v>
      </c>
      <c r="C230" s="1851" t="s">
        <v>2837</v>
      </c>
      <c r="D230" s="1851" t="s">
        <v>2838</v>
      </c>
      <c r="E230" s="1851" t="s">
        <v>2839</v>
      </c>
      <c r="F230" s="1851" t="s">
        <v>2400</v>
      </c>
      <c r="G230" s="1851" t="s">
        <v>28</v>
      </c>
      <c r="H230" s="1851" t="s">
        <v>28</v>
      </c>
      <c r="I230" s="1851" t="s">
        <v>893</v>
      </c>
    </row>
    <row customHeight="1" ht="11.25">
      <c r="A231" s="1851" t="s">
        <v>2254</v>
      </c>
      <c r="B231" s="1851" t="s">
        <v>16</v>
      </c>
      <c r="C231" s="1851" t="s">
        <v>2843</v>
      </c>
      <c r="D231" s="1851" t="s">
        <v>2844</v>
      </c>
      <c r="E231" s="1851" t="s">
        <v>2845</v>
      </c>
      <c r="F231" s="1851" t="s">
        <v>2846</v>
      </c>
      <c r="G231" s="1851" t="s">
        <v>28</v>
      </c>
      <c r="H231" s="1851" t="s">
        <v>28</v>
      </c>
      <c r="I231" s="1851" t="s">
        <v>893</v>
      </c>
    </row>
    <row customHeight="1" ht="11.25">
      <c r="A232" s="1851" t="s">
        <v>2254</v>
      </c>
      <c r="B232" s="1851" t="s">
        <v>16</v>
      </c>
      <c r="C232" s="1851" t="s">
        <v>2861</v>
      </c>
      <c r="D232" s="1851" t="s">
        <v>2862</v>
      </c>
      <c r="E232" s="1851" t="s">
        <v>2845</v>
      </c>
      <c r="F232" s="1851" t="s">
        <v>2479</v>
      </c>
      <c r="G232" s="1851" t="s">
        <v>2863</v>
      </c>
      <c r="H232" s="1851" t="s">
        <v>28</v>
      </c>
      <c r="I232" s="1851" t="s">
        <v>893</v>
      </c>
    </row>
    <row customHeight="1" ht="11.25">
      <c r="A233" s="1851" t="s">
        <v>2254</v>
      </c>
      <c r="B233" s="1851" t="s">
        <v>16</v>
      </c>
      <c r="C233" s="1851" t="s">
        <v>2864</v>
      </c>
      <c r="D233" s="1851" t="s">
        <v>2865</v>
      </c>
      <c r="E233" s="1851" t="s">
        <v>2845</v>
      </c>
      <c r="F233" s="1851" t="s">
        <v>2866</v>
      </c>
      <c r="G233" s="1851" t="s">
        <v>28</v>
      </c>
      <c r="H233" s="1851" t="s">
        <v>28</v>
      </c>
      <c r="I233" s="1851" t="s">
        <v>893</v>
      </c>
    </row>
    <row customHeight="1" ht="11.25">
      <c r="A234" s="1851" t="s">
        <v>2254</v>
      </c>
      <c r="B234" s="1851" t="s">
        <v>16</v>
      </c>
      <c r="C234" s="1851" t="s">
        <v>2259</v>
      </c>
      <c r="D234" s="1851" t="s">
        <v>2260</v>
      </c>
      <c r="E234" s="1851" t="s">
        <v>2261</v>
      </c>
      <c r="F234" s="1851" t="s">
        <v>2262</v>
      </c>
      <c r="G234" s="1851" t="s">
        <v>28</v>
      </c>
      <c r="H234" s="1851" t="s">
        <v>28</v>
      </c>
      <c r="I234" s="1851" t="s">
        <v>853</v>
      </c>
    </row>
    <row customHeight="1" ht="11.25">
      <c r="A235" s="1851" t="s">
        <v>2254</v>
      </c>
      <c r="B235" s="1851" t="s">
        <v>16</v>
      </c>
      <c r="C235" s="1851" t="s">
        <v>2266</v>
      </c>
      <c r="D235" s="1851" t="s">
        <v>2267</v>
      </c>
      <c r="E235" s="1851" t="s">
        <v>2268</v>
      </c>
      <c r="F235" s="1851" t="s">
        <v>2269</v>
      </c>
      <c r="G235" s="1851" t="s">
        <v>28</v>
      </c>
      <c r="H235" s="1851" t="s">
        <v>28</v>
      </c>
      <c r="I235" s="1851" t="s">
        <v>853</v>
      </c>
    </row>
    <row customHeight="1" ht="11.25">
      <c r="A236" s="1851" t="s">
        <v>2254</v>
      </c>
      <c r="B236" s="1851" t="s">
        <v>16</v>
      </c>
      <c r="C236" s="1851" t="s">
        <v>2282</v>
      </c>
      <c r="D236" s="1851" t="s">
        <v>2283</v>
      </c>
      <c r="E236" s="1851" t="s">
        <v>2284</v>
      </c>
      <c r="F236" s="1851" t="s">
        <v>2285</v>
      </c>
      <c r="G236" s="1851" t="s">
        <v>28</v>
      </c>
      <c r="H236" s="1851" t="s">
        <v>28</v>
      </c>
      <c r="I236" s="1851" t="s">
        <v>853</v>
      </c>
    </row>
    <row customHeight="1" ht="11.25">
      <c r="A237" s="1851" t="s">
        <v>2254</v>
      </c>
      <c r="B237" s="1851" t="s">
        <v>16</v>
      </c>
      <c r="C237" s="1851" t="s">
        <v>2872</v>
      </c>
      <c r="D237" s="1851" t="s">
        <v>2873</v>
      </c>
      <c r="E237" s="1851" t="s">
        <v>2874</v>
      </c>
      <c r="F237" s="1851" t="s">
        <v>2289</v>
      </c>
      <c r="G237" s="1851" t="s">
        <v>28</v>
      </c>
      <c r="H237" s="1851" t="s">
        <v>28</v>
      </c>
      <c r="I237" s="1851" t="s">
        <v>853</v>
      </c>
    </row>
    <row customHeight="1" ht="11.25">
      <c r="A238" s="1851" t="s">
        <v>2254</v>
      </c>
      <c r="B238" s="1851" t="s">
        <v>16</v>
      </c>
      <c r="C238" s="1851" t="s">
        <v>2290</v>
      </c>
      <c r="D238" s="1851" t="s">
        <v>2291</v>
      </c>
      <c r="E238" s="1851" t="s">
        <v>2292</v>
      </c>
      <c r="F238" s="1851" t="s">
        <v>2293</v>
      </c>
      <c r="G238" s="1851" t="s">
        <v>2294</v>
      </c>
      <c r="H238" s="1851" t="s">
        <v>28</v>
      </c>
      <c r="I238" s="1851" t="s">
        <v>853</v>
      </c>
    </row>
    <row customHeight="1" ht="11.25">
      <c r="A239" s="1851" t="s">
        <v>2254</v>
      </c>
      <c r="B239" s="1851" t="s">
        <v>16</v>
      </c>
      <c r="C239" s="1851" t="s">
        <v>2295</v>
      </c>
      <c r="D239" s="1851" t="s">
        <v>2291</v>
      </c>
      <c r="E239" s="1851" t="s">
        <v>2292</v>
      </c>
      <c r="F239" s="1851" t="s">
        <v>2296</v>
      </c>
      <c r="G239" s="1851" t="s">
        <v>28</v>
      </c>
      <c r="H239" s="1851" t="s">
        <v>28</v>
      </c>
      <c r="I239" s="1851" t="s">
        <v>853</v>
      </c>
    </row>
    <row customHeight="1" ht="11.25">
      <c r="A240" s="1851" t="s">
        <v>2254</v>
      </c>
      <c r="B240" s="1851" t="s">
        <v>16</v>
      </c>
      <c r="C240" s="1851" t="s">
        <v>2318</v>
      </c>
      <c r="D240" s="1851" t="s">
        <v>2319</v>
      </c>
      <c r="E240" s="1851" t="s">
        <v>2320</v>
      </c>
      <c r="F240" s="1851" t="s">
        <v>2262</v>
      </c>
      <c r="G240" s="1851" t="s">
        <v>28</v>
      </c>
      <c r="H240" s="1851" t="s">
        <v>28</v>
      </c>
      <c r="I240" s="1851" t="s">
        <v>853</v>
      </c>
    </row>
    <row customHeight="1" ht="11.25">
      <c r="A241" s="1851" t="s">
        <v>2254</v>
      </c>
      <c r="B241" s="1851" t="s">
        <v>16</v>
      </c>
      <c r="C241" s="1851" t="s">
        <v>2336</v>
      </c>
      <c r="D241" s="1851" t="s">
        <v>2337</v>
      </c>
      <c r="E241" s="1851" t="s">
        <v>2338</v>
      </c>
      <c r="F241" s="1851" t="s">
        <v>2335</v>
      </c>
      <c r="G241" s="1851" t="s">
        <v>28</v>
      </c>
      <c r="H241" s="1851" t="s">
        <v>28</v>
      </c>
      <c r="I241" s="1851" t="s">
        <v>853</v>
      </c>
    </row>
    <row customHeight="1" ht="11.25">
      <c r="A242" s="1851" t="s">
        <v>2254</v>
      </c>
      <c r="B242" s="1851" t="s">
        <v>16</v>
      </c>
      <c r="C242" s="1851" t="s">
        <v>2347</v>
      </c>
      <c r="D242" s="1851" t="s">
        <v>2348</v>
      </c>
      <c r="E242" s="1851" t="s">
        <v>2349</v>
      </c>
      <c r="F242" s="1851" t="s">
        <v>2262</v>
      </c>
      <c r="G242" s="1851" t="s">
        <v>28</v>
      </c>
      <c r="H242" s="1851" t="s">
        <v>28</v>
      </c>
      <c r="I242" s="1851" t="s">
        <v>853</v>
      </c>
    </row>
    <row customHeight="1" ht="11.25">
      <c r="A243" s="1851" t="s">
        <v>2254</v>
      </c>
      <c r="B243" s="1851" t="s">
        <v>16</v>
      </c>
      <c r="C243" s="1851" t="s">
        <v>2365</v>
      </c>
      <c r="D243" s="1851" t="s">
        <v>2366</v>
      </c>
      <c r="E243" s="1851" t="s">
        <v>2367</v>
      </c>
      <c r="F243" s="1851" t="s">
        <v>2258</v>
      </c>
      <c r="G243" s="1851" t="s">
        <v>28</v>
      </c>
      <c r="H243" s="1851" t="s">
        <v>28</v>
      </c>
      <c r="I243" s="1851" t="s">
        <v>853</v>
      </c>
    </row>
    <row customHeight="1" ht="11.25">
      <c r="A244" s="1851" t="s">
        <v>2254</v>
      </c>
      <c r="B244" s="1851" t="s">
        <v>16</v>
      </c>
      <c r="C244" s="1851" t="s">
        <v>2390</v>
      </c>
      <c r="D244" s="1851" t="s">
        <v>2391</v>
      </c>
      <c r="E244" s="1851" t="s">
        <v>2392</v>
      </c>
      <c r="F244" s="1851" t="s">
        <v>2262</v>
      </c>
      <c r="G244" s="1851" t="s">
        <v>2393</v>
      </c>
      <c r="H244" s="1851" t="s">
        <v>28</v>
      </c>
      <c r="I244" s="1851" t="s">
        <v>853</v>
      </c>
    </row>
    <row customHeight="1" ht="11.25">
      <c r="A245" s="1851" t="s">
        <v>2254</v>
      </c>
      <c r="B245" s="1851" t="s">
        <v>16</v>
      </c>
      <c r="C245" s="1851" t="s">
        <v>2418</v>
      </c>
      <c r="D245" s="1851" t="s">
        <v>2419</v>
      </c>
      <c r="E245" s="1851" t="s">
        <v>2292</v>
      </c>
      <c r="F245" s="1851" t="s">
        <v>2420</v>
      </c>
      <c r="G245" s="1851" t="s">
        <v>2421</v>
      </c>
      <c r="H245" s="1851" t="s">
        <v>28</v>
      </c>
      <c r="I245" s="1851" t="s">
        <v>853</v>
      </c>
    </row>
    <row customHeight="1" ht="11.25">
      <c r="A246" s="1851" t="s">
        <v>2254</v>
      </c>
      <c r="B246" s="1851" t="s">
        <v>16</v>
      </c>
      <c r="C246" s="1851" t="s">
        <v>2425</v>
      </c>
      <c r="D246" s="1851" t="s">
        <v>2426</v>
      </c>
      <c r="E246" s="1851" t="s">
        <v>2427</v>
      </c>
      <c r="F246" s="1851" t="s">
        <v>2428</v>
      </c>
      <c r="G246" s="1851" t="s">
        <v>28</v>
      </c>
      <c r="H246" s="1851" t="s">
        <v>28</v>
      </c>
      <c r="I246" s="1851" t="s">
        <v>853</v>
      </c>
    </row>
    <row customHeight="1" ht="11.25">
      <c r="A247" s="1851" t="s">
        <v>2254</v>
      </c>
      <c r="B247" s="1851" t="s">
        <v>16</v>
      </c>
      <c r="C247" s="1851" t="s">
        <v>2875</v>
      </c>
      <c r="D247" s="1851" t="s">
        <v>2876</v>
      </c>
      <c r="E247" s="1851" t="s">
        <v>2877</v>
      </c>
      <c r="F247" s="1851" t="s">
        <v>2262</v>
      </c>
      <c r="G247" s="1851" t="s">
        <v>28</v>
      </c>
      <c r="H247" s="1851" t="s">
        <v>28</v>
      </c>
      <c r="I247" s="1851" t="s">
        <v>853</v>
      </c>
    </row>
    <row customHeight="1" ht="11.25">
      <c r="A248" s="1851" t="s">
        <v>2254</v>
      </c>
      <c r="B248" s="1851" t="s">
        <v>16</v>
      </c>
      <c r="C248" s="1851" t="s">
        <v>2444</v>
      </c>
      <c r="D248" s="1851" t="s">
        <v>2445</v>
      </c>
      <c r="E248" s="1851" t="s">
        <v>2446</v>
      </c>
      <c r="F248" s="1851" t="s">
        <v>2328</v>
      </c>
      <c r="G248" s="1851" t="s">
        <v>28</v>
      </c>
      <c r="H248" s="1851" t="s">
        <v>28</v>
      </c>
      <c r="I248" s="1851" t="s">
        <v>853</v>
      </c>
    </row>
    <row customHeight="1" ht="11.25">
      <c r="A249" s="1851" t="s">
        <v>2254</v>
      </c>
      <c r="B249" s="1851" t="s">
        <v>16</v>
      </c>
      <c r="C249" s="1851" t="s">
        <v>28</v>
      </c>
      <c r="D249" s="1851" t="s">
        <v>2474</v>
      </c>
      <c r="E249" s="1851" t="s">
        <v>2475</v>
      </c>
      <c r="F249" s="1851" t="s">
        <v>2346</v>
      </c>
      <c r="G249" s="1851" t="s">
        <v>28</v>
      </c>
      <c r="H249" s="1851" t="s">
        <v>28</v>
      </c>
      <c r="I249" s="1851" t="s">
        <v>853</v>
      </c>
    </row>
    <row customHeight="1" ht="11.25">
      <c r="A250" s="1851" t="s">
        <v>2254</v>
      </c>
      <c r="B250" s="1851" t="s">
        <v>16</v>
      </c>
      <c r="C250" s="1851" t="s">
        <v>2480</v>
      </c>
      <c r="D250" s="1851" t="s">
        <v>2481</v>
      </c>
      <c r="E250" s="1851" t="s">
        <v>2482</v>
      </c>
      <c r="F250" s="1851" t="s">
        <v>2483</v>
      </c>
      <c r="G250" s="1851" t="s">
        <v>28</v>
      </c>
      <c r="H250" s="1851" t="s">
        <v>28</v>
      </c>
      <c r="I250" s="1851" t="s">
        <v>853</v>
      </c>
    </row>
    <row customHeight="1" ht="11.25">
      <c r="A251" s="1851" t="s">
        <v>2254</v>
      </c>
      <c r="B251" s="1851" t="s">
        <v>16</v>
      </c>
      <c r="C251" s="1851" t="s">
        <v>2487</v>
      </c>
      <c r="D251" s="1851" t="s">
        <v>2488</v>
      </c>
      <c r="E251" s="1851" t="s">
        <v>2489</v>
      </c>
      <c r="F251" s="1851" t="s">
        <v>2285</v>
      </c>
      <c r="G251" s="1851" t="s">
        <v>28</v>
      </c>
      <c r="H251" s="1851" t="s">
        <v>2490</v>
      </c>
      <c r="I251" s="1851" t="s">
        <v>853</v>
      </c>
    </row>
    <row customHeight="1" ht="11.25">
      <c r="A252" s="1851" t="s">
        <v>2254</v>
      </c>
      <c r="B252" s="1851" t="s">
        <v>16</v>
      </c>
      <c r="C252" s="1851" t="s">
        <v>2537</v>
      </c>
      <c r="D252" s="1851" t="s">
        <v>2538</v>
      </c>
      <c r="E252" s="1851" t="s">
        <v>2539</v>
      </c>
      <c r="F252" s="1851" t="s">
        <v>2540</v>
      </c>
      <c r="G252" s="1851" t="s">
        <v>2541</v>
      </c>
      <c r="H252" s="1851" t="s">
        <v>28</v>
      </c>
      <c r="I252" s="1851" t="s">
        <v>853</v>
      </c>
    </row>
    <row customHeight="1" ht="11.25">
      <c r="A253" s="1851" t="s">
        <v>2254</v>
      </c>
      <c r="B253" s="1851" t="s">
        <v>16</v>
      </c>
      <c r="C253" s="1851" t="s">
        <v>2878</v>
      </c>
      <c r="D253" s="1851" t="s">
        <v>2879</v>
      </c>
      <c r="E253" s="1851" t="s">
        <v>2539</v>
      </c>
      <c r="F253" s="1851" t="s">
        <v>2880</v>
      </c>
      <c r="G253" s="1851" t="s">
        <v>2881</v>
      </c>
      <c r="H253" s="1851" t="s">
        <v>28</v>
      </c>
      <c r="I253" s="1851" t="s">
        <v>853</v>
      </c>
    </row>
    <row customHeight="1" ht="11.25">
      <c r="A254" s="1851" t="s">
        <v>2254</v>
      </c>
      <c r="B254" s="1851" t="s">
        <v>16</v>
      </c>
      <c r="C254" s="1851" t="s">
        <v>2882</v>
      </c>
      <c r="D254" s="1851" t="s">
        <v>2883</v>
      </c>
      <c r="E254" s="1851" t="s">
        <v>2884</v>
      </c>
      <c r="F254" s="1851" t="s">
        <v>2458</v>
      </c>
      <c r="G254" s="1851" t="s">
        <v>28</v>
      </c>
      <c r="H254" s="1851" t="s">
        <v>28</v>
      </c>
      <c r="I254" s="1851" t="s">
        <v>853</v>
      </c>
    </row>
    <row customHeight="1" ht="11.25">
      <c r="A255" s="1851" t="s">
        <v>2254</v>
      </c>
      <c r="B255" s="1851" t="s">
        <v>16</v>
      </c>
      <c r="C255" s="1851" t="s">
        <v>2584</v>
      </c>
      <c r="D255" s="1851" t="s">
        <v>2585</v>
      </c>
      <c r="E255" s="1851" t="s">
        <v>2586</v>
      </c>
      <c r="F255" s="1851" t="s">
        <v>2587</v>
      </c>
      <c r="G255" s="1851" t="s">
        <v>28</v>
      </c>
      <c r="H255" s="1851" t="s">
        <v>28</v>
      </c>
      <c r="I255" s="1851" t="s">
        <v>853</v>
      </c>
    </row>
    <row customHeight="1" ht="11.25">
      <c r="A256" s="1851" t="s">
        <v>2254</v>
      </c>
      <c r="B256" s="1851" t="s">
        <v>16</v>
      </c>
      <c r="C256" s="1851" t="s">
        <v>2885</v>
      </c>
      <c r="D256" s="1851" t="s">
        <v>2886</v>
      </c>
      <c r="E256" s="1851" t="s">
        <v>2887</v>
      </c>
      <c r="F256" s="1851" t="s">
        <v>2462</v>
      </c>
      <c r="G256" s="1851" t="s">
        <v>28</v>
      </c>
      <c r="H256" s="1851" t="s">
        <v>28</v>
      </c>
      <c r="I256" s="1851" t="s">
        <v>853</v>
      </c>
    </row>
    <row customHeight="1" ht="11.25">
      <c r="A257" s="1851" t="s">
        <v>2254</v>
      </c>
      <c r="B257" s="1851" t="s">
        <v>16</v>
      </c>
      <c r="C257" s="1851" t="s">
        <v>2888</v>
      </c>
      <c r="D257" s="1851" t="s">
        <v>2889</v>
      </c>
      <c r="E257" s="1851" t="s">
        <v>2890</v>
      </c>
      <c r="F257" s="1851" t="s">
        <v>2289</v>
      </c>
      <c r="G257" s="1851" t="s">
        <v>28</v>
      </c>
      <c r="H257" s="1851" t="s">
        <v>2891</v>
      </c>
      <c r="I257" s="1851" t="s">
        <v>853</v>
      </c>
    </row>
    <row customHeight="1" ht="11.25">
      <c r="A258" s="1851" t="s">
        <v>2254</v>
      </c>
      <c r="B258" s="1851" t="s">
        <v>16</v>
      </c>
      <c r="C258" s="1851" t="s">
        <v>2892</v>
      </c>
      <c r="D258" s="1851" t="s">
        <v>2893</v>
      </c>
      <c r="E258" s="1851" t="s">
        <v>2894</v>
      </c>
      <c r="F258" s="1851" t="s">
        <v>2289</v>
      </c>
      <c r="G258" s="1851" t="s">
        <v>28</v>
      </c>
      <c r="H258" s="1851" t="s">
        <v>28</v>
      </c>
      <c r="I258" s="1851" t="s">
        <v>853</v>
      </c>
    </row>
    <row customHeight="1" ht="11.25">
      <c r="A259" s="1851" t="s">
        <v>2254</v>
      </c>
      <c r="B259" s="1851" t="s">
        <v>16</v>
      </c>
      <c r="C259" s="1851" t="s">
        <v>2895</v>
      </c>
      <c r="D259" s="1851" t="s">
        <v>2896</v>
      </c>
      <c r="E259" s="1851" t="s">
        <v>2897</v>
      </c>
      <c r="F259" s="1851" t="s">
        <v>2285</v>
      </c>
      <c r="G259" s="1851" t="s">
        <v>2490</v>
      </c>
      <c r="H259" s="1851" t="s">
        <v>28</v>
      </c>
      <c r="I259" s="1851" t="s">
        <v>853</v>
      </c>
    </row>
    <row customHeight="1" ht="11.25">
      <c r="A260" s="1851" t="s">
        <v>2254</v>
      </c>
      <c r="B260" s="1851" t="s">
        <v>16</v>
      </c>
      <c r="C260" s="1851" t="s">
        <v>2898</v>
      </c>
      <c r="D260" s="1851" t="s">
        <v>2899</v>
      </c>
      <c r="E260" s="1851" t="s">
        <v>2900</v>
      </c>
      <c r="F260" s="1851" t="s">
        <v>2363</v>
      </c>
      <c r="G260" s="1851" t="s">
        <v>28</v>
      </c>
      <c r="H260" s="1851" t="s">
        <v>28</v>
      </c>
      <c r="I260" s="1851" t="s">
        <v>853</v>
      </c>
    </row>
    <row customHeight="1" ht="11.25">
      <c r="A261" s="1851" t="s">
        <v>2254</v>
      </c>
      <c r="B261" s="1851" t="s">
        <v>16</v>
      </c>
      <c r="C261" s="1851" t="s">
        <v>2776</v>
      </c>
      <c r="D261" s="1851" t="s">
        <v>2777</v>
      </c>
      <c r="E261" s="1851" t="s">
        <v>2778</v>
      </c>
      <c r="F261" s="1851" t="s">
        <v>2363</v>
      </c>
      <c r="G261" s="1851" t="s">
        <v>28</v>
      </c>
      <c r="H261" s="1851" t="s">
        <v>28</v>
      </c>
      <c r="I261" s="1851" t="s">
        <v>853</v>
      </c>
    </row>
    <row customHeight="1" ht="11.25">
      <c r="A262" s="1851" t="s">
        <v>2254</v>
      </c>
      <c r="B262" s="1851" t="s">
        <v>16</v>
      </c>
      <c r="C262" s="1851" t="s">
        <v>2804</v>
      </c>
      <c r="D262" s="1851" t="s">
        <v>2805</v>
      </c>
      <c r="E262" s="1851" t="s">
        <v>2806</v>
      </c>
      <c r="F262" s="1851" t="s">
        <v>2411</v>
      </c>
      <c r="G262" s="1851" t="s">
        <v>28</v>
      </c>
      <c r="H262" s="1851" t="s">
        <v>28</v>
      </c>
      <c r="I262" s="1851" t="s">
        <v>853</v>
      </c>
    </row>
    <row customHeight="1" ht="11.25">
      <c r="A263" s="1851" t="s">
        <v>2254</v>
      </c>
      <c r="B263" s="1851" t="s">
        <v>16</v>
      </c>
      <c r="C263" s="1851" t="s">
        <v>13</v>
      </c>
      <c r="D263" s="1851" t="s">
        <v>47</v>
      </c>
      <c r="E263" s="1851" t="s">
        <v>50</v>
      </c>
      <c r="F263" s="1851" t="s">
        <v>52</v>
      </c>
      <c r="G263" s="1851" t="s">
        <v>28</v>
      </c>
      <c r="H263" s="1851" t="s">
        <v>28</v>
      </c>
      <c r="I263" s="1851" t="s">
        <v>853</v>
      </c>
    </row>
    <row customHeight="1" ht="11.25">
      <c r="A264" s="1851" t="s">
        <v>2254</v>
      </c>
      <c r="B264" s="1851" t="s">
        <v>16</v>
      </c>
      <c r="C264" s="1851" t="s">
        <v>2813</v>
      </c>
      <c r="D264" s="1851" t="s">
        <v>2814</v>
      </c>
      <c r="E264" s="1851" t="s">
        <v>2815</v>
      </c>
      <c r="F264" s="1851" t="s">
        <v>2262</v>
      </c>
      <c r="G264" s="1851" t="s">
        <v>28</v>
      </c>
      <c r="H264" s="1851" t="s">
        <v>28</v>
      </c>
      <c r="I264" s="1851" t="s">
        <v>853</v>
      </c>
    </row>
    <row customHeight="1" ht="11.25">
      <c r="A265" s="1851" t="s">
        <v>2254</v>
      </c>
      <c r="B265" s="1851" t="s">
        <v>16</v>
      </c>
      <c r="C265" s="1851" t="s">
        <v>2901</v>
      </c>
      <c r="D265" s="1851" t="s">
        <v>2902</v>
      </c>
      <c r="E265" s="1851" t="s">
        <v>2903</v>
      </c>
      <c r="F265" s="1851" t="s">
        <v>2328</v>
      </c>
      <c r="G265" s="1851" t="s">
        <v>28</v>
      </c>
      <c r="H265" s="1851" t="s">
        <v>28</v>
      </c>
      <c r="I265" s="1851" t="s">
        <v>853</v>
      </c>
    </row>
    <row customHeight="1" ht="11.25">
      <c r="A266" s="1851" t="s">
        <v>2254</v>
      </c>
      <c r="B266" s="1851" t="s">
        <v>16</v>
      </c>
      <c r="C266" s="1851" t="s">
        <v>2822</v>
      </c>
      <c r="D266" s="1851" t="s">
        <v>2823</v>
      </c>
      <c r="E266" s="1851" t="s">
        <v>2824</v>
      </c>
      <c r="F266" s="1851" t="s">
        <v>2335</v>
      </c>
      <c r="G266" s="1851" t="s">
        <v>28</v>
      </c>
      <c r="H266" s="1851" t="s">
        <v>28</v>
      </c>
      <c r="I266" s="1851" t="s">
        <v>853</v>
      </c>
    </row>
    <row customHeight="1" ht="11.25">
      <c r="A267" s="1851" t="s">
        <v>2254</v>
      </c>
      <c r="B267" s="1851" t="s">
        <v>16</v>
      </c>
      <c r="C267" s="1851" t="s">
        <v>2904</v>
      </c>
      <c r="D267" s="1851" t="s">
        <v>2905</v>
      </c>
      <c r="E267" s="1851" t="s">
        <v>2906</v>
      </c>
      <c r="F267" s="1851" t="s">
        <v>2907</v>
      </c>
      <c r="G267" s="1851" t="s">
        <v>28</v>
      </c>
      <c r="H267" s="1851" t="s">
        <v>28</v>
      </c>
      <c r="I267" s="1851" t="s">
        <v>853</v>
      </c>
    </row>
    <row customHeight="1" ht="11.25">
      <c r="A268" s="1851" t="s">
        <v>2254</v>
      </c>
      <c r="B268" s="1851" t="s">
        <v>16</v>
      </c>
      <c r="C268" s="1851" t="s">
        <v>2861</v>
      </c>
      <c r="D268" s="1851" t="s">
        <v>2862</v>
      </c>
      <c r="E268" s="1851" t="s">
        <v>2845</v>
      </c>
      <c r="F268" s="1851" t="s">
        <v>2479</v>
      </c>
      <c r="G268" s="1851" t="s">
        <v>2863</v>
      </c>
      <c r="H268" s="1851" t="s">
        <v>28</v>
      </c>
      <c r="I268" s="1851" t="s">
        <v>853</v>
      </c>
    </row>
    <row customHeight="1" ht="11.25">
      <c r="A269" s="1851" t="s">
        <v>2254</v>
      </c>
      <c r="B269" s="1851" t="s">
        <v>16</v>
      </c>
      <c r="C269" s="1851" t="s">
        <v>2864</v>
      </c>
      <c r="D269" s="1851" t="s">
        <v>2865</v>
      </c>
      <c r="E269" s="1851" t="s">
        <v>2845</v>
      </c>
      <c r="F269" s="1851" t="s">
        <v>2866</v>
      </c>
      <c r="G269" s="1851" t="s">
        <v>28</v>
      </c>
      <c r="H269" s="1851" t="s">
        <v>28</v>
      </c>
      <c r="I269" s="1851" t="s">
        <v>853</v>
      </c>
    </row>
    <row customHeight="1" ht="11.25">
      <c r="A270" s="1851" t="s">
        <v>2254</v>
      </c>
      <c r="B270" s="1851" t="s">
        <v>16</v>
      </c>
      <c r="C270" s="1851" t="s">
        <v>2259</v>
      </c>
      <c r="D270" s="1851" t="s">
        <v>2260</v>
      </c>
      <c r="E270" s="1851" t="s">
        <v>2261</v>
      </c>
      <c r="F270" s="1851" t="s">
        <v>2262</v>
      </c>
      <c r="G270" s="1851" t="s">
        <v>28</v>
      </c>
      <c r="H270" s="1851" t="s">
        <v>28</v>
      </c>
      <c r="I270" s="1851" t="s">
        <v>906</v>
      </c>
    </row>
    <row customHeight="1" ht="11.25">
      <c r="A271" s="1851" t="s">
        <v>2254</v>
      </c>
      <c r="B271" s="1851" t="s">
        <v>16</v>
      </c>
      <c r="C271" s="1851" t="s">
        <v>2266</v>
      </c>
      <c r="D271" s="1851" t="s">
        <v>2267</v>
      </c>
      <c r="E271" s="1851" t="s">
        <v>2268</v>
      </c>
      <c r="F271" s="1851" t="s">
        <v>2269</v>
      </c>
      <c r="G271" s="1851" t="s">
        <v>28</v>
      </c>
      <c r="H271" s="1851" t="s">
        <v>28</v>
      </c>
      <c r="I271" s="1851" t="s">
        <v>906</v>
      </c>
    </row>
    <row customHeight="1" ht="11.25">
      <c r="A272" s="1851" t="s">
        <v>2254</v>
      </c>
      <c r="B272" s="1851" t="s">
        <v>16</v>
      </c>
      <c r="C272" s="1851" t="s">
        <v>2282</v>
      </c>
      <c r="D272" s="1851" t="s">
        <v>2283</v>
      </c>
      <c r="E272" s="1851" t="s">
        <v>2284</v>
      </c>
      <c r="F272" s="1851" t="s">
        <v>2285</v>
      </c>
      <c r="G272" s="1851" t="s">
        <v>28</v>
      </c>
      <c r="H272" s="1851" t="s">
        <v>28</v>
      </c>
      <c r="I272" s="1851" t="s">
        <v>906</v>
      </c>
    </row>
    <row customHeight="1" ht="11.25">
      <c r="A273" s="1851" t="s">
        <v>2254</v>
      </c>
      <c r="B273" s="1851" t="s">
        <v>16</v>
      </c>
      <c r="C273" s="1851" t="s">
        <v>2872</v>
      </c>
      <c r="D273" s="1851" t="s">
        <v>2873</v>
      </c>
      <c r="E273" s="1851" t="s">
        <v>2874</v>
      </c>
      <c r="F273" s="1851" t="s">
        <v>2289</v>
      </c>
      <c r="G273" s="1851" t="s">
        <v>28</v>
      </c>
      <c r="H273" s="1851" t="s">
        <v>28</v>
      </c>
      <c r="I273" s="1851" t="s">
        <v>906</v>
      </c>
    </row>
    <row customHeight="1" ht="11.25">
      <c r="A274" s="1851" t="s">
        <v>2254</v>
      </c>
      <c r="B274" s="1851" t="s">
        <v>16</v>
      </c>
      <c r="C274" s="1851" t="s">
        <v>2290</v>
      </c>
      <c r="D274" s="1851" t="s">
        <v>2291</v>
      </c>
      <c r="E274" s="1851" t="s">
        <v>2292</v>
      </c>
      <c r="F274" s="1851" t="s">
        <v>2293</v>
      </c>
      <c r="G274" s="1851" t="s">
        <v>2294</v>
      </c>
      <c r="H274" s="1851" t="s">
        <v>28</v>
      </c>
      <c r="I274" s="1851" t="s">
        <v>906</v>
      </c>
    </row>
    <row customHeight="1" ht="11.25">
      <c r="A275" s="1851" t="s">
        <v>2254</v>
      </c>
      <c r="B275" s="1851" t="s">
        <v>16</v>
      </c>
      <c r="C275" s="1851" t="s">
        <v>2295</v>
      </c>
      <c r="D275" s="1851" t="s">
        <v>2291</v>
      </c>
      <c r="E275" s="1851" t="s">
        <v>2292</v>
      </c>
      <c r="F275" s="1851" t="s">
        <v>2296</v>
      </c>
      <c r="G275" s="1851" t="s">
        <v>28</v>
      </c>
      <c r="H275" s="1851" t="s">
        <v>28</v>
      </c>
      <c r="I275" s="1851" t="s">
        <v>906</v>
      </c>
    </row>
    <row customHeight="1" ht="11.25">
      <c r="A276" s="1851" t="s">
        <v>2254</v>
      </c>
      <c r="B276" s="1851" t="s">
        <v>16</v>
      </c>
      <c r="C276" s="1851" t="s">
        <v>2318</v>
      </c>
      <c r="D276" s="1851" t="s">
        <v>2319</v>
      </c>
      <c r="E276" s="1851" t="s">
        <v>2320</v>
      </c>
      <c r="F276" s="1851" t="s">
        <v>2262</v>
      </c>
      <c r="G276" s="1851" t="s">
        <v>28</v>
      </c>
      <c r="H276" s="1851" t="s">
        <v>28</v>
      </c>
      <c r="I276" s="1851" t="s">
        <v>906</v>
      </c>
    </row>
    <row customHeight="1" ht="11.25">
      <c r="A277" s="1851" t="s">
        <v>2254</v>
      </c>
      <c r="B277" s="1851" t="s">
        <v>16</v>
      </c>
      <c r="C277" s="1851" t="s">
        <v>2336</v>
      </c>
      <c r="D277" s="1851" t="s">
        <v>2337</v>
      </c>
      <c r="E277" s="1851" t="s">
        <v>2338</v>
      </c>
      <c r="F277" s="1851" t="s">
        <v>2335</v>
      </c>
      <c r="G277" s="1851" t="s">
        <v>28</v>
      </c>
      <c r="H277" s="1851" t="s">
        <v>28</v>
      </c>
      <c r="I277" s="1851" t="s">
        <v>906</v>
      </c>
    </row>
    <row customHeight="1" ht="11.25">
      <c r="A278" s="1851" t="s">
        <v>2254</v>
      </c>
      <c r="B278" s="1851" t="s">
        <v>16</v>
      </c>
      <c r="C278" s="1851" t="s">
        <v>2347</v>
      </c>
      <c r="D278" s="1851" t="s">
        <v>2348</v>
      </c>
      <c r="E278" s="1851" t="s">
        <v>2349</v>
      </c>
      <c r="F278" s="1851" t="s">
        <v>2262</v>
      </c>
      <c r="G278" s="1851" t="s">
        <v>28</v>
      </c>
      <c r="H278" s="1851" t="s">
        <v>28</v>
      </c>
      <c r="I278" s="1851" t="s">
        <v>906</v>
      </c>
    </row>
    <row customHeight="1" ht="11.25">
      <c r="A279" s="1851" t="s">
        <v>2254</v>
      </c>
      <c r="B279" s="1851" t="s">
        <v>16</v>
      </c>
      <c r="C279" s="1851" t="s">
        <v>2365</v>
      </c>
      <c r="D279" s="1851" t="s">
        <v>2366</v>
      </c>
      <c r="E279" s="1851" t="s">
        <v>2367</v>
      </c>
      <c r="F279" s="1851" t="s">
        <v>2258</v>
      </c>
      <c r="G279" s="1851" t="s">
        <v>28</v>
      </c>
      <c r="H279" s="1851" t="s">
        <v>28</v>
      </c>
      <c r="I279" s="1851" t="s">
        <v>906</v>
      </c>
    </row>
    <row customHeight="1" ht="11.25">
      <c r="A280" s="1851" t="s">
        <v>2254</v>
      </c>
      <c r="B280" s="1851" t="s">
        <v>16</v>
      </c>
      <c r="C280" s="1851" t="s">
        <v>2390</v>
      </c>
      <c r="D280" s="1851" t="s">
        <v>2391</v>
      </c>
      <c r="E280" s="1851" t="s">
        <v>2392</v>
      </c>
      <c r="F280" s="1851" t="s">
        <v>2262</v>
      </c>
      <c r="G280" s="1851" t="s">
        <v>2393</v>
      </c>
      <c r="H280" s="1851" t="s">
        <v>28</v>
      </c>
      <c r="I280" s="1851" t="s">
        <v>906</v>
      </c>
    </row>
    <row customHeight="1" ht="11.25">
      <c r="A281" s="1851" t="s">
        <v>2254</v>
      </c>
      <c r="B281" s="1851" t="s">
        <v>16</v>
      </c>
      <c r="C281" s="1851" t="s">
        <v>2908</v>
      </c>
      <c r="D281" s="1851" t="s">
        <v>2909</v>
      </c>
      <c r="E281" s="1851" t="s">
        <v>2910</v>
      </c>
      <c r="F281" s="1851" t="s">
        <v>2462</v>
      </c>
      <c r="G281" s="1851" t="s">
        <v>28</v>
      </c>
      <c r="H281" s="1851" t="s">
        <v>28</v>
      </c>
      <c r="I281" s="1851" t="s">
        <v>906</v>
      </c>
    </row>
    <row customHeight="1" ht="11.25">
      <c r="A282" s="1851" t="s">
        <v>2254</v>
      </c>
      <c r="B282" s="1851" t="s">
        <v>16</v>
      </c>
      <c r="C282" s="1851" t="s">
        <v>2418</v>
      </c>
      <c r="D282" s="1851" t="s">
        <v>2419</v>
      </c>
      <c r="E282" s="1851" t="s">
        <v>2292</v>
      </c>
      <c r="F282" s="1851" t="s">
        <v>2420</v>
      </c>
      <c r="G282" s="1851" t="s">
        <v>2421</v>
      </c>
      <c r="H282" s="1851" t="s">
        <v>28</v>
      </c>
      <c r="I282" s="1851" t="s">
        <v>906</v>
      </c>
    </row>
    <row customHeight="1" ht="11.25">
      <c r="A283" s="1851" t="s">
        <v>2254</v>
      </c>
      <c r="B283" s="1851" t="s">
        <v>16</v>
      </c>
      <c r="C283" s="1851" t="s">
        <v>2911</v>
      </c>
      <c r="D283" s="1851" t="s">
        <v>2912</v>
      </c>
      <c r="E283" s="1851" t="s">
        <v>2913</v>
      </c>
      <c r="F283" s="1851" t="s">
        <v>2428</v>
      </c>
      <c r="G283" s="1851" t="s">
        <v>28</v>
      </c>
      <c r="H283" s="1851" t="s">
        <v>28</v>
      </c>
      <c r="I283" s="1851" t="s">
        <v>906</v>
      </c>
    </row>
    <row customHeight="1" ht="11.25">
      <c r="A284" s="1851" t="s">
        <v>2254</v>
      </c>
      <c r="B284" s="1851" t="s">
        <v>16</v>
      </c>
      <c r="C284" s="1851" t="s">
        <v>2425</v>
      </c>
      <c r="D284" s="1851" t="s">
        <v>2426</v>
      </c>
      <c r="E284" s="1851" t="s">
        <v>2427</v>
      </c>
      <c r="F284" s="1851" t="s">
        <v>2428</v>
      </c>
      <c r="G284" s="1851" t="s">
        <v>28</v>
      </c>
      <c r="H284" s="1851" t="s">
        <v>28</v>
      </c>
      <c r="I284" s="1851" t="s">
        <v>906</v>
      </c>
    </row>
    <row customHeight="1" ht="11.25">
      <c r="A285" s="1851" t="s">
        <v>2254</v>
      </c>
      <c r="B285" s="1851" t="s">
        <v>16</v>
      </c>
      <c r="C285" s="1851" t="s">
        <v>2875</v>
      </c>
      <c r="D285" s="1851" t="s">
        <v>2876</v>
      </c>
      <c r="E285" s="1851" t="s">
        <v>2877</v>
      </c>
      <c r="F285" s="1851" t="s">
        <v>2262</v>
      </c>
      <c r="G285" s="1851" t="s">
        <v>28</v>
      </c>
      <c r="H285" s="1851" t="s">
        <v>28</v>
      </c>
      <c r="I285" s="1851" t="s">
        <v>906</v>
      </c>
    </row>
    <row customHeight="1" ht="11.25">
      <c r="A286" s="1851" t="s">
        <v>2254</v>
      </c>
      <c r="B286" s="1851" t="s">
        <v>16</v>
      </c>
      <c r="C286" s="1851" t="s">
        <v>2444</v>
      </c>
      <c r="D286" s="1851" t="s">
        <v>2445</v>
      </c>
      <c r="E286" s="1851" t="s">
        <v>2446</v>
      </c>
      <c r="F286" s="1851" t="s">
        <v>2328</v>
      </c>
      <c r="G286" s="1851" t="s">
        <v>28</v>
      </c>
      <c r="H286" s="1851" t="s">
        <v>28</v>
      </c>
      <c r="I286" s="1851" t="s">
        <v>906</v>
      </c>
    </row>
    <row customHeight="1" ht="11.25">
      <c r="A287" s="1851" t="s">
        <v>2254</v>
      </c>
      <c r="B287" s="1851" t="s">
        <v>16</v>
      </c>
      <c r="C287" s="1851" t="s">
        <v>28</v>
      </c>
      <c r="D287" s="1851" t="s">
        <v>2474</v>
      </c>
      <c r="E287" s="1851" t="s">
        <v>2475</v>
      </c>
      <c r="F287" s="1851" t="s">
        <v>2346</v>
      </c>
      <c r="G287" s="1851" t="s">
        <v>28</v>
      </c>
      <c r="H287" s="1851" t="s">
        <v>28</v>
      </c>
      <c r="I287" s="1851" t="s">
        <v>906</v>
      </c>
    </row>
    <row customHeight="1" ht="11.25">
      <c r="A288" s="1851" t="s">
        <v>2254</v>
      </c>
      <c r="B288" s="1851" t="s">
        <v>16</v>
      </c>
      <c r="C288" s="1851" t="s">
        <v>2480</v>
      </c>
      <c r="D288" s="1851" t="s">
        <v>2481</v>
      </c>
      <c r="E288" s="1851" t="s">
        <v>2482</v>
      </c>
      <c r="F288" s="1851" t="s">
        <v>2483</v>
      </c>
      <c r="G288" s="1851" t="s">
        <v>28</v>
      </c>
      <c r="H288" s="1851" t="s">
        <v>28</v>
      </c>
      <c r="I288" s="1851" t="s">
        <v>906</v>
      </c>
    </row>
    <row customHeight="1" ht="11.25">
      <c r="A289" s="1851" t="s">
        <v>2254</v>
      </c>
      <c r="B289" s="1851" t="s">
        <v>16</v>
      </c>
      <c r="C289" s="1851" t="s">
        <v>2487</v>
      </c>
      <c r="D289" s="1851" t="s">
        <v>2488</v>
      </c>
      <c r="E289" s="1851" t="s">
        <v>2489</v>
      </c>
      <c r="F289" s="1851" t="s">
        <v>2285</v>
      </c>
      <c r="G289" s="1851" t="s">
        <v>28</v>
      </c>
      <c r="H289" s="1851" t="s">
        <v>2490</v>
      </c>
      <c r="I289" s="1851" t="s">
        <v>906</v>
      </c>
    </row>
    <row customHeight="1" ht="11.25">
      <c r="A290" s="1851" t="s">
        <v>2254</v>
      </c>
      <c r="B290" s="1851" t="s">
        <v>16</v>
      </c>
      <c r="C290" s="1851" t="s">
        <v>2537</v>
      </c>
      <c r="D290" s="1851" t="s">
        <v>2538</v>
      </c>
      <c r="E290" s="1851" t="s">
        <v>2539</v>
      </c>
      <c r="F290" s="1851" t="s">
        <v>2540</v>
      </c>
      <c r="G290" s="1851" t="s">
        <v>2541</v>
      </c>
      <c r="H290" s="1851" t="s">
        <v>28</v>
      </c>
      <c r="I290" s="1851" t="s">
        <v>906</v>
      </c>
    </row>
    <row customHeight="1" ht="11.25">
      <c r="A291" s="1851" t="s">
        <v>2254</v>
      </c>
      <c r="B291" s="1851" t="s">
        <v>16</v>
      </c>
      <c r="C291" s="1851" t="s">
        <v>2878</v>
      </c>
      <c r="D291" s="1851" t="s">
        <v>2879</v>
      </c>
      <c r="E291" s="1851" t="s">
        <v>2539</v>
      </c>
      <c r="F291" s="1851" t="s">
        <v>2880</v>
      </c>
      <c r="G291" s="1851" t="s">
        <v>2881</v>
      </c>
      <c r="H291" s="1851" t="s">
        <v>28</v>
      </c>
      <c r="I291" s="1851" t="s">
        <v>906</v>
      </c>
    </row>
    <row customHeight="1" ht="11.25">
      <c r="A292" s="1851" t="s">
        <v>2254</v>
      </c>
      <c r="B292" s="1851" t="s">
        <v>16</v>
      </c>
      <c r="C292" s="1851" t="s">
        <v>2882</v>
      </c>
      <c r="D292" s="1851" t="s">
        <v>2883</v>
      </c>
      <c r="E292" s="1851" t="s">
        <v>2884</v>
      </c>
      <c r="F292" s="1851" t="s">
        <v>2458</v>
      </c>
      <c r="G292" s="1851" t="s">
        <v>28</v>
      </c>
      <c r="H292" s="1851" t="s">
        <v>28</v>
      </c>
      <c r="I292" s="1851" t="s">
        <v>906</v>
      </c>
    </row>
    <row customHeight="1" ht="11.25">
      <c r="A293" s="1851" t="s">
        <v>2254</v>
      </c>
      <c r="B293" s="1851" t="s">
        <v>16</v>
      </c>
      <c r="C293" s="1851" t="s">
        <v>2584</v>
      </c>
      <c r="D293" s="1851" t="s">
        <v>2585</v>
      </c>
      <c r="E293" s="1851" t="s">
        <v>2586</v>
      </c>
      <c r="F293" s="1851" t="s">
        <v>2587</v>
      </c>
      <c r="G293" s="1851" t="s">
        <v>28</v>
      </c>
      <c r="H293" s="1851" t="s">
        <v>28</v>
      </c>
      <c r="I293" s="1851" t="s">
        <v>906</v>
      </c>
    </row>
    <row customHeight="1" ht="11.25">
      <c r="A294" s="1851" t="s">
        <v>2254</v>
      </c>
      <c r="B294" s="1851" t="s">
        <v>16</v>
      </c>
      <c r="C294" s="1851" t="s">
        <v>2885</v>
      </c>
      <c r="D294" s="1851" t="s">
        <v>2886</v>
      </c>
      <c r="E294" s="1851" t="s">
        <v>2887</v>
      </c>
      <c r="F294" s="1851" t="s">
        <v>2462</v>
      </c>
      <c r="G294" s="1851" t="s">
        <v>28</v>
      </c>
      <c r="H294" s="1851" t="s">
        <v>28</v>
      </c>
      <c r="I294" s="1851" t="s">
        <v>906</v>
      </c>
    </row>
    <row customHeight="1" ht="11.25">
      <c r="A295" s="1851" t="s">
        <v>2254</v>
      </c>
      <c r="B295" s="1851" t="s">
        <v>16</v>
      </c>
      <c r="C295" s="1851" t="s">
        <v>2888</v>
      </c>
      <c r="D295" s="1851" t="s">
        <v>2889</v>
      </c>
      <c r="E295" s="1851" t="s">
        <v>2890</v>
      </c>
      <c r="F295" s="1851" t="s">
        <v>2289</v>
      </c>
      <c r="G295" s="1851" t="s">
        <v>28</v>
      </c>
      <c r="H295" s="1851" t="s">
        <v>2891</v>
      </c>
      <c r="I295" s="1851" t="s">
        <v>906</v>
      </c>
    </row>
    <row customHeight="1" ht="11.25">
      <c r="A296" s="1851" t="s">
        <v>2254</v>
      </c>
      <c r="B296" s="1851" t="s">
        <v>16</v>
      </c>
      <c r="C296" s="1851" t="s">
        <v>2892</v>
      </c>
      <c r="D296" s="1851" t="s">
        <v>2893</v>
      </c>
      <c r="E296" s="1851" t="s">
        <v>2894</v>
      </c>
      <c r="F296" s="1851" t="s">
        <v>2289</v>
      </c>
      <c r="G296" s="1851" t="s">
        <v>28</v>
      </c>
      <c r="H296" s="1851" t="s">
        <v>28</v>
      </c>
      <c r="I296" s="1851" t="s">
        <v>906</v>
      </c>
    </row>
    <row customHeight="1" ht="11.25">
      <c r="A297" s="1851" t="s">
        <v>2254</v>
      </c>
      <c r="B297" s="1851" t="s">
        <v>16</v>
      </c>
      <c r="C297" s="1851" t="s">
        <v>2914</v>
      </c>
      <c r="D297" s="1851" t="s">
        <v>2915</v>
      </c>
      <c r="E297" s="1851" t="s">
        <v>2916</v>
      </c>
      <c r="F297" s="1851" t="s">
        <v>2277</v>
      </c>
      <c r="G297" s="1851" t="s">
        <v>28</v>
      </c>
      <c r="H297" s="1851" t="s">
        <v>28</v>
      </c>
      <c r="I297" s="1851" t="s">
        <v>906</v>
      </c>
    </row>
    <row customHeight="1" ht="11.25">
      <c r="A298" s="1851" t="s">
        <v>2254</v>
      </c>
      <c r="B298" s="1851" t="s">
        <v>16</v>
      </c>
      <c r="C298" s="1851" t="s">
        <v>2895</v>
      </c>
      <c r="D298" s="1851" t="s">
        <v>2896</v>
      </c>
      <c r="E298" s="1851" t="s">
        <v>2897</v>
      </c>
      <c r="F298" s="1851" t="s">
        <v>2285</v>
      </c>
      <c r="G298" s="1851" t="s">
        <v>2490</v>
      </c>
      <c r="H298" s="1851" t="s">
        <v>28</v>
      </c>
      <c r="I298" s="1851" t="s">
        <v>906</v>
      </c>
    </row>
    <row customHeight="1" ht="11.25">
      <c r="A299" s="1851" t="s">
        <v>2254</v>
      </c>
      <c r="B299" s="1851" t="s">
        <v>16</v>
      </c>
      <c r="C299" s="1851" t="s">
        <v>2898</v>
      </c>
      <c r="D299" s="1851" t="s">
        <v>2899</v>
      </c>
      <c r="E299" s="1851" t="s">
        <v>2900</v>
      </c>
      <c r="F299" s="1851" t="s">
        <v>2363</v>
      </c>
      <c r="G299" s="1851" t="s">
        <v>28</v>
      </c>
      <c r="H299" s="1851" t="s">
        <v>28</v>
      </c>
      <c r="I299" s="1851" t="s">
        <v>906</v>
      </c>
    </row>
    <row customHeight="1" ht="11.25">
      <c r="A300" s="1851" t="s">
        <v>2254</v>
      </c>
      <c r="B300" s="1851" t="s">
        <v>16</v>
      </c>
      <c r="C300" s="1851" t="s">
        <v>2776</v>
      </c>
      <c r="D300" s="1851" t="s">
        <v>2777</v>
      </c>
      <c r="E300" s="1851" t="s">
        <v>2778</v>
      </c>
      <c r="F300" s="1851" t="s">
        <v>2363</v>
      </c>
      <c r="G300" s="1851" t="s">
        <v>28</v>
      </c>
      <c r="H300" s="1851" t="s">
        <v>28</v>
      </c>
      <c r="I300" s="1851" t="s">
        <v>906</v>
      </c>
    </row>
    <row customHeight="1" ht="11.25">
      <c r="A301" s="1851" t="s">
        <v>2254</v>
      </c>
      <c r="B301" s="1851" t="s">
        <v>16</v>
      </c>
      <c r="C301" s="1851" t="s">
        <v>2917</v>
      </c>
      <c r="D301" s="1851" t="s">
        <v>2918</v>
      </c>
      <c r="E301" s="1851" t="s">
        <v>2919</v>
      </c>
      <c r="F301" s="1851" t="s">
        <v>2258</v>
      </c>
      <c r="G301" s="1851" t="s">
        <v>28</v>
      </c>
      <c r="H301" s="1851" t="s">
        <v>2920</v>
      </c>
      <c r="I301" s="1851" t="s">
        <v>906</v>
      </c>
    </row>
    <row customHeight="1" ht="11.25">
      <c r="A302" s="1851" t="s">
        <v>2254</v>
      </c>
      <c r="B302" s="1851" t="s">
        <v>16</v>
      </c>
      <c r="C302" s="1851" t="s">
        <v>13</v>
      </c>
      <c r="D302" s="1851" t="s">
        <v>47</v>
      </c>
      <c r="E302" s="1851" t="s">
        <v>50</v>
      </c>
      <c r="F302" s="1851" t="s">
        <v>52</v>
      </c>
      <c r="G302" s="1851" t="s">
        <v>28</v>
      </c>
      <c r="H302" s="1851" t="s">
        <v>28</v>
      </c>
      <c r="I302" s="1851" t="s">
        <v>906</v>
      </c>
    </row>
    <row customHeight="1" ht="11.25">
      <c r="A303" s="1851" t="s">
        <v>2254</v>
      </c>
      <c r="B303" s="1851" t="s">
        <v>16</v>
      </c>
      <c r="C303" s="1851" t="s">
        <v>2813</v>
      </c>
      <c r="D303" s="1851" t="s">
        <v>2814</v>
      </c>
      <c r="E303" s="1851" t="s">
        <v>2815</v>
      </c>
      <c r="F303" s="1851" t="s">
        <v>2262</v>
      </c>
      <c r="G303" s="1851" t="s">
        <v>28</v>
      </c>
      <c r="H303" s="1851" t="s">
        <v>28</v>
      </c>
      <c r="I303" s="1851" t="s">
        <v>906</v>
      </c>
    </row>
    <row customHeight="1" ht="11.25">
      <c r="A304" s="1851" t="s">
        <v>2254</v>
      </c>
      <c r="B304" s="1851" t="s">
        <v>16</v>
      </c>
      <c r="C304" s="1851" t="s">
        <v>2901</v>
      </c>
      <c r="D304" s="1851" t="s">
        <v>2902</v>
      </c>
      <c r="E304" s="1851" t="s">
        <v>2903</v>
      </c>
      <c r="F304" s="1851" t="s">
        <v>2328</v>
      </c>
      <c r="G304" s="1851" t="s">
        <v>28</v>
      </c>
      <c r="H304" s="1851" t="s">
        <v>28</v>
      </c>
      <c r="I304" s="1851" t="s">
        <v>906</v>
      </c>
    </row>
    <row customHeight="1" ht="11.25">
      <c r="A305" s="1851" t="s">
        <v>2254</v>
      </c>
      <c r="B305" s="1851" t="s">
        <v>16</v>
      </c>
      <c r="C305" s="1851" t="s">
        <v>2822</v>
      </c>
      <c r="D305" s="1851" t="s">
        <v>2823</v>
      </c>
      <c r="E305" s="1851" t="s">
        <v>2824</v>
      </c>
      <c r="F305" s="1851" t="s">
        <v>2335</v>
      </c>
      <c r="G305" s="1851" t="s">
        <v>28</v>
      </c>
      <c r="H305" s="1851" t="s">
        <v>28</v>
      </c>
      <c r="I305" s="1851" t="s">
        <v>906</v>
      </c>
    </row>
    <row customHeight="1" ht="11.25">
      <c r="A306" s="1851" t="s">
        <v>2254</v>
      </c>
      <c r="B306" s="1851" t="s">
        <v>16</v>
      </c>
      <c r="C306" s="1851" t="s">
        <v>2857</v>
      </c>
      <c r="D306" s="1851" t="s">
        <v>2858</v>
      </c>
      <c r="E306" s="1851" t="s">
        <v>2859</v>
      </c>
      <c r="F306" s="1851" t="s">
        <v>2860</v>
      </c>
      <c r="G306" s="1851" t="s">
        <v>28</v>
      </c>
      <c r="H306" s="1851" t="s">
        <v>28</v>
      </c>
      <c r="I306" s="1851" t="s">
        <v>906</v>
      </c>
    </row>
    <row customHeight="1" ht="11.25">
      <c r="A307" s="1851" t="s">
        <v>2254</v>
      </c>
      <c r="B307" s="1851" t="s">
        <v>16</v>
      </c>
      <c r="C307" s="1851" t="s">
        <v>2861</v>
      </c>
      <c r="D307" s="1851" t="s">
        <v>2862</v>
      </c>
      <c r="E307" s="1851" t="s">
        <v>2845</v>
      </c>
      <c r="F307" s="1851" t="s">
        <v>2479</v>
      </c>
      <c r="G307" s="1851" t="s">
        <v>2863</v>
      </c>
      <c r="H307" s="1851" t="s">
        <v>28</v>
      </c>
      <c r="I307" s="1851" t="s">
        <v>906</v>
      </c>
    </row>
    <row customHeight="1" ht="11.25">
      <c r="A308" s="1851" t="s">
        <v>2254</v>
      </c>
      <c r="B308" s="1851" t="s">
        <v>16</v>
      </c>
      <c r="C308" s="1851" t="s">
        <v>2864</v>
      </c>
      <c r="D308" s="1851" t="s">
        <v>2865</v>
      </c>
      <c r="E308" s="1851" t="s">
        <v>2845</v>
      </c>
      <c r="F308" s="1851" t="s">
        <v>2866</v>
      </c>
      <c r="G308" s="1851" t="s">
        <v>28</v>
      </c>
      <c r="H308" s="1851" t="s">
        <v>28</v>
      </c>
      <c r="I308" s="1851" t="s">
        <v>906</v>
      </c>
    </row>
    <row customHeight="1" ht="11.25">
      <c r="A309" s="1851" t="s">
        <v>2254</v>
      </c>
      <c r="B309" s="1851" t="s">
        <v>16</v>
      </c>
      <c r="C309" s="1851" t="s">
        <v>2921</v>
      </c>
      <c r="D309" s="1851" t="s">
        <v>2922</v>
      </c>
      <c r="E309" s="1851" t="s">
        <v>2923</v>
      </c>
      <c r="F309" s="1851" t="s">
        <v>2262</v>
      </c>
      <c r="G309" s="1851" t="s">
        <v>28</v>
      </c>
      <c r="H309" s="1851" t="s">
        <v>28</v>
      </c>
      <c r="I309" s="1851" t="s">
        <v>1625</v>
      </c>
    </row>
    <row customHeight="1" ht="11.25">
      <c r="A310" s="1851" t="s">
        <v>2254</v>
      </c>
      <c r="B310" s="1851" t="s">
        <v>16</v>
      </c>
      <c r="C310" s="1851" t="s">
        <v>2924</v>
      </c>
      <c r="D310" s="1851" t="s">
        <v>2925</v>
      </c>
      <c r="E310" s="1851" t="s">
        <v>2926</v>
      </c>
      <c r="F310" s="1851" t="s">
        <v>2269</v>
      </c>
      <c r="G310" s="1851" t="s">
        <v>28</v>
      </c>
      <c r="H310" s="1851" t="s">
        <v>28</v>
      </c>
      <c r="I310" s="1851" t="s">
        <v>1625</v>
      </c>
    </row>
    <row customHeight="1" ht="11.25">
      <c r="A311" s="1851" t="s">
        <v>2254</v>
      </c>
      <c r="B311" s="1851" t="s">
        <v>16</v>
      </c>
      <c r="C311" s="1851" t="s">
        <v>2927</v>
      </c>
      <c r="D311" s="1851" t="s">
        <v>2928</v>
      </c>
      <c r="E311" s="1851" t="s">
        <v>2929</v>
      </c>
      <c r="F311" s="1851" t="s">
        <v>2324</v>
      </c>
      <c r="G311" s="1851" t="s">
        <v>28</v>
      </c>
      <c r="H311" s="1851" t="s">
        <v>28</v>
      </c>
      <c r="I311" s="1851" t="s">
        <v>1625</v>
      </c>
    </row>
    <row customHeight="1" ht="11.25">
      <c r="A312" s="1851" t="s">
        <v>2254</v>
      </c>
      <c r="B312" s="1851" t="s">
        <v>16</v>
      </c>
      <c r="C312" s="1851" t="s">
        <v>2930</v>
      </c>
      <c r="D312" s="1851" t="s">
        <v>2931</v>
      </c>
      <c r="E312" s="1851" t="s">
        <v>2932</v>
      </c>
      <c r="F312" s="1851" t="s">
        <v>2933</v>
      </c>
      <c r="G312" s="1851" t="s">
        <v>28</v>
      </c>
      <c r="H312" s="1851" t="s">
        <v>28</v>
      </c>
      <c r="I312" s="1851" t="s">
        <v>1625</v>
      </c>
    </row>
    <row customHeight="1" ht="11.25">
      <c r="A313" s="1851" t="s">
        <v>2254</v>
      </c>
      <c r="B313" s="1851" t="s">
        <v>16</v>
      </c>
      <c r="C313" s="1851" t="s">
        <v>28</v>
      </c>
      <c r="D313" s="1851" t="s">
        <v>2474</v>
      </c>
      <c r="E313" s="1851" t="s">
        <v>2475</v>
      </c>
      <c r="F313" s="1851" t="s">
        <v>2346</v>
      </c>
      <c r="G313" s="1851" t="s">
        <v>28</v>
      </c>
      <c r="H313" s="1851" t="s">
        <v>28</v>
      </c>
      <c r="I313" s="1851" t="s">
        <v>1625</v>
      </c>
    </row>
    <row customHeight="1" ht="11.25">
      <c r="A314" s="1851" t="s">
        <v>2254</v>
      </c>
      <c r="B314" s="1851" t="s">
        <v>16</v>
      </c>
      <c r="C314" s="1851" t="s">
        <v>2934</v>
      </c>
      <c r="D314" s="1851" t="s">
        <v>2935</v>
      </c>
      <c r="E314" s="1851" t="s">
        <v>2936</v>
      </c>
      <c r="F314" s="1851" t="s">
        <v>2937</v>
      </c>
      <c r="G314" s="1851" t="s">
        <v>28</v>
      </c>
      <c r="H314" s="1851" t="s">
        <v>28</v>
      </c>
      <c r="I314" s="1851" t="s">
        <v>1625</v>
      </c>
    </row>
    <row customHeight="1" ht="11.25">
      <c r="A315" s="1851" t="s">
        <v>2254</v>
      </c>
      <c r="B315" s="1851" t="s">
        <v>16</v>
      </c>
      <c r="C315" s="1851" t="s">
        <v>2938</v>
      </c>
      <c r="D315" s="1851" t="s">
        <v>2939</v>
      </c>
      <c r="E315" s="1851" t="s">
        <v>2940</v>
      </c>
      <c r="F315" s="1851" t="s">
        <v>2269</v>
      </c>
      <c r="G315" s="1851" t="s">
        <v>28</v>
      </c>
      <c r="H315" s="1851" t="s">
        <v>28</v>
      </c>
      <c r="I315" s="1851" t="s">
        <v>1625</v>
      </c>
    </row>
    <row customHeight="1" ht="11.25">
      <c r="A316" s="1851" t="s">
        <v>2254</v>
      </c>
      <c r="B316" s="1851" t="s">
        <v>16</v>
      </c>
      <c r="C316" s="1851" t="s">
        <v>2941</v>
      </c>
      <c r="D316" s="1851" t="s">
        <v>2942</v>
      </c>
      <c r="E316" s="1851" t="s">
        <v>2943</v>
      </c>
      <c r="F316" s="1851" t="s">
        <v>2342</v>
      </c>
      <c r="G316" s="1851" t="s">
        <v>28</v>
      </c>
      <c r="H316" s="1851" t="s">
        <v>28</v>
      </c>
      <c r="I316" s="1851" t="s">
        <v>1625</v>
      </c>
    </row>
    <row customHeight="1" ht="11.25">
      <c r="A317" s="1851" t="s">
        <v>2254</v>
      </c>
      <c r="B317" s="1851" t="s">
        <v>16</v>
      </c>
      <c r="C317" s="1851" t="s">
        <v>2944</v>
      </c>
      <c r="D317" s="1851" t="s">
        <v>2945</v>
      </c>
      <c r="E317" s="1851" t="s">
        <v>2946</v>
      </c>
      <c r="F317" s="1851" t="s">
        <v>2947</v>
      </c>
      <c r="G317" s="1851" t="s">
        <v>28</v>
      </c>
      <c r="H317" s="1851" t="s">
        <v>28</v>
      </c>
      <c r="I317" s="1851" t="s">
        <v>1625</v>
      </c>
    </row>
    <row customHeight="1" ht="11.25">
      <c r="A318" s="1851" t="s">
        <v>2254</v>
      </c>
      <c r="B318" s="1851" t="s">
        <v>16</v>
      </c>
      <c r="C318" s="1851" t="s">
        <v>2948</v>
      </c>
      <c r="D318" s="1851" t="s">
        <v>2949</v>
      </c>
      <c r="E318" s="1851" t="s">
        <v>2950</v>
      </c>
      <c r="F318" s="1851" t="s">
        <v>2933</v>
      </c>
      <c r="G318" s="1851" t="s">
        <v>28</v>
      </c>
      <c r="H318" s="1851" t="s">
        <v>28</v>
      </c>
      <c r="I318" s="1851" t="s">
        <v>1625</v>
      </c>
    </row>
    <row customHeight="1" ht="11.25">
      <c r="A319" s="1851" t="s">
        <v>2254</v>
      </c>
      <c r="B319" s="1851" t="s">
        <v>16</v>
      </c>
      <c r="C319" s="1851" t="s">
        <v>2951</v>
      </c>
      <c r="D319" s="1851" t="s">
        <v>2952</v>
      </c>
      <c r="E319" s="1851" t="s">
        <v>2953</v>
      </c>
      <c r="F319" s="1851" t="s">
        <v>2269</v>
      </c>
      <c r="G319" s="1851" t="s">
        <v>2954</v>
      </c>
      <c r="H319" s="1851" t="s">
        <v>28</v>
      </c>
      <c r="I319" s="1851" t="s">
        <v>1625</v>
      </c>
    </row>
    <row customHeight="1" ht="11.25">
      <c r="A320" s="1851" t="s">
        <v>2254</v>
      </c>
      <c r="B320" s="1851" t="s">
        <v>16</v>
      </c>
      <c r="C320" s="1851" t="s">
        <v>2955</v>
      </c>
      <c r="D320" s="1851" t="s">
        <v>2956</v>
      </c>
      <c r="E320" s="1851" t="s">
        <v>2957</v>
      </c>
      <c r="F320" s="1851" t="s">
        <v>2703</v>
      </c>
      <c r="G320" s="1851" t="s">
        <v>28</v>
      </c>
      <c r="H320" s="1851" t="s">
        <v>28</v>
      </c>
      <c r="I320" s="1851" t="s">
        <v>1625</v>
      </c>
    </row>
    <row customHeight="1" ht="11.25">
      <c r="A321" s="1851" t="s">
        <v>2254</v>
      </c>
      <c r="B321" s="1851" t="s">
        <v>16</v>
      </c>
      <c r="C321" s="1851" t="s">
        <v>2958</v>
      </c>
      <c r="D321" s="1851" t="s">
        <v>2959</v>
      </c>
      <c r="E321" s="1851" t="s">
        <v>2960</v>
      </c>
      <c r="F321" s="1851" t="s">
        <v>2961</v>
      </c>
      <c r="G321" s="1851" t="s">
        <v>28</v>
      </c>
      <c r="H321" s="1851" t="s">
        <v>28</v>
      </c>
      <c r="I321" s="1851" t="s">
        <v>1625</v>
      </c>
    </row>
    <row customHeight="1" ht="11.25">
      <c r="A322" s="1851" t="s">
        <v>2254</v>
      </c>
      <c r="B322" s="1851" t="s">
        <v>16</v>
      </c>
      <c r="C322" s="1851" t="s">
        <v>2962</v>
      </c>
      <c r="D322" s="1851" t="s">
        <v>2963</v>
      </c>
      <c r="E322" s="1851" t="s">
        <v>2964</v>
      </c>
      <c r="F322" s="1851" t="s">
        <v>2363</v>
      </c>
      <c r="G322" s="1851" t="s">
        <v>2965</v>
      </c>
      <c r="H322" s="1851" t="s">
        <v>28</v>
      </c>
      <c r="I322" s="1851" t="s">
        <v>1625</v>
      </c>
    </row>
    <row customHeight="1" ht="11.25">
      <c r="A323" s="1851" t="s">
        <v>2254</v>
      </c>
      <c r="B323" s="1851" t="s">
        <v>16</v>
      </c>
      <c r="C323" s="1851" t="s">
        <v>2966</v>
      </c>
      <c r="D323" s="1851" t="s">
        <v>2967</v>
      </c>
      <c r="E323" s="1851" t="s">
        <v>2968</v>
      </c>
      <c r="F323" s="1851" t="s">
        <v>2947</v>
      </c>
      <c r="G323" s="1851" t="s">
        <v>28</v>
      </c>
      <c r="H323" s="1851" t="s">
        <v>28</v>
      </c>
      <c r="I323"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0EF3E-EF87-63E7-0649-0.9F8E1CBB}"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2969</v>
      </c>
      <c r="B1" s="65" t="s">
        <v>2970</v>
      </c>
      <c r="C1" s="65" t="s">
        <v>2971</v>
      </c>
      <c r="D1" s="65" t="s">
        <v>2972</v>
      </c>
      <c r="E1" s="61" t="s">
        <v>2973</v>
      </c>
      <c r="F1" s="61" t="s">
        <v>2974</v>
      </c>
      <c r="G1" s="61" t="s">
        <v>2975</v>
      </c>
    </row>
    <row customHeight="1" ht="11.25">
      <c r="A2" s="374" t="s">
        <v>16</v>
      </c>
      <c r="B2" s="0" t="s">
        <v>100</v>
      </c>
      <c r="C2" s="0" t="s">
        <v>101</v>
      </c>
      <c r="D2" s="0" t="s">
        <v>2976</v>
      </c>
      <c r="E2" s="0" t="s">
        <v>2977</v>
      </c>
      <c r="F2" s="0" t="s">
        <v>2978</v>
      </c>
      <c r="G2" s="0" t="s">
        <v>109</v>
      </c>
    </row>
    <row customHeight="1" ht="11.25">
      <c r="A3" s="374" t="s">
        <v>16</v>
      </c>
      <c r="B3" s="0" t="s">
        <v>100</v>
      </c>
      <c r="C3" s="0" t="s">
        <v>101</v>
      </c>
      <c r="D3" s="0" t="s">
        <v>2979</v>
      </c>
      <c r="E3" s="0" t="s">
        <v>2980</v>
      </c>
      <c r="F3" s="0" t="s">
        <v>2978</v>
      </c>
      <c r="G3" s="0" t="s">
        <v>110</v>
      </c>
    </row>
    <row customHeight="1" ht="11.25">
      <c r="A4" s="374" t="s">
        <v>16</v>
      </c>
      <c r="B4" s="0" t="s">
        <v>100</v>
      </c>
      <c r="C4" s="0" t="s">
        <v>101</v>
      </c>
      <c r="D4" s="0" t="s">
        <v>2981</v>
      </c>
      <c r="E4" s="0" t="s">
        <v>2982</v>
      </c>
      <c r="F4" s="0" t="s">
        <v>2978</v>
      </c>
      <c r="G4" s="0" t="s">
        <v>90</v>
      </c>
    </row>
    <row customHeight="1" ht="11.25">
      <c r="A5" s="374" t="s">
        <v>16</v>
      </c>
      <c r="B5" s="0" t="s">
        <v>100</v>
      </c>
      <c r="C5" s="0" t="s">
        <v>101</v>
      </c>
      <c r="D5" s="0" t="s">
        <v>2983</v>
      </c>
      <c r="E5" s="0" t="s">
        <v>2984</v>
      </c>
      <c r="F5" s="0" t="s">
        <v>2978</v>
      </c>
      <c r="G5" s="0" t="s">
        <v>91</v>
      </c>
    </row>
    <row customHeight="1" ht="11.25">
      <c r="A6" s="374" t="s">
        <v>16</v>
      </c>
      <c r="B6" s="0" t="s">
        <v>100</v>
      </c>
      <c r="C6" s="0" t="s">
        <v>101</v>
      </c>
      <c r="D6" s="0" t="s">
        <v>2985</v>
      </c>
      <c r="E6" s="0" t="s">
        <v>2986</v>
      </c>
      <c r="F6" s="0" t="s">
        <v>2978</v>
      </c>
      <c r="G6" s="0" t="s">
        <v>111</v>
      </c>
    </row>
    <row customHeight="1" ht="11.25">
      <c r="A7" s="374" t="s">
        <v>16</v>
      </c>
      <c r="B7" s="0" t="s">
        <v>100</v>
      </c>
      <c r="C7" s="0" t="s">
        <v>101</v>
      </c>
      <c r="D7" s="0" t="s">
        <v>2987</v>
      </c>
      <c r="E7" s="0" t="s">
        <v>2988</v>
      </c>
      <c r="F7" s="0" t="s">
        <v>2978</v>
      </c>
      <c r="G7" s="0" t="s">
        <v>92</v>
      </c>
    </row>
    <row customHeight="1" ht="11.25">
      <c r="A8" s="374" t="s">
        <v>16</v>
      </c>
      <c r="B8" s="0" t="s">
        <v>100</v>
      </c>
      <c r="C8" s="0" t="s">
        <v>101</v>
      </c>
      <c r="D8" s="0" t="s">
        <v>2989</v>
      </c>
      <c r="E8" s="0" t="s">
        <v>2990</v>
      </c>
      <c r="F8" s="0" t="s">
        <v>2978</v>
      </c>
      <c r="G8" s="0" t="s">
        <v>93</v>
      </c>
    </row>
    <row customHeight="1" ht="11.25">
      <c r="A9" s="374" t="s">
        <v>16</v>
      </c>
      <c r="B9" s="0" t="s">
        <v>100</v>
      </c>
      <c r="C9" s="0" t="s">
        <v>101</v>
      </c>
      <c r="D9" s="0" t="s">
        <v>2991</v>
      </c>
      <c r="E9" s="0" t="s">
        <v>2992</v>
      </c>
      <c r="F9" s="0" t="s">
        <v>2978</v>
      </c>
      <c r="G9" s="0" t="s">
        <v>112</v>
      </c>
    </row>
    <row customHeight="1" ht="11.25">
      <c r="A10" s="374" t="s">
        <v>16</v>
      </c>
      <c r="B10" s="0" t="s">
        <v>100</v>
      </c>
      <c r="C10" s="0" t="s">
        <v>101</v>
      </c>
      <c r="D10" s="0" t="s">
        <v>100</v>
      </c>
      <c r="E10" s="0" t="s">
        <v>101</v>
      </c>
      <c r="F10" s="0" t="s">
        <v>2993</v>
      </c>
      <c r="G10" s="0" t="s">
        <v>99</v>
      </c>
    </row>
    <row customHeight="1" ht="11.25">
      <c r="A11" s="374" t="s">
        <v>16</v>
      </c>
      <c r="B11" s="0" t="s">
        <v>100</v>
      </c>
      <c r="C11" s="0" t="s">
        <v>101</v>
      </c>
      <c r="D11" s="0" t="s">
        <v>2994</v>
      </c>
      <c r="E11" s="0" t="s">
        <v>2995</v>
      </c>
      <c r="F11" s="0" t="s">
        <v>2978</v>
      </c>
      <c r="G11" s="0" t="s">
        <v>148</v>
      </c>
    </row>
    <row customHeight="1" ht="11.25">
      <c r="A12" s="374" t="s">
        <v>16</v>
      </c>
      <c r="B12" s="0" t="s">
        <v>100</v>
      </c>
      <c r="C12" s="0" t="s">
        <v>101</v>
      </c>
      <c r="D12" s="0" t="s">
        <v>2996</v>
      </c>
      <c r="E12" s="0" t="s">
        <v>2997</v>
      </c>
      <c r="F12" s="0" t="s">
        <v>2978</v>
      </c>
      <c r="G12" s="0" t="s">
        <v>149</v>
      </c>
    </row>
    <row customHeight="1" ht="11.25">
      <c r="A13" s="374" t="s">
        <v>16</v>
      </c>
      <c r="B13" s="0" t="s">
        <v>100</v>
      </c>
      <c r="C13" s="0" t="s">
        <v>101</v>
      </c>
      <c r="D13" s="0" t="s">
        <v>2998</v>
      </c>
      <c r="E13" s="0" t="s">
        <v>2999</v>
      </c>
      <c r="F13" s="0" t="s">
        <v>2978</v>
      </c>
      <c r="G13" s="0" t="s">
        <v>150</v>
      </c>
    </row>
    <row customHeight="1" ht="11.25">
      <c r="A14" s="374" t="s">
        <v>16</v>
      </c>
      <c r="B14" s="0" t="s">
        <v>100</v>
      </c>
      <c r="C14" s="0" t="s">
        <v>101</v>
      </c>
      <c r="D14" s="0" t="s">
        <v>3000</v>
      </c>
      <c r="E14" s="0" t="s">
        <v>3001</v>
      </c>
      <c r="F14" s="0" t="s">
        <v>2978</v>
      </c>
      <c r="G14" s="0" t="s">
        <v>151</v>
      </c>
    </row>
    <row customHeight="1" ht="11.25">
      <c r="A15" s="374" t="s">
        <v>16</v>
      </c>
      <c r="B15" s="0" t="s">
        <v>100</v>
      </c>
      <c r="C15" s="0" t="s">
        <v>101</v>
      </c>
      <c r="D15" s="0" t="s">
        <v>3002</v>
      </c>
      <c r="E15" s="0" t="s">
        <v>3003</v>
      </c>
      <c r="F15" s="0" t="s">
        <v>2978</v>
      </c>
      <c r="G15" s="0" t="s">
        <v>152</v>
      </c>
    </row>
    <row customHeight="1" ht="11.25">
      <c r="A16" s="374" t="s">
        <v>16</v>
      </c>
      <c r="B16" s="0" t="s">
        <v>100</v>
      </c>
      <c r="C16" s="0" t="s">
        <v>101</v>
      </c>
      <c r="D16" s="0" t="s">
        <v>3004</v>
      </c>
      <c r="E16" s="0" t="s">
        <v>3005</v>
      </c>
      <c r="F16" s="0" t="s">
        <v>3006</v>
      </c>
      <c r="G16" s="0" t="s">
        <v>1468</v>
      </c>
    </row>
    <row customHeight="1" ht="11.25">
      <c r="A17" s="374" t="s">
        <v>16</v>
      </c>
      <c r="B17" s="0" t="s">
        <v>100</v>
      </c>
      <c r="C17" s="0" t="s">
        <v>101</v>
      </c>
      <c r="D17" s="0" t="s">
        <v>3007</v>
      </c>
      <c r="E17" s="0" t="s">
        <v>3008</v>
      </c>
      <c r="F17" s="0" t="s">
        <v>2978</v>
      </c>
      <c r="G17" s="0" t="s">
        <v>1474</v>
      </c>
    </row>
    <row customHeight="1" ht="11.25">
      <c r="A18" s="374" t="s">
        <v>16</v>
      </c>
      <c r="B18" s="0" t="s">
        <v>100</v>
      </c>
      <c r="C18" s="0" t="s">
        <v>101</v>
      </c>
      <c r="D18" s="0" t="s">
        <v>3009</v>
      </c>
      <c r="E18" s="0" t="s">
        <v>3010</v>
      </c>
      <c r="F18" s="0" t="s">
        <v>2978</v>
      </c>
      <c r="G18" s="0" t="s">
        <v>1486</v>
      </c>
    </row>
    <row customHeight="1" ht="11.25">
      <c r="A19" s="374" t="s">
        <v>16</v>
      </c>
      <c r="B19" s="0" t="s">
        <v>100</v>
      </c>
      <c r="C19" s="0" t="s">
        <v>101</v>
      </c>
      <c r="D19" s="0" t="s">
        <v>3011</v>
      </c>
      <c r="E19" s="0" t="s">
        <v>3012</v>
      </c>
      <c r="F19" s="0" t="s">
        <v>2978</v>
      </c>
      <c r="G19" s="0" t="s">
        <v>1500</v>
      </c>
    </row>
    <row customHeight="1" ht="11.25">
      <c r="A20" s="374" t="s">
        <v>16</v>
      </c>
      <c r="B20" s="0" t="s">
        <v>100</v>
      </c>
      <c r="C20" s="0" t="s">
        <v>101</v>
      </c>
      <c r="D20" s="0" t="s">
        <v>3013</v>
      </c>
      <c r="E20" s="0" t="s">
        <v>3014</v>
      </c>
      <c r="F20" s="0" t="s">
        <v>3006</v>
      </c>
      <c r="G20" s="0" t="s">
        <v>1512</v>
      </c>
    </row>
    <row customHeight="1" ht="11.25">
      <c r="A21" s="374" t="s">
        <v>16</v>
      </c>
      <c r="B21" s="0" t="s">
        <v>100</v>
      </c>
      <c r="C21" s="0" t="s">
        <v>101</v>
      </c>
      <c r="D21" s="0" t="s">
        <v>3015</v>
      </c>
      <c r="E21" s="0" t="s">
        <v>3016</v>
      </c>
      <c r="F21" s="0" t="s">
        <v>2978</v>
      </c>
      <c r="G21" s="0" t="s">
        <v>1521</v>
      </c>
    </row>
    <row customHeight="1" ht="11.25">
      <c r="A22" s="374" t="s">
        <v>16</v>
      </c>
      <c r="B22" s="0" t="s">
        <v>100</v>
      </c>
      <c r="C22" s="0" t="s">
        <v>101</v>
      </c>
      <c r="D22" s="0" t="s">
        <v>3017</v>
      </c>
      <c r="E22" s="0" t="s">
        <v>3018</v>
      </c>
      <c r="F22" s="0" t="s">
        <v>3006</v>
      </c>
      <c r="G22" s="0" t="s">
        <v>1537</v>
      </c>
    </row>
    <row customHeight="1" ht="11.25">
      <c r="A23" s="374" t="s">
        <v>16</v>
      </c>
      <c r="B23" s="0" t="s">
        <v>100</v>
      </c>
      <c r="C23" s="0" t="s">
        <v>101</v>
      </c>
      <c r="D23" s="0" t="s">
        <v>3019</v>
      </c>
      <c r="E23" s="0" t="s">
        <v>3020</v>
      </c>
      <c r="F23" s="0" t="s">
        <v>2978</v>
      </c>
      <c r="G23" s="0" t="s">
        <v>1544</v>
      </c>
    </row>
    <row customHeight="1" ht="11.25">
      <c r="A24" s="374" t="s">
        <v>16</v>
      </c>
      <c r="B24" s="0" t="s">
        <v>100</v>
      </c>
      <c r="C24" s="0" t="s">
        <v>101</v>
      </c>
      <c r="D24" s="0" t="s">
        <v>3021</v>
      </c>
      <c r="E24" s="0" t="s">
        <v>3022</v>
      </c>
      <c r="F24" s="0" t="s">
        <v>2978</v>
      </c>
      <c r="G24" s="0" t="s">
        <v>1552</v>
      </c>
    </row>
    <row customHeight="1" ht="11.25">
      <c r="A25" s="374" t="s">
        <v>16</v>
      </c>
      <c r="B25" s="0" t="s">
        <v>100</v>
      </c>
      <c r="C25" s="0" t="s">
        <v>101</v>
      </c>
      <c r="D25" s="0" t="s">
        <v>3023</v>
      </c>
      <c r="E25" s="0" t="s">
        <v>3024</v>
      </c>
      <c r="F25" s="0" t="s">
        <v>2978</v>
      </c>
      <c r="G25" s="0" t="s">
        <v>1559</v>
      </c>
    </row>
    <row customHeight="1" ht="11.25">
      <c r="A26" s="374" t="s">
        <v>16</v>
      </c>
      <c r="B26" s="0" t="s">
        <v>100</v>
      </c>
      <c r="C26" s="0" t="s">
        <v>101</v>
      </c>
      <c r="D26" s="0" t="s">
        <v>3025</v>
      </c>
      <c r="E26" s="0" t="s">
        <v>3026</v>
      </c>
      <c r="F26" s="0" t="s">
        <v>3006</v>
      </c>
      <c r="G26" s="0" t="s">
        <v>1563</v>
      </c>
    </row>
    <row customHeight="1" ht="11.25">
      <c r="A27" s="374" t="s">
        <v>16</v>
      </c>
      <c r="B27" s="0" t="s">
        <v>100</v>
      </c>
      <c r="C27" s="0" t="s">
        <v>101</v>
      </c>
      <c r="D27" s="0" t="s">
        <v>3027</v>
      </c>
      <c r="E27" s="0" t="s">
        <v>3028</v>
      </c>
      <c r="F27" s="0" t="s">
        <v>3006</v>
      </c>
      <c r="G27" s="0" t="s">
        <v>1568</v>
      </c>
    </row>
    <row customHeight="1" ht="11.25">
      <c r="A28" s="374" t="s">
        <v>16</v>
      </c>
      <c r="B28" s="0" t="s">
        <v>100</v>
      </c>
      <c r="C28" s="0" t="s">
        <v>101</v>
      </c>
      <c r="D28" s="0" t="s">
        <v>3029</v>
      </c>
      <c r="E28" s="0" t="s">
        <v>3030</v>
      </c>
      <c r="F28" s="0" t="s">
        <v>2978</v>
      </c>
      <c r="G28" s="0" t="s">
        <v>1576</v>
      </c>
    </row>
    <row customHeight="1" ht="11.25">
      <c r="A29" s="374" t="s">
        <v>16</v>
      </c>
      <c r="B29" s="0" t="s">
        <v>100</v>
      </c>
      <c r="C29" s="0" t="s">
        <v>101</v>
      </c>
      <c r="D29" s="0" t="s">
        <v>3031</v>
      </c>
      <c r="E29" s="0" t="s">
        <v>3032</v>
      </c>
      <c r="F29" s="0" t="s">
        <v>2978</v>
      </c>
      <c r="G29" s="0" t="s">
        <v>1578</v>
      </c>
    </row>
    <row customHeight="1" ht="11.25">
      <c r="A30" s="374" t="s">
        <v>16</v>
      </c>
      <c r="B30" s="0" t="s">
        <v>100</v>
      </c>
      <c r="C30" s="0" t="s">
        <v>101</v>
      </c>
      <c r="D30" s="0" t="s">
        <v>3033</v>
      </c>
      <c r="E30" s="0" t="s">
        <v>3034</v>
      </c>
      <c r="F30" s="0" t="s">
        <v>3006</v>
      </c>
      <c r="G30" s="0" t="s">
        <v>1581</v>
      </c>
    </row>
    <row customHeight="1" ht="11.25">
      <c r="A31" s="374" t="s">
        <v>16</v>
      </c>
      <c r="B31" s="0" t="s">
        <v>100</v>
      </c>
      <c r="C31" s="0" t="s">
        <v>101</v>
      </c>
      <c r="D31" s="0" t="s">
        <v>3035</v>
      </c>
      <c r="E31" s="0" t="s">
        <v>3036</v>
      </c>
      <c r="F31" s="0" t="s">
        <v>2978</v>
      </c>
      <c r="G31" s="0" t="s">
        <v>1587</v>
      </c>
    </row>
    <row customHeight="1" ht="11.25">
      <c r="A32" s="374" t="s">
        <v>16</v>
      </c>
      <c r="B32" s="0" t="s">
        <v>100</v>
      </c>
      <c r="C32" s="0" t="s">
        <v>101</v>
      </c>
      <c r="D32" s="0" t="s">
        <v>3037</v>
      </c>
      <c r="E32" s="0" t="s">
        <v>3038</v>
      </c>
      <c r="F32" s="0" t="s">
        <v>2978</v>
      </c>
      <c r="G32" s="0" t="s">
        <v>1589</v>
      </c>
    </row>
    <row customHeight="1" ht="11.25">
      <c r="A33" s="374" t="s">
        <v>16</v>
      </c>
      <c r="B33" s="0" t="s">
        <v>100</v>
      </c>
      <c r="C33" s="0" t="s">
        <v>101</v>
      </c>
      <c r="D33" s="0" t="s">
        <v>3039</v>
      </c>
      <c r="E33" s="0" t="s">
        <v>3040</v>
      </c>
      <c r="F33" s="0" t="s">
        <v>2978</v>
      </c>
      <c r="G33" s="0" t="s">
        <v>1591</v>
      </c>
    </row>
    <row customHeight="1" ht="11.25">
      <c r="A34" s="374" t="s">
        <v>16</v>
      </c>
      <c r="B34" s="0" t="s">
        <v>100</v>
      </c>
      <c r="C34" s="0" t="s">
        <v>101</v>
      </c>
      <c r="D34" s="0" t="s">
        <v>3041</v>
      </c>
      <c r="E34" s="0" t="s">
        <v>3042</v>
      </c>
      <c r="F34" s="0" t="s">
        <v>3006</v>
      </c>
      <c r="G34" s="0" t="s">
        <v>1593</v>
      </c>
    </row>
    <row customHeight="1" ht="11.25">
      <c r="A35" s="374" t="s">
        <v>16</v>
      </c>
      <c r="B35" s="0" t="s">
        <v>100</v>
      </c>
      <c r="C35" s="0" t="s">
        <v>101</v>
      </c>
      <c r="D35" s="0" t="s">
        <v>3043</v>
      </c>
      <c r="E35" s="0" t="s">
        <v>3044</v>
      </c>
      <c r="F35" s="0" t="s">
        <v>2978</v>
      </c>
      <c r="G35" s="0" t="s">
        <v>1598</v>
      </c>
    </row>
    <row customHeight="1" ht="11.25">
      <c r="A36" s="374" t="s">
        <v>16</v>
      </c>
      <c r="B36" s="0" t="s">
        <v>100</v>
      </c>
      <c r="C36" s="0" t="s">
        <v>101</v>
      </c>
      <c r="D36" s="0" t="s">
        <v>3045</v>
      </c>
      <c r="E36" s="0" t="s">
        <v>3046</v>
      </c>
      <c r="F36" s="0" t="s">
        <v>2978</v>
      </c>
      <c r="G36" s="0" t="s">
        <v>1603</v>
      </c>
    </row>
    <row customHeight="1" ht="11.25">
      <c r="A37" s="374" t="s">
        <v>16</v>
      </c>
      <c r="B37" s="0" t="s">
        <v>100</v>
      </c>
      <c r="C37" s="0" t="s">
        <v>101</v>
      </c>
      <c r="D37" s="0" t="s">
        <v>3047</v>
      </c>
      <c r="E37" s="0" t="s">
        <v>3048</v>
      </c>
      <c r="F37" s="0" t="s">
        <v>2978</v>
      </c>
      <c r="G37" s="0" t="s">
        <v>1607</v>
      </c>
    </row>
    <row customHeight="1" ht="11.25">
      <c r="A38" s="374" t="s">
        <v>16</v>
      </c>
      <c r="B38" s="0" t="s">
        <v>100</v>
      </c>
      <c r="C38" s="0" t="s">
        <v>101</v>
      </c>
      <c r="D38" s="0" t="s">
        <v>3049</v>
      </c>
      <c r="E38" s="0" t="s">
        <v>3050</v>
      </c>
      <c r="F38" s="0" t="s">
        <v>2978</v>
      </c>
      <c r="G38" s="0" t="s">
        <v>1615</v>
      </c>
    </row>
    <row customHeight="1" ht="11.25">
      <c r="A39" s="374" t="s">
        <v>16</v>
      </c>
      <c r="B39" s="0" t="s">
        <v>100</v>
      </c>
      <c r="C39" s="0" t="s">
        <v>101</v>
      </c>
      <c r="D39" s="0" t="s">
        <v>3051</v>
      </c>
      <c r="E39" s="0" t="s">
        <v>3052</v>
      </c>
      <c r="F39" s="0" t="s">
        <v>2978</v>
      </c>
      <c r="G39" s="0" t="s">
        <v>1621</v>
      </c>
    </row>
    <row customHeight="1" ht="11.25">
      <c r="A40" s="374" t="s">
        <v>16</v>
      </c>
      <c r="B40" s="0" t="s">
        <v>100</v>
      </c>
      <c r="C40" s="0" t="s">
        <v>101</v>
      </c>
      <c r="D40" s="0" t="s">
        <v>3053</v>
      </c>
      <c r="E40" s="0" t="s">
        <v>3054</v>
      </c>
      <c r="F40" s="0" t="s">
        <v>2978</v>
      </c>
      <c r="G40" s="0" t="s">
        <v>1626</v>
      </c>
    </row>
    <row customHeight="1" ht="11.25">
      <c r="A41" s="374" t="s">
        <v>16</v>
      </c>
      <c r="B41" s="0" t="s">
        <v>100</v>
      </c>
      <c r="C41" s="0" t="s">
        <v>101</v>
      </c>
      <c r="D41" s="0" t="s">
        <v>3055</v>
      </c>
      <c r="E41" s="0" t="s">
        <v>3056</v>
      </c>
      <c r="F41" s="0" t="s">
        <v>2978</v>
      </c>
      <c r="G41" s="0" t="s">
        <v>1630</v>
      </c>
    </row>
    <row customHeight="1" ht="11.25">
      <c r="A42" s="374" t="s">
        <v>16</v>
      </c>
      <c r="B42" s="0" t="s">
        <v>100</v>
      </c>
      <c r="C42" s="0" t="s">
        <v>101</v>
      </c>
      <c r="D42" s="0" t="s">
        <v>3057</v>
      </c>
      <c r="E42" s="0" t="s">
        <v>3058</v>
      </c>
      <c r="F42" s="0" t="s">
        <v>2978</v>
      </c>
      <c r="G42" s="0" t="s">
        <v>1633</v>
      </c>
    </row>
    <row customHeight="1" ht="11.25">
      <c r="A43" s="374" t="s">
        <v>16</v>
      </c>
      <c r="B43" s="0" t="s">
        <v>100</v>
      </c>
      <c r="C43" s="0" t="s">
        <v>101</v>
      </c>
      <c r="D43" s="0" t="s">
        <v>3059</v>
      </c>
      <c r="E43" s="0" t="s">
        <v>3060</v>
      </c>
      <c r="F43" s="0" t="s">
        <v>2978</v>
      </c>
      <c r="G43" s="0" t="s">
        <v>1640</v>
      </c>
    </row>
    <row customHeight="1" ht="11.25">
      <c r="A44" s="374" t="s">
        <v>16</v>
      </c>
      <c r="B44" s="0" t="s">
        <v>100</v>
      </c>
      <c r="C44" s="0" t="s">
        <v>101</v>
      </c>
      <c r="D44" s="0" t="s">
        <v>3061</v>
      </c>
      <c r="E44" s="0" t="s">
        <v>3062</v>
      </c>
      <c r="F44" s="0" t="s">
        <v>2978</v>
      </c>
      <c r="G44" s="0" t="s">
        <v>1649</v>
      </c>
    </row>
    <row customHeight="1" ht="11.25">
      <c r="A45" s="374" t="s">
        <v>16</v>
      </c>
      <c r="B45" s="0" t="s">
        <v>100</v>
      </c>
      <c r="C45" s="0" t="s">
        <v>101</v>
      </c>
      <c r="D45" s="0" t="s">
        <v>3063</v>
      </c>
      <c r="E45" s="0" t="s">
        <v>3064</v>
      </c>
      <c r="F45" s="0" t="s">
        <v>2978</v>
      </c>
      <c r="G45" s="0" t="s">
        <v>1654</v>
      </c>
    </row>
    <row customHeight="1" ht="11.25">
      <c r="A46" s="374" t="s">
        <v>16</v>
      </c>
      <c r="B46" s="0" t="s">
        <v>100</v>
      </c>
      <c r="C46" s="0" t="s">
        <v>101</v>
      </c>
      <c r="D46" s="0" t="s">
        <v>3065</v>
      </c>
      <c r="E46" s="0" t="s">
        <v>3066</v>
      </c>
      <c r="F46" s="0" t="s">
        <v>3006</v>
      </c>
      <c r="G46" s="0" t="s">
        <v>1658</v>
      </c>
    </row>
    <row customHeight="1" ht="11.25">
      <c r="A47" s="374" t="s">
        <v>16</v>
      </c>
      <c r="B47" s="0" t="s">
        <v>100</v>
      </c>
      <c r="C47" s="0" t="s">
        <v>101</v>
      </c>
      <c r="D47" s="0" t="s">
        <v>3067</v>
      </c>
      <c r="E47" s="0" t="s">
        <v>3068</v>
      </c>
      <c r="F47" s="0" t="s">
        <v>2978</v>
      </c>
      <c r="G47" s="0" t="s">
        <v>1664</v>
      </c>
    </row>
    <row customHeight="1" ht="11.25">
      <c r="A48" s="374" t="s">
        <v>16</v>
      </c>
      <c r="B48" s="0" t="s">
        <v>100</v>
      </c>
      <c r="C48" s="0" t="s">
        <v>101</v>
      </c>
      <c r="D48" s="0" t="s">
        <v>3069</v>
      </c>
      <c r="E48" s="0" t="s">
        <v>3070</v>
      </c>
      <c r="F48" s="0" t="s">
        <v>2978</v>
      </c>
      <c r="G48" s="0" t="s">
        <v>1669</v>
      </c>
    </row>
    <row customHeight="1" ht="11.25">
      <c r="A49" s="374" t="s">
        <v>16</v>
      </c>
      <c r="B49" s="0" t="s">
        <v>100</v>
      </c>
      <c r="C49" s="0" t="s">
        <v>101</v>
      </c>
      <c r="D49" s="0" t="s">
        <v>3071</v>
      </c>
      <c r="E49" s="0" t="s">
        <v>3072</v>
      </c>
      <c r="F49" s="0" t="s">
        <v>3006</v>
      </c>
      <c r="G49" s="0" t="s">
        <v>1672</v>
      </c>
    </row>
    <row customHeight="1" ht="11.25">
      <c r="A50" s="374" t="s">
        <v>16</v>
      </c>
      <c r="B50" s="0" t="s">
        <v>100</v>
      </c>
      <c r="C50" s="0" t="s">
        <v>101</v>
      </c>
      <c r="D50" s="0" t="s">
        <v>3073</v>
      </c>
      <c r="E50" s="0" t="s">
        <v>3074</v>
      </c>
      <c r="F50" s="0" t="s">
        <v>3006</v>
      </c>
      <c r="G50" s="0" t="s">
        <v>1675</v>
      </c>
    </row>
    <row customHeight="1" ht="11.25">
      <c r="A51" s="374" t="s">
        <v>16</v>
      </c>
      <c r="B51" s="0" t="s">
        <v>100</v>
      </c>
      <c r="C51" s="0" t="s">
        <v>101</v>
      </c>
      <c r="D51" s="0" t="s">
        <v>3075</v>
      </c>
      <c r="E51" s="0" t="s">
        <v>3076</v>
      </c>
      <c r="F51" s="0" t="s">
        <v>2978</v>
      </c>
      <c r="G51" s="0" t="s">
        <v>1680</v>
      </c>
    </row>
    <row customHeight="1" ht="11.25">
      <c r="A52" s="374" t="s">
        <v>16</v>
      </c>
      <c r="B52" s="0" t="s">
        <v>100</v>
      </c>
      <c r="C52" s="0" t="s">
        <v>101</v>
      </c>
      <c r="D52" s="0" t="s">
        <v>3077</v>
      </c>
      <c r="E52" s="0" t="s">
        <v>3078</v>
      </c>
      <c r="F52" s="0" t="s">
        <v>2978</v>
      </c>
      <c r="G52" s="0" t="s">
        <v>1684</v>
      </c>
    </row>
    <row customHeight="1" ht="11.25">
      <c r="A53" s="374" t="s">
        <v>16</v>
      </c>
      <c r="B53" s="0" t="s">
        <v>100</v>
      </c>
      <c r="C53" s="0" t="s">
        <v>101</v>
      </c>
      <c r="D53" s="0" t="s">
        <v>3079</v>
      </c>
      <c r="E53" s="0" t="s">
        <v>3080</v>
      </c>
      <c r="F53" s="0" t="s">
        <v>2978</v>
      </c>
      <c r="G53" s="0" t="s">
        <v>1686</v>
      </c>
    </row>
    <row customHeight="1" ht="11.25">
      <c r="A54" s="374" t="s">
        <v>16</v>
      </c>
      <c r="B54" s="0" t="s">
        <v>100</v>
      </c>
      <c r="C54" s="0" t="s">
        <v>101</v>
      </c>
      <c r="D54" s="0" t="s">
        <v>3081</v>
      </c>
      <c r="E54" s="0" t="s">
        <v>3082</v>
      </c>
      <c r="F54" s="0" t="s">
        <v>2978</v>
      </c>
      <c r="G54" s="0" t="s">
        <v>1689</v>
      </c>
    </row>
    <row customHeight="1" ht="11.25">
      <c r="A55" s="374" t="s">
        <v>16</v>
      </c>
      <c r="B55" s="0" t="s">
        <v>100</v>
      </c>
      <c r="C55" s="0" t="s">
        <v>101</v>
      </c>
      <c r="D55" s="0" t="s">
        <v>3083</v>
      </c>
      <c r="E55" s="0" t="s">
        <v>3084</v>
      </c>
      <c r="F55" s="0" t="s">
        <v>2978</v>
      </c>
      <c r="G55" s="0" t="s">
        <v>1693</v>
      </c>
    </row>
    <row customHeight="1" ht="11.25">
      <c r="A56" s="374" t="s">
        <v>16</v>
      </c>
      <c r="B56" s="0" t="s">
        <v>100</v>
      </c>
      <c r="C56" s="0" t="s">
        <v>101</v>
      </c>
      <c r="D56" s="0" t="s">
        <v>3085</v>
      </c>
      <c r="E56" s="0" t="s">
        <v>3086</v>
      </c>
      <c r="F56" s="0" t="s">
        <v>2978</v>
      </c>
      <c r="G56" s="0" t="s">
        <v>1696</v>
      </c>
    </row>
    <row customHeight="1" ht="11.25">
      <c r="A57" s="374" t="s">
        <v>16</v>
      </c>
      <c r="B57" s="0" t="s">
        <v>100</v>
      </c>
      <c r="C57" s="0" t="s">
        <v>101</v>
      </c>
      <c r="D57" s="0" t="s">
        <v>3087</v>
      </c>
      <c r="E57" s="0" t="s">
        <v>3088</v>
      </c>
      <c r="F57" s="0" t="s">
        <v>2978</v>
      </c>
      <c r="G57" s="0" t="s">
        <v>1699</v>
      </c>
    </row>
    <row customHeight="1" ht="11.25">
      <c r="A58" s="374" t="s">
        <v>16</v>
      </c>
      <c r="B58" s="0" t="s">
        <v>100</v>
      </c>
      <c r="C58" s="0" t="s">
        <v>101</v>
      </c>
      <c r="D58" s="0" t="s">
        <v>3089</v>
      </c>
      <c r="E58" s="0" t="s">
        <v>3090</v>
      </c>
      <c r="F58" s="0" t="s">
        <v>2978</v>
      </c>
      <c r="G58" s="0" t="s">
        <v>1702</v>
      </c>
    </row>
    <row customHeight="1" ht="11.25">
      <c r="A59" s="374" t="s">
        <v>16</v>
      </c>
      <c r="B59" s="0" t="s">
        <v>100</v>
      </c>
      <c r="C59" s="0" t="s">
        <v>101</v>
      </c>
      <c r="D59" s="0" t="s">
        <v>3091</v>
      </c>
      <c r="E59" s="0" t="s">
        <v>3092</v>
      </c>
      <c r="F59" s="0" t="s">
        <v>3006</v>
      </c>
      <c r="G59" s="0" t="s">
        <v>1706</v>
      </c>
    </row>
    <row customHeight="1" ht="11.25">
      <c r="A60" s="374" t="s">
        <v>16</v>
      </c>
      <c r="B60" s="0" t="s">
        <v>100</v>
      </c>
      <c r="C60" s="0" t="s">
        <v>101</v>
      </c>
      <c r="D60" s="0" t="s">
        <v>3093</v>
      </c>
      <c r="E60" s="0" t="s">
        <v>3094</v>
      </c>
      <c r="F60" s="0" t="s">
        <v>2978</v>
      </c>
      <c r="G60" s="0" t="s">
        <v>1709</v>
      </c>
    </row>
    <row customHeight="1" ht="11.25">
      <c r="A61" s="374" t="s">
        <v>16</v>
      </c>
      <c r="B61" s="0" t="s">
        <v>100</v>
      </c>
      <c r="C61" s="0" t="s">
        <v>101</v>
      </c>
      <c r="D61" s="0" t="s">
        <v>3095</v>
      </c>
      <c r="E61" s="0" t="s">
        <v>3096</v>
      </c>
      <c r="F61" s="0" t="s">
        <v>2978</v>
      </c>
      <c r="G61" s="0" t="s">
        <v>3097</v>
      </c>
    </row>
    <row customHeight="1" ht="11.25">
      <c r="A62" s="374" t="s">
        <v>16</v>
      </c>
      <c r="B62" s="0" t="s">
        <v>100</v>
      </c>
      <c r="C62" s="0" t="s">
        <v>101</v>
      </c>
      <c r="D62" s="0" t="s">
        <v>3098</v>
      </c>
      <c r="E62" s="0" t="s">
        <v>3099</v>
      </c>
      <c r="F62" s="0" t="s">
        <v>2978</v>
      </c>
      <c r="G62" s="0" t="s">
        <v>3100</v>
      </c>
    </row>
    <row customHeight="1" ht="11.25">
      <c r="A63" s="374" t="s">
        <v>16</v>
      </c>
      <c r="B63" s="0" t="s">
        <v>100</v>
      </c>
      <c r="C63" s="0" t="s">
        <v>101</v>
      </c>
      <c r="D63" s="0" t="s">
        <v>3101</v>
      </c>
      <c r="E63" s="0" t="s">
        <v>3102</v>
      </c>
      <c r="F63" s="0" t="s">
        <v>2978</v>
      </c>
      <c r="G63" s="0" t="s">
        <v>3103</v>
      </c>
    </row>
    <row customHeight="1" ht="11.25">
      <c r="A64" s="374" t="s">
        <v>16</v>
      </c>
      <c r="B64" s="0" t="s">
        <v>100</v>
      </c>
      <c r="C64" s="0" t="s">
        <v>101</v>
      </c>
      <c r="D64" s="0" t="s">
        <v>3104</v>
      </c>
      <c r="E64" s="0" t="s">
        <v>3105</v>
      </c>
      <c r="F64" s="0" t="s">
        <v>2978</v>
      </c>
      <c r="G64" s="0" t="s">
        <v>3106</v>
      </c>
    </row>
    <row customHeight="1" ht="11.25">
      <c r="A65" s="374" t="s">
        <v>16</v>
      </c>
      <c r="B65" s="0" t="s">
        <v>100</v>
      </c>
      <c r="C65" s="0" t="s">
        <v>101</v>
      </c>
      <c r="D65" s="0" t="s">
        <v>3107</v>
      </c>
      <c r="E65" s="0" t="s">
        <v>3108</v>
      </c>
      <c r="F65" s="0" t="s">
        <v>2978</v>
      </c>
      <c r="G65" s="0" t="s">
        <v>3109</v>
      </c>
    </row>
    <row customHeight="1" ht="11.25">
      <c r="A66" s="374" t="s">
        <v>16</v>
      </c>
      <c r="B66" s="0" t="s">
        <v>100</v>
      </c>
      <c r="C66" s="0" t="s">
        <v>101</v>
      </c>
      <c r="D66" s="0" t="s">
        <v>3110</v>
      </c>
      <c r="E66" s="0" t="s">
        <v>3111</v>
      </c>
      <c r="F66" s="0" t="s">
        <v>2978</v>
      </c>
      <c r="G66" s="0" t="s">
        <v>3112</v>
      </c>
    </row>
    <row customHeight="1" ht="11.25">
      <c r="A67" s="374" t="s">
        <v>16</v>
      </c>
      <c r="B67" s="0" t="s">
        <v>100</v>
      </c>
      <c r="C67" s="0" t="s">
        <v>101</v>
      </c>
      <c r="D67" s="0" t="s">
        <v>3113</v>
      </c>
      <c r="E67" s="0" t="s">
        <v>3114</v>
      </c>
      <c r="F67" s="0" t="s">
        <v>2978</v>
      </c>
      <c r="G67" s="0" t="s">
        <v>2028</v>
      </c>
    </row>
    <row customHeight="1" ht="11.25">
      <c r="A68" s="374" t="s">
        <v>16</v>
      </c>
      <c r="B68" s="0" t="s">
        <v>100</v>
      </c>
      <c r="C68" s="0" t="s">
        <v>101</v>
      </c>
      <c r="D68" s="0" t="s">
        <v>3115</v>
      </c>
      <c r="E68" s="0" t="s">
        <v>3116</v>
      </c>
      <c r="F68" s="0" t="s">
        <v>2978</v>
      </c>
      <c r="G68" s="0" t="s">
        <v>3117</v>
      </c>
    </row>
    <row customHeight="1" ht="11.25">
      <c r="A69" s="374" t="s">
        <v>16</v>
      </c>
      <c r="B69" s="0" t="s">
        <v>100</v>
      </c>
      <c r="C69" s="0" t="s">
        <v>101</v>
      </c>
      <c r="D69" s="0" t="s">
        <v>3118</v>
      </c>
      <c r="E69" s="0" t="s">
        <v>3119</v>
      </c>
      <c r="F69" s="0" t="s">
        <v>2978</v>
      </c>
      <c r="G69" s="0" t="s">
        <v>2231</v>
      </c>
    </row>
    <row customHeight="1" ht="11.25">
      <c r="A70" s="374" t="s">
        <v>16</v>
      </c>
      <c r="B70" s="0" t="s">
        <v>100</v>
      </c>
      <c r="C70" s="0" t="s">
        <v>101</v>
      </c>
      <c r="D70" s="0" t="s">
        <v>3120</v>
      </c>
      <c r="E70" s="0" t="s">
        <v>3121</v>
      </c>
      <c r="F70" s="0" t="s">
        <v>2978</v>
      </c>
      <c r="G70" s="0" t="s">
        <v>3122</v>
      </c>
    </row>
    <row customHeight="1" ht="11.25">
      <c r="A71" s="374" t="s">
        <v>16</v>
      </c>
      <c r="B71" s="0" t="s">
        <v>100</v>
      </c>
      <c r="C71" s="0" t="s">
        <v>101</v>
      </c>
      <c r="D71" s="0" t="s">
        <v>3123</v>
      </c>
      <c r="E71" s="0" t="s">
        <v>3124</v>
      </c>
      <c r="F71" s="0" t="s">
        <v>2978</v>
      </c>
      <c r="G71" s="0" t="s">
        <v>3125</v>
      </c>
    </row>
    <row customHeight="1" ht="11.25">
      <c r="A72" s="374" t="s">
        <v>16</v>
      </c>
      <c r="B72" s="0" t="s">
        <v>100</v>
      </c>
      <c r="C72" s="0" t="s">
        <v>101</v>
      </c>
      <c r="D72" s="0" t="s">
        <v>3126</v>
      </c>
      <c r="E72" s="0" t="s">
        <v>3127</v>
      </c>
      <c r="F72" s="0" t="s">
        <v>2978</v>
      </c>
      <c r="G72" s="0" t="s">
        <v>3128</v>
      </c>
    </row>
    <row customHeight="1" ht="11.25">
      <c r="A73" s="374" t="s">
        <v>16</v>
      </c>
      <c r="B73" s="0" t="s">
        <v>100</v>
      </c>
      <c r="C73" s="0" t="s">
        <v>101</v>
      </c>
      <c r="D73" s="0" t="s">
        <v>3129</v>
      </c>
      <c r="E73" s="0" t="s">
        <v>3130</v>
      </c>
      <c r="F73" s="0" t="s">
        <v>2978</v>
      </c>
      <c r="G73" s="0" t="s">
        <v>3131</v>
      </c>
    </row>
    <row customHeight="1" ht="11.25">
      <c r="A74" s="374" t="s">
        <v>16</v>
      </c>
      <c r="B74" s="0" t="s">
        <v>100</v>
      </c>
      <c r="C74" s="0" t="s">
        <v>101</v>
      </c>
      <c r="D74" s="0" t="s">
        <v>3132</v>
      </c>
      <c r="E74" s="0" t="s">
        <v>3133</v>
      </c>
      <c r="F74" s="0" t="s">
        <v>2978</v>
      </c>
      <c r="G74" s="0" t="s">
        <v>3134</v>
      </c>
    </row>
    <row customHeight="1" ht="11.25">
      <c r="A75" s="374" t="s">
        <v>16</v>
      </c>
      <c r="B75" s="0" t="s">
        <v>100</v>
      </c>
      <c r="C75" s="0" t="s">
        <v>101</v>
      </c>
      <c r="D75" s="0" t="s">
        <v>3135</v>
      </c>
      <c r="E75" s="0" t="s">
        <v>3136</v>
      </c>
      <c r="F75" s="0" t="s">
        <v>2978</v>
      </c>
      <c r="G75" s="0" t="s">
        <v>3137</v>
      </c>
    </row>
    <row customHeight="1" ht="11.25">
      <c r="A76" s="374" t="s">
        <v>16</v>
      </c>
      <c r="B76" s="0" t="s">
        <v>100</v>
      </c>
      <c r="C76" s="0" t="s">
        <v>101</v>
      </c>
      <c r="D76" s="0" t="s">
        <v>3138</v>
      </c>
      <c r="E76" s="0" t="s">
        <v>3139</v>
      </c>
      <c r="F76" s="0" t="s">
        <v>2978</v>
      </c>
      <c r="G76" s="0" t="s">
        <v>3140</v>
      </c>
    </row>
    <row customHeight="1" ht="11.25">
      <c r="A77" s="374" t="s">
        <v>16</v>
      </c>
      <c r="B77" s="0" t="s">
        <v>100</v>
      </c>
      <c r="C77" s="0" t="s">
        <v>101</v>
      </c>
      <c r="D77" s="0" t="s">
        <v>3141</v>
      </c>
      <c r="E77" s="0" t="s">
        <v>3142</v>
      </c>
      <c r="F77" s="0" t="s">
        <v>2978</v>
      </c>
      <c r="G77" s="0" t="s">
        <v>3143</v>
      </c>
    </row>
    <row customHeight="1" ht="11.25">
      <c r="A78" s="374" t="s">
        <v>16</v>
      </c>
      <c r="B78" s="0" t="s">
        <v>100</v>
      </c>
      <c r="C78" s="0" t="s">
        <v>101</v>
      </c>
      <c r="D78" s="0" t="s">
        <v>3144</v>
      </c>
      <c r="E78" s="0" t="s">
        <v>3145</v>
      </c>
      <c r="F78" s="0" t="s">
        <v>2978</v>
      </c>
      <c r="G78" s="0" t="s">
        <v>3146</v>
      </c>
    </row>
    <row customHeight="1" ht="11.25">
      <c r="A79" s="374" t="s">
        <v>16</v>
      </c>
      <c r="B79" s="0" t="s">
        <v>100</v>
      </c>
      <c r="C79" s="0" t="s">
        <v>101</v>
      </c>
      <c r="D79" s="0" t="s">
        <v>3147</v>
      </c>
      <c r="E79" s="0" t="s">
        <v>3148</v>
      </c>
      <c r="F79" s="0" t="s">
        <v>2978</v>
      </c>
      <c r="G79" s="0" t="s">
        <v>3149</v>
      </c>
    </row>
    <row customHeight="1" ht="11.25">
      <c r="A80" s="374" t="s">
        <v>16</v>
      </c>
      <c r="B80" s="0" t="s">
        <v>100</v>
      </c>
      <c r="C80" s="0" t="s">
        <v>101</v>
      </c>
      <c r="D80" s="0" t="s">
        <v>3150</v>
      </c>
      <c r="E80" s="0" t="s">
        <v>3151</v>
      </c>
      <c r="F80" s="0" t="s">
        <v>3006</v>
      </c>
      <c r="G80" s="0" t="s">
        <v>3152</v>
      </c>
    </row>
    <row customHeight="1" ht="11.25">
      <c r="A81" s="374" t="s">
        <v>16</v>
      </c>
      <c r="B81" s="0" t="s">
        <v>100</v>
      </c>
      <c r="C81" s="0" t="s">
        <v>101</v>
      </c>
      <c r="D81" s="0" t="s">
        <v>3153</v>
      </c>
      <c r="E81" s="0" t="s">
        <v>3154</v>
      </c>
      <c r="F81" s="0" t="s">
        <v>2978</v>
      </c>
      <c r="G81" s="0" t="s">
        <v>3155</v>
      </c>
    </row>
    <row customHeight="1" ht="11.25">
      <c r="A82" s="374" t="s">
        <v>16</v>
      </c>
      <c r="B82" s="0" t="s">
        <v>100</v>
      </c>
      <c r="C82" s="0" t="s">
        <v>101</v>
      </c>
      <c r="D82" s="0" t="s">
        <v>3156</v>
      </c>
      <c r="E82" s="0" t="s">
        <v>3157</v>
      </c>
      <c r="F82" s="0" t="s">
        <v>2978</v>
      </c>
      <c r="G82" s="0" t="s">
        <v>3158</v>
      </c>
    </row>
    <row customHeight="1" ht="11.25">
      <c r="A83" s="374" t="s">
        <v>16</v>
      </c>
      <c r="B83" s="0" t="s">
        <v>100</v>
      </c>
      <c r="C83" s="0" t="s">
        <v>101</v>
      </c>
      <c r="D83" s="0" t="s">
        <v>3159</v>
      </c>
      <c r="E83" s="0" t="s">
        <v>3160</v>
      </c>
      <c r="F83" s="0" t="s">
        <v>2978</v>
      </c>
      <c r="G83" s="0" t="s">
        <v>3161</v>
      </c>
    </row>
    <row customHeight="1" ht="11.25">
      <c r="A84" s="374" t="s">
        <v>16</v>
      </c>
      <c r="B84" s="0" t="s">
        <v>100</v>
      </c>
      <c r="C84" s="0" t="s">
        <v>101</v>
      </c>
      <c r="D84" s="0" t="s">
        <v>3162</v>
      </c>
      <c r="E84" s="0" t="s">
        <v>3163</v>
      </c>
      <c r="F84" s="0" t="s">
        <v>2978</v>
      </c>
      <c r="G84" s="0" t="s">
        <v>3164</v>
      </c>
    </row>
    <row customHeight="1" ht="11.25">
      <c r="A85" s="374" t="s">
        <v>16</v>
      </c>
      <c r="B85" s="0" t="s">
        <v>100</v>
      </c>
      <c r="C85" s="0" t="s">
        <v>101</v>
      </c>
      <c r="D85" s="0" t="s">
        <v>3165</v>
      </c>
      <c r="E85" s="0" t="s">
        <v>3166</v>
      </c>
      <c r="F85" s="0" t="s">
        <v>2978</v>
      </c>
      <c r="G85" s="0" t="s">
        <v>3167</v>
      </c>
    </row>
    <row customHeight="1" ht="11.25">
      <c r="A86" s="374" t="s">
        <v>16</v>
      </c>
      <c r="B86" s="0" t="s">
        <v>100</v>
      </c>
      <c r="C86" s="0" t="s">
        <v>101</v>
      </c>
      <c r="D86" s="0" t="s">
        <v>3168</v>
      </c>
      <c r="E86" s="0" t="s">
        <v>3169</v>
      </c>
      <c r="F86" s="0" t="s">
        <v>2978</v>
      </c>
      <c r="G86" s="0" t="s">
        <v>3170</v>
      </c>
    </row>
    <row customHeight="1" ht="11.25">
      <c r="A87" s="374" t="s">
        <v>16</v>
      </c>
      <c r="B87" s="0" t="s">
        <v>100</v>
      </c>
      <c r="C87" s="0" t="s">
        <v>101</v>
      </c>
      <c r="D87" s="0" t="s">
        <v>3171</v>
      </c>
      <c r="E87" s="0" t="s">
        <v>3172</v>
      </c>
      <c r="F87" s="0" t="s">
        <v>2978</v>
      </c>
      <c r="G87" s="0" t="s">
        <v>3173</v>
      </c>
    </row>
    <row customHeight="1" ht="11.25">
      <c r="A88" s="374" t="s">
        <v>16</v>
      </c>
      <c r="B88" s="0" t="s">
        <v>100</v>
      </c>
      <c r="C88" s="0" t="s">
        <v>101</v>
      </c>
      <c r="D88" s="0" t="s">
        <v>3174</v>
      </c>
      <c r="E88" s="0" t="s">
        <v>3175</v>
      </c>
      <c r="F88" s="0" t="s">
        <v>2978</v>
      </c>
      <c r="G88" s="0" t="s">
        <v>3176</v>
      </c>
    </row>
    <row customHeight="1" ht="11.25">
      <c r="A89" s="374" t="s">
        <v>16</v>
      </c>
      <c r="B89" s="0" t="s">
        <v>100</v>
      </c>
      <c r="C89" s="0" t="s">
        <v>101</v>
      </c>
      <c r="D89" s="0" t="s">
        <v>3177</v>
      </c>
      <c r="E89" s="0" t="s">
        <v>3178</v>
      </c>
      <c r="F89" s="0" t="s">
        <v>2978</v>
      </c>
      <c r="G89" s="0" t="s">
        <v>3179</v>
      </c>
    </row>
    <row customHeight="1" ht="11.25">
      <c r="A90" s="374" t="s">
        <v>16</v>
      </c>
      <c r="B90" s="0" t="s">
        <v>100</v>
      </c>
      <c r="C90" s="0" t="s">
        <v>101</v>
      </c>
      <c r="D90" s="0" t="s">
        <v>3180</v>
      </c>
      <c r="E90" s="0" t="s">
        <v>3181</v>
      </c>
      <c r="F90" s="0" t="s">
        <v>2978</v>
      </c>
      <c r="G90" s="0" t="s">
        <v>3182</v>
      </c>
    </row>
    <row customHeight="1" ht="11.25">
      <c r="A91" s="374" t="s">
        <v>16</v>
      </c>
      <c r="B91" s="0" t="s">
        <v>100</v>
      </c>
      <c r="C91" s="0" t="s">
        <v>101</v>
      </c>
      <c r="D91" s="0" t="s">
        <v>3183</v>
      </c>
      <c r="E91" s="0" t="s">
        <v>3184</v>
      </c>
      <c r="F91" s="0" t="s">
        <v>2978</v>
      </c>
      <c r="G91" s="0" t="s">
        <v>3185</v>
      </c>
    </row>
    <row customHeight="1" ht="11.25">
      <c r="A92" s="374" t="s">
        <v>16</v>
      </c>
      <c r="B92" s="0" t="s">
        <v>100</v>
      </c>
      <c r="C92" s="0" t="s">
        <v>101</v>
      </c>
      <c r="D92" s="0" t="s">
        <v>3186</v>
      </c>
      <c r="E92" s="0" t="s">
        <v>3187</v>
      </c>
      <c r="F92" s="0" t="s">
        <v>2978</v>
      </c>
      <c r="G92" s="0" t="s">
        <v>3188</v>
      </c>
    </row>
    <row customHeight="1" ht="11.25">
      <c r="A93" s="374" t="s">
        <v>16</v>
      </c>
      <c r="B93" s="0" t="s">
        <v>100</v>
      </c>
      <c r="C93" s="0" t="s">
        <v>101</v>
      </c>
      <c r="D93" s="0" t="s">
        <v>3189</v>
      </c>
      <c r="E93" s="0" t="s">
        <v>3190</v>
      </c>
      <c r="F93" s="0" t="s">
        <v>2978</v>
      </c>
      <c r="G93" s="0" t="s">
        <v>3191</v>
      </c>
    </row>
    <row customHeight="1" ht="11.25">
      <c r="A94" s="374" t="s">
        <v>16</v>
      </c>
      <c r="B94" s="0" t="s">
        <v>100</v>
      </c>
      <c r="C94" s="0" t="s">
        <v>101</v>
      </c>
      <c r="D94" s="0" t="s">
        <v>3192</v>
      </c>
      <c r="E94" s="0" t="s">
        <v>3193</v>
      </c>
      <c r="F94" s="0" t="s">
        <v>2978</v>
      </c>
      <c r="G94" s="0" t="s">
        <v>3194</v>
      </c>
    </row>
    <row customHeight="1" ht="11.25">
      <c r="A95" s="374" t="s">
        <v>16</v>
      </c>
      <c r="B95" s="0" t="s">
        <v>100</v>
      </c>
      <c r="C95" s="0" t="s">
        <v>101</v>
      </c>
      <c r="D95" s="0" t="s">
        <v>3195</v>
      </c>
      <c r="E95" s="0" t="s">
        <v>3196</v>
      </c>
      <c r="F95" s="0" t="s">
        <v>2978</v>
      </c>
      <c r="G95" s="0" t="s">
        <v>3197</v>
      </c>
    </row>
    <row customHeight="1" ht="11.25">
      <c r="A96" s="374" t="s">
        <v>16</v>
      </c>
      <c r="B96" s="0" t="s">
        <v>100</v>
      </c>
      <c r="C96" s="0" t="s">
        <v>101</v>
      </c>
      <c r="D96" s="0" t="s">
        <v>3198</v>
      </c>
      <c r="E96" s="0" t="s">
        <v>3199</v>
      </c>
      <c r="F96" s="0" t="s">
        <v>2978</v>
      </c>
      <c r="G96" s="0" t="s">
        <v>3200</v>
      </c>
    </row>
    <row customHeight="1" ht="11.25">
      <c r="A97" s="374" t="s">
        <v>16</v>
      </c>
      <c r="B97" s="0" t="s">
        <v>100</v>
      </c>
      <c r="C97" s="0" t="s">
        <v>101</v>
      </c>
      <c r="D97" s="0" t="s">
        <v>3201</v>
      </c>
      <c r="E97" s="0" t="s">
        <v>3202</v>
      </c>
      <c r="F97" s="0" t="s">
        <v>2978</v>
      </c>
      <c r="G97" s="0" t="s">
        <v>3203</v>
      </c>
    </row>
    <row customHeight="1" ht="11.25">
      <c r="A98" s="374" t="s">
        <v>16</v>
      </c>
      <c r="B98" s="0" t="s">
        <v>100</v>
      </c>
      <c r="C98" s="0" t="s">
        <v>101</v>
      </c>
      <c r="D98" s="0" t="s">
        <v>3204</v>
      </c>
      <c r="E98" s="0" t="s">
        <v>3205</v>
      </c>
      <c r="F98" s="0" t="s">
        <v>2978</v>
      </c>
      <c r="G98" s="0" t="s">
        <v>3206</v>
      </c>
    </row>
    <row customHeight="1" ht="11.25">
      <c r="A99" s="374" t="s">
        <v>16</v>
      </c>
      <c r="B99" s="0" t="s">
        <v>100</v>
      </c>
      <c r="C99" s="0" t="s">
        <v>101</v>
      </c>
      <c r="D99" s="0" t="s">
        <v>3207</v>
      </c>
      <c r="E99" s="0" t="s">
        <v>3208</v>
      </c>
      <c r="F99" s="0" t="s">
        <v>2978</v>
      </c>
      <c r="G99" s="0" t="s">
        <v>3209</v>
      </c>
    </row>
    <row customHeight="1" ht="11.25">
      <c r="A100" s="374" t="s">
        <v>16</v>
      </c>
      <c r="B100" s="0" t="s">
        <v>100</v>
      </c>
      <c r="C100" s="0" t="s">
        <v>101</v>
      </c>
      <c r="D100" s="0" t="s">
        <v>3210</v>
      </c>
      <c r="E100" s="0" t="s">
        <v>3211</v>
      </c>
      <c r="F100" s="0" t="s">
        <v>2978</v>
      </c>
      <c r="G100" s="0" t="s">
        <v>3212</v>
      </c>
    </row>
    <row customHeight="1" ht="11.25">
      <c r="A101" s="374" t="s">
        <v>16</v>
      </c>
      <c r="B101" s="0" t="s">
        <v>100</v>
      </c>
      <c r="C101" s="0" t="s">
        <v>101</v>
      </c>
      <c r="D101" s="0" t="s">
        <v>3213</v>
      </c>
      <c r="E101" s="0" t="s">
        <v>3214</v>
      </c>
      <c r="F101" s="0" t="s">
        <v>2978</v>
      </c>
      <c r="G101" s="0" t="s">
        <v>3215</v>
      </c>
    </row>
    <row customHeight="1" ht="11.25">
      <c r="A102" s="374" t="s">
        <v>16</v>
      </c>
      <c r="B102" s="0" t="s">
        <v>100</v>
      </c>
      <c r="C102" s="0" t="s">
        <v>101</v>
      </c>
      <c r="D102" s="0" t="s">
        <v>3216</v>
      </c>
      <c r="E102" s="0" t="s">
        <v>3217</v>
      </c>
      <c r="F102" s="0" t="s">
        <v>2978</v>
      </c>
      <c r="G102" s="0" t="s">
        <v>3218</v>
      </c>
    </row>
    <row customHeight="1" ht="11.25">
      <c r="A103" s="374" t="s">
        <v>16</v>
      </c>
      <c r="B103" s="0" t="s">
        <v>100</v>
      </c>
      <c r="C103" s="0" t="s">
        <v>101</v>
      </c>
      <c r="D103" s="0" t="s">
        <v>3219</v>
      </c>
      <c r="E103" s="0" t="s">
        <v>3220</v>
      </c>
      <c r="F103" s="0" t="s">
        <v>2978</v>
      </c>
      <c r="G103" s="0" t="s">
        <v>3221</v>
      </c>
    </row>
    <row customHeight="1" ht="11.25">
      <c r="A104" s="374" t="s">
        <v>16</v>
      </c>
      <c r="B104" s="0" t="s">
        <v>100</v>
      </c>
      <c r="C104" s="0" t="s">
        <v>101</v>
      </c>
      <c r="D104" s="0" t="s">
        <v>3222</v>
      </c>
      <c r="E104" s="0" t="s">
        <v>3223</v>
      </c>
      <c r="F104" s="0" t="s">
        <v>2978</v>
      </c>
      <c r="G104" s="0" t="s">
        <v>3224</v>
      </c>
    </row>
    <row customHeight="1" ht="11.25">
      <c r="A105" s="374" t="s">
        <v>16</v>
      </c>
      <c r="B105" s="0" t="s">
        <v>100</v>
      </c>
      <c r="C105" s="0" t="s">
        <v>101</v>
      </c>
      <c r="D105" s="0" t="s">
        <v>3225</v>
      </c>
      <c r="E105" s="0" t="s">
        <v>3226</v>
      </c>
      <c r="F105" s="0" t="s">
        <v>2978</v>
      </c>
      <c r="G105" s="0" t="s">
        <v>3227</v>
      </c>
    </row>
    <row customHeight="1" ht="11.25">
      <c r="A106" s="374" t="s">
        <v>16</v>
      </c>
      <c r="B106" s="0" t="s">
        <v>100</v>
      </c>
      <c r="C106" s="0" t="s">
        <v>101</v>
      </c>
      <c r="D106" s="0" t="s">
        <v>3228</v>
      </c>
      <c r="E106" s="0" t="s">
        <v>3229</v>
      </c>
      <c r="F106" s="0" t="s">
        <v>2978</v>
      </c>
      <c r="G106" s="0" t="s">
        <v>3230</v>
      </c>
    </row>
    <row customHeight="1" ht="11.25">
      <c r="A107" s="374" t="s">
        <v>16</v>
      </c>
      <c r="B107" s="0" t="s">
        <v>100</v>
      </c>
      <c r="C107" s="0" t="s">
        <v>101</v>
      </c>
      <c r="D107" s="0" t="s">
        <v>3231</v>
      </c>
      <c r="E107" s="0" t="s">
        <v>3232</v>
      </c>
      <c r="F107" s="0" t="s">
        <v>2978</v>
      </c>
      <c r="G107" s="0" t="s">
        <v>3233</v>
      </c>
    </row>
    <row customHeight="1" ht="11.25">
      <c r="A108" s="374" t="s">
        <v>16</v>
      </c>
      <c r="B108" s="0" t="s">
        <v>100</v>
      </c>
      <c r="C108" s="0" t="s">
        <v>101</v>
      </c>
      <c r="D108" s="0" t="s">
        <v>3234</v>
      </c>
      <c r="E108" s="0" t="s">
        <v>3235</v>
      </c>
      <c r="F108" s="0" t="s">
        <v>2978</v>
      </c>
      <c r="G108" s="0" t="s">
        <v>3236</v>
      </c>
    </row>
    <row customHeight="1" ht="11.25">
      <c r="A109" s="374" t="s">
        <v>16</v>
      </c>
      <c r="B109" s="0" t="s">
        <v>100</v>
      </c>
      <c r="C109" s="0" t="s">
        <v>101</v>
      </c>
      <c r="D109" s="0" t="s">
        <v>3237</v>
      </c>
      <c r="E109" s="0" t="s">
        <v>3238</v>
      </c>
      <c r="F109" s="0" t="s">
        <v>2978</v>
      </c>
      <c r="G109" s="0" t="s">
        <v>3239</v>
      </c>
    </row>
    <row customHeight="1" ht="11.25">
      <c r="A110" s="374" t="s">
        <v>16</v>
      </c>
      <c r="B110" s="0" t="s">
        <v>100</v>
      </c>
      <c r="C110" s="0" t="s">
        <v>101</v>
      </c>
      <c r="D110" s="0" t="s">
        <v>3240</v>
      </c>
      <c r="E110" s="0" t="s">
        <v>3241</v>
      </c>
      <c r="F110" s="0" t="s">
        <v>2978</v>
      </c>
      <c r="G110" s="0" t="s">
        <v>3242</v>
      </c>
    </row>
    <row customHeight="1" ht="11.25">
      <c r="A111" s="374" t="s">
        <v>16</v>
      </c>
      <c r="B111" s="0" t="s">
        <v>100</v>
      </c>
      <c r="C111" s="0" t="s">
        <v>101</v>
      </c>
      <c r="D111" s="0" t="s">
        <v>3243</v>
      </c>
      <c r="E111" s="0" t="s">
        <v>3244</v>
      </c>
      <c r="F111" s="0" t="s">
        <v>2978</v>
      </c>
      <c r="G111" s="0" t="s">
        <v>3245</v>
      </c>
    </row>
    <row customHeight="1" ht="11.25">
      <c r="A112" s="374" t="s">
        <v>16</v>
      </c>
      <c r="B112" s="0" t="s">
        <v>100</v>
      </c>
      <c r="C112" s="0" t="s">
        <v>101</v>
      </c>
      <c r="D112" s="0" t="s">
        <v>3246</v>
      </c>
      <c r="E112" s="0" t="s">
        <v>3247</v>
      </c>
      <c r="F112" s="0" t="s">
        <v>2978</v>
      </c>
      <c r="G112" s="0" t="s">
        <v>3248</v>
      </c>
    </row>
    <row customHeight="1" ht="11.25">
      <c r="A113" s="374" t="s">
        <v>16</v>
      </c>
      <c r="B113" s="0" t="s">
        <v>100</v>
      </c>
      <c r="C113" s="0" t="s">
        <v>101</v>
      </c>
      <c r="D113" s="0" t="s">
        <v>3249</v>
      </c>
      <c r="E113" s="0" t="s">
        <v>3250</v>
      </c>
      <c r="F113" s="0" t="s">
        <v>3006</v>
      </c>
      <c r="G113" s="0" t="s">
        <v>3251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30F68-89B3-C42A-FDA2-0.AF59A38A}"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3252</v>
      </c>
      <c r="B1" s="836" t="s">
        <v>3253</v>
      </c>
      <c r="C1" s="1160" t="s">
        <v>3254</v>
      </c>
      <c r="D1" s="836" t="s">
        <v>3255</v>
      </c>
      <c r="E1" s="836" t="s">
        <v>3256</v>
      </c>
      <c r="F1" s="1160" t="s">
        <v>3257</v>
      </c>
      <c r="G1" s="1160" t="s">
        <v>3258</v>
      </c>
      <c r="H1" s="1160" t="s">
        <v>3259</v>
      </c>
      <c r="I1" s="1160" t="s">
        <v>3260</v>
      </c>
    </row>
    <row customHeight="1" ht="11.25">
      <c r="A2" s="1692" t="s">
        <v>109</v>
      </c>
      <c r="B2" s="1692" t="s">
        <v>3261</v>
      </c>
      <c r="C2" s="1692" t="s">
        <v>28</v>
      </c>
      <c r="D2" s="1692" t="s">
        <v>3262</v>
      </c>
      <c r="E2" s="1692" t="s">
        <v>3263</v>
      </c>
      <c r="F2" s="1692" t="s">
        <v>28</v>
      </c>
      <c r="G2" s="1692" t="s">
        <v>28</v>
      </c>
      <c r="H2" s="1692" t="s">
        <v>28</v>
      </c>
      <c r="I2" s="1692" t="s">
        <v>28</v>
      </c>
    </row>
    <row customHeight="1" ht="11.25">
      <c r="A3" s="1692" t="s">
        <v>110</v>
      </c>
      <c r="B3" s="1692" t="s">
        <v>3264</v>
      </c>
      <c r="C3" s="1692" t="s">
        <v>28</v>
      </c>
      <c r="D3" s="1692" t="s">
        <v>3265</v>
      </c>
      <c r="E3" s="1692" t="s">
        <v>3266</v>
      </c>
      <c r="F3" s="1692" t="s">
        <v>28</v>
      </c>
      <c r="G3" s="1692" t="s">
        <v>28</v>
      </c>
      <c r="H3" s="1692" t="s">
        <v>28</v>
      </c>
      <c r="I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6F5DE-C882-0CBF-2E3F-0.3A6CEF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EE2C8-D16F-6587-0B6E-0.9B63CA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353</v>
      </c>
      <c r="I1" s="2218"/>
      <c r="J1" s="2218"/>
      <c r="K1" s="2218"/>
      <c r="L1" s="2218"/>
      <c r="M1" s="2218"/>
      <c r="N1" s="2218"/>
      <c r="O1" s="2218"/>
      <c r="P1" s="2218"/>
      <c r="Q1" s="2218"/>
      <c r="R1" s="2218"/>
      <c r="T1" s="2218" t="s">
        <v>354</v>
      </c>
      <c r="U1" s="2218"/>
      <c r="V1" s="2218"/>
      <c r="X1" s="2218" t="s">
        <v>355</v>
      </c>
      <c r="Y1" s="2218"/>
      <c r="Z1" s="2218"/>
      <c r="AB1" s="2218" t="s">
        <v>356</v>
      </c>
      <c r="AC1" s="2218"/>
      <c r="AT1" s="448" t="s">
        <v>14</v>
      </c>
    </row>
    <row customHeight="1" ht="14.25" hidden="1">
      <c r="AT2" s="448">
        <v>0</v>
      </c>
    </row>
    <row s="1614" customFormat="1" customHeight="1" ht="5.25">
      <c r="C3" s="702"/>
      <c r="D3" s="703"/>
      <c r="E3" s="703"/>
      <c r="F3" s="703"/>
      <c r="G3" s="703"/>
      <c r="H3" s="703" t="s">
        <v>357</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"Невский"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301</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302</v>
      </c>
      <c r="AF7" s="2224" t="s">
        <v>302</v>
      </c>
      <c r="AG7" s="2224" t="s">
        <v>302</v>
      </c>
      <c r="AH7" s="2224" t="s">
        <v>302</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358</v>
      </c>
      <c r="I8" s="2227" t="s">
        <v>359</v>
      </c>
      <c r="J8" s="2224" t="s">
        <v>360</v>
      </c>
      <c r="K8" s="2224"/>
      <c r="L8" s="2224"/>
      <c r="M8" s="2219"/>
      <c r="N8" s="2224" t="s">
        <v>361</v>
      </c>
      <c r="O8" s="2224"/>
      <c r="P8" s="2224" t="s">
        <v>362</v>
      </c>
      <c r="Q8" s="2224"/>
      <c r="R8" s="2231" t="s">
        <v>363</v>
      </c>
      <c r="S8" s="825"/>
      <c r="T8" s="2229" t="s">
        <v>364</v>
      </c>
      <c r="U8" s="2229" t="s">
        <v>365</v>
      </c>
      <c r="V8" s="2229" t="s">
        <v>366</v>
      </c>
      <c r="W8" s="827"/>
      <c r="X8" s="2229" t="s">
        <v>367</v>
      </c>
      <c r="Y8" s="2229" t="s">
        <v>368</v>
      </c>
      <c r="Z8" s="2229" t="s">
        <v>369</v>
      </c>
      <c r="AA8" s="827"/>
      <c r="AB8" s="2229" t="s">
        <v>370</v>
      </c>
      <c r="AC8" s="2229" t="s">
        <v>363</v>
      </c>
      <c r="AD8" s="827"/>
      <c r="AE8" s="2224"/>
      <c r="AF8" s="2224"/>
      <c r="AG8" s="2224"/>
      <c r="AH8" s="2224"/>
      <c r="AT8" s="448">
        <v>26</v>
      </c>
    </row>
    <row customHeight="1" ht="46.199999999999996">
      <c r="C9" s="451"/>
      <c r="D9" s="2128"/>
      <c r="E9" s="2224"/>
      <c r="F9" s="2224"/>
      <c r="G9" s="830"/>
      <c r="H9" s="2226"/>
      <c r="I9" s="2228"/>
      <c r="J9" s="426" t="s">
        <v>371</v>
      </c>
      <c r="K9" s="426" t="s">
        <v>372</v>
      </c>
      <c r="L9" s="426" t="s">
        <v>373</v>
      </c>
      <c r="M9" s="432" t="s">
        <v>374</v>
      </c>
      <c r="N9" s="426" t="s">
        <v>375</v>
      </c>
      <c r="O9" s="426" t="s">
        <v>374</v>
      </c>
      <c r="P9" s="426" t="s">
        <v>376</v>
      </c>
      <c r="Q9" s="426" t="s">
        <v>374</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377</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378</v>
      </c>
      <c r="AF12" s="2222" t="s">
        <v>379</v>
      </c>
      <c r="AG12" s="2222" t="s">
        <v>380</v>
      </c>
      <c r="AH12" s="2222" t="s">
        <v>381</v>
      </c>
      <c r="AI12" s="448"/>
      <c r="AM12" s="512"/>
      <c r="AP12" s="501" t="s">
        <v>382</v>
      </c>
      <c r="AQ12" s="501" t="s">
        <v>382</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282CD-AB22-F727-F681-0.8C9DC35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3267</v>
      </c>
    </row>
    <row customHeight="1" ht="11.25">
      <c r="A2" s="65" t="s">
        <v>98</v>
      </c>
      <c r="B2" s="65" t="s">
        <v>3268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EB35-CA44-D56A-7FAA-0.CD25D3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3269</v>
      </c>
      <c r="B1" s="836" t="s">
        <v>3270</v>
      </c>
    </row>
    <row customHeight="1" ht="11.25">
      <c r="A2" s="836">
        <v>4213775</v>
      </c>
      <c r="B2" s="836" t="s">
        <v>1228</v>
      </c>
    </row>
    <row customHeight="1" ht="11.25">
      <c r="A3" s="836">
        <v>4213784</v>
      </c>
      <c r="B3" s="836" t="s">
        <v>1261</v>
      </c>
    </row>
    <row customHeight="1" ht="11.25">
      <c r="A4" s="836">
        <v>4213781</v>
      </c>
      <c r="B4" s="836" t="s">
        <v>1254</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1394</v>
      </c>
    </row>
    <row customHeight="1" ht="11.25">
      <c r="A10" s="836">
        <v>4213783</v>
      </c>
      <c r="B10" s="836" t="s">
        <v>1409</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FC955-BF41-CA7D-48D5-0.C810028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3269</v>
      </c>
      <c r="B1" s="836" t="s">
        <v>3271</v>
      </c>
    </row>
    <row customHeight="1" ht="11.25">
      <c r="A2" s="836" t="s">
        <v>3272</v>
      </c>
      <c r="B2" s="836" t="s">
        <v>1509</v>
      </c>
    </row>
    <row customHeight="1" ht="11.25">
      <c r="A3" s="836" t="s">
        <v>3273</v>
      </c>
      <c r="B3" s="836" t="s">
        <v>1518</v>
      </c>
    </row>
    <row customHeight="1" ht="11.25">
      <c r="A4" s="836" t="s">
        <v>3274</v>
      </c>
      <c r="B4" s="836"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6E2F9-B325-7708-BE33-0.A92DBE2D}"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2969</v>
      </c>
      <c r="B1" s="374" t="s">
        <v>2970</v>
      </c>
      <c r="C1" s="374" t="s">
        <v>2971</v>
      </c>
      <c r="D1" s="374" t="s">
        <v>2972</v>
      </c>
      <c r="E1" s="0" t="s">
        <v>2973</v>
      </c>
      <c r="F1" s="0" t="s">
        <v>2974</v>
      </c>
      <c r="G1" s="0" t="s">
        <v>2975</v>
      </c>
    </row>
    <row customHeight="1" ht="11.25">
      <c r="A2" s="0" t="s">
        <v>16</v>
      </c>
      <c r="B2" s="0" t="s">
        <v>100</v>
      </c>
      <c r="C2" s="0" t="s">
        <v>101</v>
      </c>
      <c r="D2" s="0" t="s">
        <v>2976</v>
      </c>
      <c r="E2" s="0" t="s">
        <v>2977</v>
      </c>
      <c r="F2" s="0" t="s">
        <v>2978</v>
      </c>
      <c r="G2" s="0" t="s">
        <v>109</v>
      </c>
    </row>
    <row customHeight="1" ht="11.25">
      <c r="A3" s="0" t="s">
        <v>16</v>
      </c>
      <c r="B3" s="0" t="s">
        <v>100</v>
      </c>
      <c r="C3" s="0" t="s">
        <v>101</v>
      </c>
      <c r="D3" s="0" t="s">
        <v>2979</v>
      </c>
      <c r="E3" s="0" t="s">
        <v>2980</v>
      </c>
      <c r="F3" s="0" t="s">
        <v>2978</v>
      </c>
      <c r="G3" s="0" t="s">
        <v>110</v>
      </c>
    </row>
    <row customHeight="1" ht="11.25">
      <c r="A4" s="0" t="s">
        <v>16</v>
      </c>
      <c r="B4" s="0" t="s">
        <v>100</v>
      </c>
      <c r="C4" s="0" t="s">
        <v>101</v>
      </c>
      <c r="D4" s="0" t="s">
        <v>2981</v>
      </c>
      <c r="E4" s="0" t="s">
        <v>2982</v>
      </c>
      <c r="F4" s="0" t="s">
        <v>2978</v>
      </c>
      <c r="G4" s="0" t="s">
        <v>90</v>
      </c>
    </row>
    <row customHeight="1" ht="11.25">
      <c r="A5" s="0" t="s">
        <v>16</v>
      </c>
      <c r="B5" s="0" t="s">
        <v>100</v>
      </c>
      <c r="C5" s="0" t="s">
        <v>101</v>
      </c>
      <c r="D5" s="0" t="s">
        <v>2983</v>
      </c>
      <c r="E5" s="0" t="s">
        <v>2984</v>
      </c>
      <c r="F5" s="0" t="s">
        <v>2978</v>
      </c>
      <c r="G5" s="0" t="s">
        <v>91</v>
      </c>
    </row>
    <row customHeight="1" ht="11.25">
      <c r="A6" s="0" t="s">
        <v>16</v>
      </c>
      <c r="B6" s="0" t="s">
        <v>100</v>
      </c>
      <c r="C6" s="0" t="s">
        <v>101</v>
      </c>
      <c r="D6" s="0" t="s">
        <v>2985</v>
      </c>
      <c r="E6" s="0" t="s">
        <v>2986</v>
      </c>
      <c r="F6" s="0" t="s">
        <v>2978</v>
      </c>
      <c r="G6" s="0" t="s">
        <v>111</v>
      </c>
    </row>
    <row customHeight="1" ht="11.25">
      <c r="A7" s="0" t="s">
        <v>16</v>
      </c>
      <c r="B7" s="0" t="s">
        <v>100</v>
      </c>
      <c r="C7" s="0" t="s">
        <v>101</v>
      </c>
      <c r="D7" s="0" t="s">
        <v>2987</v>
      </c>
      <c r="E7" s="0" t="s">
        <v>2988</v>
      </c>
      <c r="F7" s="0" t="s">
        <v>2978</v>
      </c>
      <c r="G7" s="0" t="s">
        <v>92</v>
      </c>
    </row>
    <row customHeight="1" ht="11.25">
      <c r="A8" s="0" t="s">
        <v>16</v>
      </c>
      <c r="B8" s="0" t="s">
        <v>100</v>
      </c>
      <c r="C8" s="0" t="s">
        <v>101</v>
      </c>
      <c r="D8" s="0" t="s">
        <v>2989</v>
      </c>
      <c r="E8" s="0" t="s">
        <v>2990</v>
      </c>
      <c r="F8" s="0" t="s">
        <v>2978</v>
      </c>
      <c r="G8" s="0" t="s">
        <v>93</v>
      </c>
    </row>
    <row customHeight="1" ht="11.25">
      <c r="A9" s="0" t="s">
        <v>16</v>
      </c>
      <c r="B9" s="0" t="s">
        <v>100</v>
      </c>
      <c r="C9" s="0" t="s">
        <v>101</v>
      </c>
      <c r="D9" s="0" t="s">
        <v>2991</v>
      </c>
      <c r="E9" s="0" t="s">
        <v>2992</v>
      </c>
      <c r="F9" s="0" t="s">
        <v>2978</v>
      </c>
      <c r="G9" s="0" t="s">
        <v>112</v>
      </c>
    </row>
    <row customHeight="1" ht="11.25">
      <c r="A10" s="0" t="s">
        <v>16</v>
      </c>
      <c r="B10" s="0" t="s">
        <v>100</v>
      </c>
      <c r="C10" s="0" t="s">
        <v>101</v>
      </c>
      <c r="D10" s="0" t="s">
        <v>100</v>
      </c>
      <c r="E10" s="0" t="s">
        <v>101</v>
      </c>
      <c r="F10" s="0" t="s">
        <v>2993</v>
      </c>
      <c r="G10" s="0" t="s">
        <v>99</v>
      </c>
    </row>
    <row customHeight="1" ht="11.25">
      <c r="A11" s="0" t="s">
        <v>16</v>
      </c>
      <c r="B11" s="0" t="s">
        <v>100</v>
      </c>
      <c r="C11" s="0" t="s">
        <v>101</v>
      </c>
      <c r="D11" s="0" t="s">
        <v>2994</v>
      </c>
      <c r="E11" s="0" t="s">
        <v>2995</v>
      </c>
      <c r="F11" s="0" t="s">
        <v>2978</v>
      </c>
      <c r="G11" s="0" t="s">
        <v>148</v>
      </c>
    </row>
    <row customHeight="1" ht="11.25">
      <c r="A12" s="0" t="s">
        <v>16</v>
      </c>
      <c r="B12" s="0" t="s">
        <v>100</v>
      </c>
      <c r="C12" s="0" t="s">
        <v>101</v>
      </c>
      <c r="D12" s="0" t="s">
        <v>2996</v>
      </c>
      <c r="E12" s="0" t="s">
        <v>2997</v>
      </c>
      <c r="F12" s="0" t="s">
        <v>2978</v>
      </c>
      <c r="G12" s="0" t="s">
        <v>149</v>
      </c>
    </row>
    <row customHeight="1" ht="11.25">
      <c r="A13" s="0" t="s">
        <v>16</v>
      </c>
      <c r="B13" s="0" t="s">
        <v>100</v>
      </c>
      <c r="C13" s="0" t="s">
        <v>101</v>
      </c>
      <c r="D13" s="0" t="s">
        <v>2998</v>
      </c>
      <c r="E13" s="0" t="s">
        <v>2999</v>
      </c>
      <c r="F13" s="0" t="s">
        <v>2978</v>
      </c>
      <c r="G13" s="0" t="s">
        <v>150</v>
      </c>
    </row>
    <row customHeight="1" ht="11.25">
      <c r="A14" s="0" t="s">
        <v>16</v>
      </c>
      <c r="B14" s="0" t="s">
        <v>100</v>
      </c>
      <c r="C14" s="0" t="s">
        <v>101</v>
      </c>
      <c r="D14" s="0" t="s">
        <v>3000</v>
      </c>
      <c r="E14" s="0" t="s">
        <v>3001</v>
      </c>
      <c r="F14" s="0" t="s">
        <v>2978</v>
      </c>
      <c r="G14" s="0" t="s">
        <v>151</v>
      </c>
    </row>
    <row customHeight="1" ht="11.25">
      <c r="A15" s="0" t="s">
        <v>16</v>
      </c>
      <c r="B15" s="0" t="s">
        <v>100</v>
      </c>
      <c r="C15" s="0" t="s">
        <v>101</v>
      </c>
      <c r="D15" s="0" t="s">
        <v>3002</v>
      </c>
      <c r="E15" s="0" t="s">
        <v>3003</v>
      </c>
      <c r="F15" s="0" t="s">
        <v>2978</v>
      </c>
      <c r="G15" s="0" t="s">
        <v>152</v>
      </c>
    </row>
    <row customHeight="1" ht="11.25">
      <c r="A16" s="0" t="s">
        <v>16</v>
      </c>
      <c r="B16" s="0" t="s">
        <v>100</v>
      </c>
      <c r="C16" s="0" t="s">
        <v>101</v>
      </c>
      <c r="D16" s="0" t="s">
        <v>3004</v>
      </c>
      <c r="E16" s="0" t="s">
        <v>3005</v>
      </c>
      <c r="F16" s="0" t="s">
        <v>3006</v>
      </c>
      <c r="G16" s="0" t="s">
        <v>1468</v>
      </c>
    </row>
    <row customHeight="1" ht="11.25">
      <c r="A17" s="0" t="s">
        <v>16</v>
      </c>
      <c r="B17" s="0" t="s">
        <v>100</v>
      </c>
      <c r="C17" s="0" t="s">
        <v>101</v>
      </c>
      <c r="D17" s="0" t="s">
        <v>3007</v>
      </c>
      <c r="E17" s="0" t="s">
        <v>3008</v>
      </c>
      <c r="F17" s="0" t="s">
        <v>2978</v>
      </c>
      <c r="G17" s="0" t="s">
        <v>1474</v>
      </c>
    </row>
    <row customHeight="1" ht="11.25">
      <c r="A18" s="0" t="s">
        <v>16</v>
      </c>
      <c r="B18" s="0" t="s">
        <v>100</v>
      </c>
      <c r="C18" s="0" t="s">
        <v>101</v>
      </c>
      <c r="D18" s="0" t="s">
        <v>3009</v>
      </c>
      <c r="E18" s="0" t="s">
        <v>3010</v>
      </c>
      <c r="F18" s="0" t="s">
        <v>2978</v>
      </c>
      <c r="G18" s="0" t="s">
        <v>1486</v>
      </c>
    </row>
    <row customHeight="1" ht="11.25">
      <c r="A19" s="0" t="s">
        <v>16</v>
      </c>
      <c r="B19" s="0" t="s">
        <v>100</v>
      </c>
      <c r="C19" s="0" t="s">
        <v>101</v>
      </c>
      <c r="D19" s="0" t="s">
        <v>3011</v>
      </c>
      <c r="E19" s="0" t="s">
        <v>3012</v>
      </c>
      <c r="F19" s="0" t="s">
        <v>2978</v>
      </c>
      <c r="G19" s="0" t="s">
        <v>1500</v>
      </c>
    </row>
    <row customHeight="1" ht="11.25">
      <c r="A20" s="0" t="s">
        <v>16</v>
      </c>
      <c r="B20" s="0" t="s">
        <v>100</v>
      </c>
      <c r="C20" s="0" t="s">
        <v>101</v>
      </c>
      <c r="D20" s="0" t="s">
        <v>3013</v>
      </c>
      <c r="E20" s="0" t="s">
        <v>3014</v>
      </c>
      <c r="F20" s="0" t="s">
        <v>3006</v>
      </c>
      <c r="G20" s="0" t="s">
        <v>1512</v>
      </c>
    </row>
    <row customHeight="1" ht="11.25">
      <c r="A21" s="0" t="s">
        <v>16</v>
      </c>
      <c r="B21" s="0" t="s">
        <v>100</v>
      </c>
      <c r="C21" s="0" t="s">
        <v>101</v>
      </c>
      <c r="D21" s="0" t="s">
        <v>3015</v>
      </c>
      <c r="E21" s="0" t="s">
        <v>3016</v>
      </c>
      <c r="F21" s="0" t="s">
        <v>2978</v>
      </c>
      <c r="G21" s="0" t="s">
        <v>1521</v>
      </c>
    </row>
    <row customHeight="1" ht="11.25">
      <c r="A22" s="0" t="s">
        <v>16</v>
      </c>
      <c r="B22" s="0" t="s">
        <v>100</v>
      </c>
      <c r="C22" s="0" t="s">
        <v>101</v>
      </c>
      <c r="D22" s="0" t="s">
        <v>3017</v>
      </c>
      <c r="E22" s="0" t="s">
        <v>3018</v>
      </c>
      <c r="F22" s="0" t="s">
        <v>3006</v>
      </c>
      <c r="G22" s="0" t="s">
        <v>1537</v>
      </c>
    </row>
    <row customHeight="1" ht="11.25">
      <c r="A23" s="0" t="s">
        <v>16</v>
      </c>
      <c r="B23" s="0" t="s">
        <v>100</v>
      </c>
      <c r="C23" s="0" t="s">
        <v>101</v>
      </c>
      <c r="D23" s="0" t="s">
        <v>3019</v>
      </c>
      <c r="E23" s="0" t="s">
        <v>3020</v>
      </c>
      <c r="F23" s="0" t="s">
        <v>2978</v>
      </c>
      <c r="G23" s="0" t="s">
        <v>1544</v>
      </c>
    </row>
    <row customHeight="1" ht="11.25">
      <c r="A24" s="0" t="s">
        <v>16</v>
      </c>
      <c r="B24" s="0" t="s">
        <v>100</v>
      </c>
      <c r="C24" s="0" t="s">
        <v>101</v>
      </c>
      <c r="D24" s="0" t="s">
        <v>3021</v>
      </c>
      <c r="E24" s="0" t="s">
        <v>3022</v>
      </c>
      <c r="F24" s="0" t="s">
        <v>2978</v>
      </c>
      <c r="G24" s="0" t="s">
        <v>1552</v>
      </c>
    </row>
    <row customHeight="1" ht="11.25">
      <c r="A25" s="0" t="s">
        <v>16</v>
      </c>
      <c r="B25" s="0" t="s">
        <v>100</v>
      </c>
      <c r="C25" s="0" t="s">
        <v>101</v>
      </c>
      <c r="D25" s="0" t="s">
        <v>3023</v>
      </c>
      <c r="E25" s="0" t="s">
        <v>3024</v>
      </c>
      <c r="F25" s="0" t="s">
        <v>2978</v>
      </c>
      <c r="G25" s="0" t="s">
        <v>1559</v>
      </c>
    </row>
    <row customHeight="1" ht="11.25">
      <c r="A26" s="0" t="s">
        <v>16</v>
      </c>
      <c r="B26" s="0" t="s">
        <v>100</v>
      </c>
      <c r="C26" s="0" t="s">
        <v>101</v>
      </c>
      <c r="D26" s="0" t="s">
        <v>3025</v>
      </c>
      <c r="E26" s="0" t="s">
        <v>3026</v>
      </c>
      <c r="F26" s="0" t="s">
        <v>3006</v>
      </c>
      <c r="G26" s="0" t="s">
        <v>1563</v>
      </c>
    </row>
    <row customHeight="1" ht="11.25">
      <c r="A27" s="0" t="s">
        <v>16</v>
      </c>
      <c r="B27" s="0" t="s">
        <v>100</v>
      </c>
      <c r="C27" s="0" t="s">
        <v>101</v>
      </c>
      <c r="D27" s="0" t="s">
        <v>3027</v>
      </c>
      <c r="E27" s="0" t="s">
        <v>3028</v>
      </c>
      <c r="F27" s="0" t="s">
        <v>3006</v>
      </c>
      <c r="G27" s="0" t="s">
        <v>1568</v>
      </c>
    </row>
    <row customHeight="1" ht="11.25">
      <c r="A28" s="0" t="s">
        <v>16</v>
      </c>
      <c r="B28" s="0" t="s">
        <v>100</v>
      </c>
      <c r="C28" s="0" t="s">
        <v>101</v>
      </c>
      <c r="D28" s="0" t="s">
        <v>3029</v>
      </c>
      <c r="E28" s="0" t="s">
        <v>3030</v>
      </c>
      <c r="F28" s="0" t="s">
        <v>2978</v>
      </c>
      <c r="G28" s="0" t="s">
        <v>1576</v>
      </c>
    </row>
    <row customHeight="1" ht="11.25">
      <c r="A29" s="0" t="s">
        <v>16</v>
      </c>
      <c r="B29" s="0" t="s">
        <v>100</v>
      </c>
      <c r="C29" s="0" t="s">
        <v>101</v>
      </c>
      <c r="D29" s="0" t="s">
        <v>3031</v>
      </c>
      <c r="E29" s="0" t="s">
        <v>3032</v>
      </c>
      <c r="F29" s="0" t="s">
        <v>2978</v>
      </c>
      <c r="G29" s="0" t="s">
        <v>1578</v>
      </c>
    </row>
    <row customHeight="1" ht="11.25">
      <c r="A30" s="0" t="s">
        <v>16</v>
      </c>
      <c r="B30" s="0" t="s">
        <v>100</v>
      </c>
      <c r="C30" s="0" t="s">
        <v>101</v>
      </c>
      <c r="D30" s="0" t="s">
        <v>3033</v>
      </c>
      <c r="E30" s="0" t="s">
        <v>3034</v>
      </c>
      <c r="F30" s="0" t="s">
        <v>3006</v>
      </c>
      <c r="G30" s="0" t="s">
        <v>1581</v>
      </c>
    </row>
    <row customHeight="1" ht="11.25">
      <c r="A31" s="0" t="s">
        <v>16</v>
      </c>
      <c r="B31" s="0" t="s">
        <v>100</v>
      </c>
      <c r="C31" s="0" t="s">
        <v>101</v>
      </c>
      <c r="D31" s="0" t="s">
        <v>3035</v>
      </c>
      <c r="E31" s="0" t="s">
        <v>3036</v>
      </c>
      <c r="F31" s="0" t="s">
        <v>2978</v>
      </c>
      <c r="G31" s="0" t="s">
        <v>1587</v>
      </c>
    </row>
    <row customHeight="1" ht="11.25">
      <c r="A32" s="0" t="s">
        <v>16</v>
      </c>
      <c r="B32" s="0" t="s">
        <v>100</v>
      </c>
      <c r="C32" s="0" t="s">
        <v>101</v>
      </c>
      <c r="D32" s="0" t="s">
        <v>3037</v>
      </c>
      <c r="E32" s="0" t="s">
        <v>3038</v>
      </c>
      <c r="F32" s="0" t="s">
        <v>2978</v>
      </c>
      <c r="G32" s="0" t="s">
        <v>1589</v>
      </c>
    </row>
    <row customHeight="1" ht="11.25">
      <c r="A33" s="0" t="s">
        <v>16</v>
      </c>
      <c r="B33" s="0" t="s">
        <v>100</v>
      </c>
      <c r="C33" s="0" t="s">
        <v>101</v>
      </c>
      <c r="D33" s="0" t="s">
        <v>3039</v>
      </c>
      <c r="E33" s="0" t="s">
        <v>3040</v>
      </c>
      <c r="F33" s="0" t="s">
        <v>2978</v>
      </c>
      <c r="G33" s="0" t="s">
        <v>1591</v>
      </c>
    </row>
    <row customHeight="1" ht="11.25">
      <c r="A34" s="0" t="s">
        <v>16</v>
      </c>
      <c r="B34" s="0" t="s">
        <v>100</v>
      </c>
      <c r="C34" s="0" t="s">
        <v>101</v>
      </c>
      <c r="D34" s="0" t="s">
        <v>3041</v>
      </c>
      <c r="E34" s="0" t="s">
        <v>3042</v>
      </c>
      <c r="F34" s="0" t="s">
        <v>3006</v>
      </c>
      <c r="G34" s="0" t="s">
        <v>1593</v>
      </c>
    </row>
    <row customHeight="1" ht="11.25">
      <c r="A35" s="0" t="s">
        <v>16</v>
      </c>
      <c r="B35" s="0" t="s">
        <v>100</v>
      </c>
      <c r="C35" s="0" t="s">
        <v>101</v>
      </c>
      <c r="D35" s="0" t="s">
        <v>3043</v>
      </c>
      <c r="E35" s="0" t="s">
        <v>3044</v>
      </c>
      <c r="F35" s="0" t="s">
        <v>2978</v>
      </c>
      <c r="G35" s="0" t="s">
        <v>1598</v>
      </c>
    </row>
    <row customHeight="1" ht="11.25">
      <c r="A36" s="0" t="s">
        <v>16</v>
      </c>
      <c r="B36" s="0" t="s">
        <v>100</v>
      </c>
      <c r="C36" s="0" t="s">
        <v>101</v>
      </c>
      <c r="D36" s="0" t="s">
        <v>3045</v>
      </c>
      <c r="E36" s="0" t="s">
        <v>3046</v>
      </c>
      <c r="F36" s="0" t="s">
        <v>2978</v>
      </c>
      <c r="G36" s="0" t="s">
        <v>1603</v>
      </c>
    </row>
    <row customHeight="1" ht="11.25">
      <c r="A37" s="0" t="s">
        <v>16</v>
      </c>
      <c r="B37" s="0" t="s">
        <v>100</v>
      </c>
      <c r="C37" s="0" t="s">
        <v>101</v>
      </c>
      <c r="D37" s="0" t="s">
        <v>3047</v>
      </c>
      <c r="E37" s="0" t="s">
        <v>3048</v>
      </c>
      <c r="F37" s="0" t="s">
        <v>2978</v>
      </c>
      <c r="G37" s="0" t="s">
        <v>1607</v>
      </c>
    </row>
    <row customHeight="1" ht="11.25">
      <c r="A38" s="0" t="s">
        <v>16</v>
      </c>
      <c r="B38" s="0" t="s">
        <v>100</v>
      </c>
      <c r="C38" s="0" t="s">
        <v>101</v>
      </c>
      <c r="D38" s="0" t="s">
        <v>3049</v>
      </c>
      <c r="E38" s="0" t="s">
        <v>3050</v>
      </c>
      <c r="F38" s="0" t="s">
        <v>2978</v>
      </c>
      <c r="G38" s="0" t="s">
        <v>1615</v>
      </c>
    </row>
    <row customHeight="1" ht="11.25">
      <c r="A39" s="0" t="s">
        <v>16</v>
      </c>
      <c r="B39" s="0" t="s">
        <v>100</v>
      </c>
      <c r="C39" s="0" t="s">
        <v>101</v>
      </c>
      <c r="D39" s="0" t="s">
        <v>3051</v>
      </c>
      <c r="E39" s="0" t="s">
        <v>3052</v>
      </c>
      <c r="F39" s="0" t="s">
        <v>2978</v>
      </c>
      <c r="G39" s="0" t="s">
        <v>1621</v>
      </c>
    </row>
    <row customHeight="1" ht="11.25">
      <c r="A40" s="0" t="s">
        <v>16</v>
      </c>
      <c r="B40" s="0" t="s">
        <v>100</v>
      </c>
      <c r="C40" s="0" t="s">
        <v>101</v>
      </c>
      <c r="D40" s="0" t="s">
        <v>3053</v>
      </c>
      <c r="E40" s="0" t="s">
        <v>3054</v>
      </c>
      <c r="F40" s="0" t="s">
        <v>2978</v>
      </c>
      <c r="G40" s="0" t="s">
        <v>1626</v>
      </c>
    </row>
    <row customHeight="1" ht="11.25">
      <c r="A41" s="0" t="s">
        <v>16</v>
      </c>
      <c r="B41" s="0" t="s">
        <v>100</v>
      </c>
      <c r="C41" s="0" t="s">
        <v>101</v>
      </c>
      <c r="D41" s="0" t="s">
        <v>3055</v>
      </c>
      <c r="E41" s="0" t="s">
        <v>3056</v>
      </c>
      <c r="F41" s="0" t="s">
        <v>2978</v>
      </c>
      <c r="G41" s="0" t="s">
        <v>1630</v>
      </c>
    </row>
    <row customHeight="1" ht="11.25">
      <c r="A42" s="0" t="s">
        <v>16</v>
      </c>
      <c r="B42" s="0" t="s">
        <v>100</v>
      </c>
      <c r="C42" s="0" t="s">
        <v>101</v>
      </c>
      <c r="D42" s="0" t="s">
        <v>3057</v>
      </c>
      <c r="E42" s="0" t="s">
        <v>3058</v>
      </c>
      <c r="F42" s="0" t="s">
        <v>2978</v>
      </c>
      <c r="G42" s="0" t="s">
        <v>1633</v>
      </c>
    </row>
    <row customHeight="1" ht="11.25">
      <c r="A43" s="0" t="s">
        <v>16</v>
      </c>
      <c r="B43" s="0" t="s">
        <v>100</v>
      </c>
      <c r="C43" s="0" t="s">
        <v>101</v>
      </c>
      <c r="D43" s="0" t="s">
        <v>3059</v>
      </c>
      <c r="E43" s="0" t="s">
        <v>3060</v>
      </c>
      <c r="F43" s="0" t="s">
        <v>2978</v>
      </c>
      <c r="G43" s="0" t="s">
        <v>1640</v>
      </c>
    </row>
    <row customHeight="1" ht="11.25">
      <c r="A44" s="0" t="s">
        <v>16</v>
      </c>
      <c r="B44" s="0" t="s">
        <v>100</v>
      </c>
      <c r="C44" s="0" t="s">
        <v>101</v>
      </c>
      <c r="D44" s="0" t="s">
        <v>3061</v>
      </c>
      <c r="E44" s="0" t="s">
        <v>3062</v>
      </c>
      <c r="F44" s="0" t="s">
        <v>2978</v>
      </c>
      <c r="G44" s="0" t="s">
        <v>1649</v>
      </c>
    </row>
    <row customHeight="1" ht="11.25">
      <c r="A45" s="0" t="s">
        <v>16</v>
      </c>
      <c r="B45" s="0" t="s">
        <v>100</v>
      </c>
      <c r="C45" s="0" t="s">
        <v>101</v>
      </c>
      <c r="D45" s="0" t="s">
        <v>3063</v>
      </c>
      <c r="E45" s="0" t="s">
        <v>3064</v>
      </c>
      <c r="F45" s="0" t="s">
        <v>2978</v>
      </c>
      <c r="G45" s="0" t="s">
        <v>1654</v>
      </c>
    </row>
    <row customHeight="1" ht="11.25">
      <c r="A46" s="0" t="s">
        <v>16</v>
      </c>
      <c r="B46" s="0" t="s">
        <v>100</v>
      </c>
      <c r="C46" s="0" t="s">
        <v>101</v>
      </c>
      <c r="D46" s="0" t="s">
        <v>3065</v>
      </c>
      <c r="E46" s="0" t="s">
        <v>3066</v>
      </c>
      <c r="F46" s="0" t="s">
        <v>3006</v>
      </c>
      <c r="G46" s="0" t="s">
        <v>1658</v>
      </c>
    </row>
    <row customHeight="1" ht="11.25">
      <c r="A47" s="0" t="s">
        <v>16</v>
      </c>
      <c r="B47" s="0" t="s">
        <v>100</v>
      </c>
      <c r="C47" s="0" t="s">
        <v>101</v>
      </c>
      <c r="D47" s="0" t="s">
        <v>3067</v>
      </c>
      <c r="E47" s="0" t="s">
        <v>3068</v>
      </c>
      <c r="F47" s="0" t="s">
        <v>2978</v>
      </c>
      <c r="G47" s="0" t="s">
        <v>1664</v>
      </c>
    </row>
    <row customHeight="1" ht="11.25">
      <c r="A48" s="0" t="s">
        <v>16</v>
      </c>
      <c r="B48" s="0" t="s">
        <v>100</v>
      </c>
      <c r="C48" s="0" t="s">
        <v>101</v>
      </c>
      <c r="D48" s="0" t="s">
        <v>3069</v>
      </c>
      <c r="E48" s="0" t="s">
        <v>3070</v>
      </c>
      <c r="F48" s="0" t="s">
        <v>2978</v>
      </c>
      <c r="G48" s="0" t="s">
        <v>1669</v>
      </c>
    </row>
    <row customHeight="1" ht="11.25">
      <c r="A49" s="0" t="s">
        <v>16</v>
      </c>
      <c r="B49" s="0" t="s">
        <v>100</v>
      </c>
      <c r="C49" s="0" t="s">
        <v>101</v>
      </c>
      <c r="D49" s="0" t="s">
        <v>3071</v>
      </c>
      <c r="E49" s="0" t="s">
        <v>3072</v>
      </c>
      <c r="F49" s="0" t="s">
        <v>3006</v>
      </c>
      <c r="G49" s="0" t="s">
        <v>1672</v>
      </c>
    </row>
    <row customHeight="1" ht="11.25">
      <c r="A50" s="0" t="s">
        <v>16</v>
      </c>
      <c r="B50" s="0" t="s">
        <v>100</v>
      </c>
      <c r="C50" s="0" t="s">
        <v>101</v>
      </c>
      <c r="D50" s="0" t="s">
        <v>3073</v>
      </c>
      <c r="E50" s="0" t="s">
        <v>3074</v>
      </c>
      <c r="F50" s="0" t="s">
        <v>3006</v>
      </c>
      <c r="G50" s="0" t="s">
        <v>1675</v>
      </c>
    </row>
    <row customHeight="1" ht="11.25">
      <c r="A51" s="0" t="s">
        <v>16</v>
      </c>
      <c r="B51" s="0" t="s">
        <v>100</v>
      </c>
      <c r="C51" s="0" t="s">
        <v>101</v>
      </c>
      <c r="D51" s="0" t="s">
        <v>3075</v>
      </c>
      <c r="E51" s="0" t="s">
        <v>3076</v>
      </c>
      <c r="F51" s="0" t="s">
        <v>2978</v>
      </c>
      <c r="G51" s="0" t="s">
        <v>1680</v>
      </c>
    </row>
    <row customHeight="1" ht="11.25">
      <c r="A52" s="0" t="s">
        <v>16</v>
      </c>
      <c r="B52" s="0" t="s">
        <v>100</v>
      </c>
      <c r="C52" s="0" t="s">
        <v>101</v>
      </c>
      <c r="D52" s="0" t="s">
        <v>3077</v>
      </c>
      <c r="E52" s="0" t="s">
        <v>3078</v>
      </c>
      <c r="F52" s="0" t="s">
        <v>2978</v>
      </c>
      <c r="G52" s="0" t="s">
        <v>1684</v>
      </c>
    </row>
    <row customHeight="1" ht="11.25">
      <c r="A53" s="0" t="s">
        <v>16</v>
      </c>
      <c r="B53" s="0" t="s">
        <v>100</v>
      </c>
      <c r="C53" s="0" t="s">
        <v>101</v>
      </c>
      <c r="D53" s="0" t="s">
        <v>3079</v>
      </c>
      <c r="E53" s="0" t="s">
        <v>3080</v>
      </c>
      <c r="F53" s="0" t="s">
        <v>2978</v>
      </c>
      <c r="G53" s="0" t="s">
        <v>1686</v>
      </c>
    </row>
    <row customHeight="1" ht="11.25">
      <c r="A54" s="0" t="s">
        <v>16</v>
      </c>
      <c r="B54" s="0" t="s">
        <v>100</v>
      </c>
      <c r="C54" s="0" t="s">
        <v>101</v>
      </c>
      <c r="D54" s="0" t="s">
        <v>3081</v>
      </c>
      <c r="E54" s="0" t="s">
        <v>3082</v>
      </c>
      <c r="F54" s="0" t="s">
        <v>2978</v>
      </c>
      <c r="G54" s="0" t="s">
        <v>1689</v>
      </c>
    </row>
    <row customHeight="1" ht="11.25">
      <c r="A55" s="0" t="s">
        <v>16</v>
      </c>
      <c r="B55" s="0" t="s">
        <v>100</v>
      </c>
      <c r="C55" s="0" t="s">
        <v>101</v>
      </c>
      <c r="D55" s="0" t="s">
        <v>3083</v>
      </c>
      <c r="E55" s="0" t="s">
        <v>3084</v>
      </c>
      <c r="F55" s="0" t="s">
        <v>2978</v>
      </c>
      <c r="G55" s="0" t="s">
        <v>1693</v>
      </c>
    </row>
    <row customHeight="1" ht="11.25">
      <c r="A56" s="0" t="s">
        <v>16</v>
      </c>
      <c r="B56" s="0" t="s">
        <v>100</v>
      </c>
      <c r="C56" s="0" t="s">
        <v>101</v>
      </c>
      <c r="D56" s="0" t="s">
        <v>3085</v>
      </c>
      <c r="E56" s="0" t="s">
        <v>3086</v>
      </c>
      <c r="F56" s="0" t="s">
        <v>2978</v>
      </c>
      <c r="G56" s="0" t="s">
        <v>1696</v>
      </c>
    </row>
    <row customHeight="1" ht="11.25">
      <c r="A57" s="0" t="s">
        <v>16</v>
      </c>
      <c r="B57" s="0" t="s">
        <v>100</v>
      </c>
      <c r="C57" s="0" t="s">
        <v>101</v>
      </c>
      <c r="D57" s="0" t="s">
        <v>3087</v>
      </c>
      <c r="E57" s="0" t="s">
        <v>3088</v>
      </c>
      <c r="F57" s="0" t="s">
        <v>2978</v>
      </c>
      <c r="G57" s="0" t="s">
        <v>1699</v>
      </c>
    </row>
    <row customHeight="1" ht="11.25">
      <c r="A58" s="0" t="s">
        <v>16</v>
      </c>
      <c r="B58" s="0" t="s">
        <v>100</v>
      </c>
      <c r="C58" s="0" t="s">
        <v>101</v>
      </c>
      <c r="D58" s="0" t="s">
        <v>3089</v>
      </c>
      <c r="E58" s="0" t="s">
        <v>3090</v>
      </c>
      <c r="F58" s="0" t="s">
        <v>2978</v>
      </c>
      <c r="G58" s="0" t="s">
        <v>1702</v>
      </c>
    </row>
    <row customHeight="1" ht="11.25">
      <c r="A59" s="0" t="s">
        <v>16</v>
      </c>
      <c r="B59" s="0" t="s">
        <v>100</v>
      </c>
      <c r="C59" s="0" t="s">
        <v>101</v>
      </c>
      <c r="D59" s="0" t="s">
        <v>3091</v>
      </c>
      <c r="E59" s="0" t="s">
        <v>3092</v>
      </c>
      <c r="F59" s="0" t="s">
        <v>3006</v>
      </c>
      <c r="G59" s="0" t="s">
        <v>1706</v>
      </c>
    </row>
    <row customHeight="1" ht="11.25">
      <c r="A60" s="0" t="s">
        <v>16</v>
      </c>
      <c r="B60" s="0" t="s">
        <v>100</v>
      </c>
      <c r="C60" s="0" t="s">
        <v>101</v>
      </c>
      <c r="D60" s="0" t="s">
        <v>3093</v>
      </c>
      <c r="E60" s="0" t="s">
        <v>3094</v>
      </c>
      <c r="F60" s="0" t="s">
        <v>2978</v>
      </c>
      <c r="G60" s="0" t="s">
        <v>1709</v>
      </c>
    </row>
    <row customHeight="1" ht="11.25">
      <c r="A61" s="0" t="s">
        <v>16</v>
      </c>
      <c r="B61" s="0" t="s">
        <v>100</v>
      </c>
      <c r="C61" s="0" t="s">
        <v>101</v>
      </c>
      <c r="D61" s="0" t="s">
        <v>3095</v>
      </c>
      <c r="E61" s="0" t="s">
        <v>3096</v>
      </c>
      <c r="F61" s="0" t="s">
        <v>2978</v>
      </c>
      <c r="G61" s="0" t="s">
        <v>3097</v>
      </c>
    </row>
    <row customHeight="1" ht="11.25">
      <c r="A62" s="0" t="s">
        <v>16</v>
      </c>
      <c r="B62" s="0" t="s">
        <v>100</v>
      </c>
      <c r="C62" s="0" t="s">
        <v>101</v>
      </c>
      <c r="D62" s="0" t="s">
        <v>3098</v>
      </c>
      <c r="E62" s="0" t="s">
        <v>3099</v>
      </c>
      <c r="F62" s="0" t="s">
        <v>2978</v>
      </c>
      <c r="G62" s="0" t="s">
        <v>3100</v>
      </c>
    </row>
    <row customHeight="1" ht="11.25">
      <c r="A63" s="0" t="s">
        <v>16</v>
      </c>
      <c r="B63" s="0" t="s">
        <v>100</v>
      </c>
      <c r="C63" s="0" t="s">
        <v>101</v>
      </c>
      <c r="D63" s="0" t="s">
        <v>3101</v>
      </c>
      <c r="E63" s="0" t="s">
        <v>3102</v>
      </c>
      <c r="F63" s="0" t="s">
        <v>2978</v>
      </c>
      <c r="G63" s="0" t="s">
        <v>3103</v>
      </c>
    </row>
    <row customHeight="1" ht="11.25">
      <c r="A64" s="0" t="s">
        <v>16</v>
      </c>
      <c r="B64" s="0" t="s">
        <v>100</v>
      </c>
      <c r="C64" s="0" t="s">
        <v>101</v>
      </c>
      <c r="D64" s="0" t="s">
        <v>3104</v>
      </c>
      <c r="E64" s="0" t="s">
        <v>3105</v>
      </c>
      <c r="F64" s="0" t="s">
        <v>2978</v>
      </c>
      <c r="G64" s="0" t="s">
        <v>3106</v>
      </c>
    </row>
    <row customHeight="1" ht="11.25">
      <c r="A65" s="0" t="s">
        <v>16</v>
      </c>
      <c r="B65" s="0" t="s">
        <v>100</v>
      </c>
      <c r="C65" s="0" t="s">
        <v>101</v>
      </c>
      <c r="D65" s="0" t="s">
        <v>3107</v>
      </c>
      <c r="E65" s="0" t="s">
        <v>3108</v>
      </c>
      <c r="F65" s="0" t="s">
        <v>2978</v>
      </c>
      <c r="G65" s="0" t="s">
        <v>3109</v>
      </c>
    </row>
    <row customHeight="1" ht="11.25">
      <c r="A66" s="0" t="s">
        <v>16</v>
      </c>
      <c r="B66" s="0" t="s">
        <v>100</v>
      </c>
      <c r="C66" s="0" t="s">
        <v>101</v>
      </c>
      <c r="D66" s="0" t="s">
        <v>3110</v>
      </c>
      <c r="E66" s="0" t="s">
        <v>3111</v>
      </c>
      <c r="F66" s="0" t="s">
        <v>2978</v>
      </c>
      <c r="G66" s="0" t="s">
        <v>3112</v>
      </c>
    </row>
    <row customHeight="1" ht="11.25">
      <c r="A67" s="0" t="s">
        <v>16</v>
      </c>
      <c r="B67" s="0" t="s">
        <v>100</v>
      </c>
      <c r="C67" s="0" t="s">
        <v>101</v>
      </c>
      <c r="D67" s="0" t="s">
        <v>3113</v>
      </c>
      <c r="E67" s="0" t="s">
        <v>3114</v>
      </c>
      <c r="F67" s="0" t="s">
        <v>2978</v>
      </c>
      <c r="G67" s="0" t="s">
        <v>2028</v>
      </c>
    </row>
    <row customHeight="1" ht="11.25">
      <c r="A68" s="0" t="s">
        <v>16</v>
      </c>
      <c r="B68" s="0" t="s">
        <v>100</v>
      </c>
      <c r="C68" s="0" t="s">
        <v>101</v>
      </c>
      <c r="D68" s="0" t="s">
        <v>3115</v>
      </c>
      <c r="E68" s="0" t="s">
        <v>3116</v>
      </c>
      <c r="F68" s="0" t="s">
        <v>2978</v>
      </c>
      <c r="G68" s="0" t="s">
        <v>3117</v>
      </c>
    </row>
    <row customHeight="1" ht="11.25">
      <c r="A69" s="0" t="s">
        <v>16</v>
      </c>
      <c r="B69" s="0" t="s">
        <v>100</v>
      </c>
      <c r="C69" s="0" t="s">
        <v>101</v>
      </c>
      <c r="D69" s="0" t="s">
        <v>3118</v>
      </c>
      <c r="E69" s="0" t="s">
        <v>3119</v>
      </c>
      <c r="F69" s="0" t="s">
        <v>2978</v>
      </c>
      <c r="G69" s="0" t="s">
        <v>2231</v>
      </c>
    </row>
    <row customHeight="1" ht="11.25">
      <c r="A70" s="0" t="s">
        <v>16</v>
      </c>
      <c r="B70" s="0" t="s">
        <v>100</v>
      </c>
      <c r="C70" s="0" t="s">
        <v>101</v>
      </c>
      <c r="D70" s="0" t="s">
        <v>3120</v>
      </c>
      <c r="E70" s="0" t="s">
        <v>3121</v>
      </c>
      <c r="F70" s="0" t="s">
        <v>2978</v>
      </c>
      <c r="G70" s="0" t="s">
        <v>3122</v>
      </c>
    </row>
    <row customHeight="1" ht="11.25">
      <c r="A71" s="0" t="s">
        <v>16</v>
      </c>
      <c r="B71" s="0" t="s">
        <v>100</v>
      </c>
      <c r="C71" s="0" t="s">
        <v>101</v>
      </c>
      <c r="D71" s="0" t="s">
        <v>3123</v>
      </c>
      <c r="E71" s="0" t="s">
        <v>3124</v>
      </c>
      <c r="F71" s="0" t="s">
        <v>2978</v>
      </c>
      <c r="G71" s="0" t="s">
        <v>3125</v>
      </c>
    </row>
    <row customHeight="1" ht="11.25">
      <c r="A72" s="0" t="s">
        <v>16</v>
      </c>
      <c r="B72" s="0" t="s">
        <v>100</v>
      </c>
      <c r="C72" s="0" t="s">
        <v>101</v>
      </c>
      <c r="D72" s="0" t="s">
        <v>3126</v>
      </c>
      <c r="E72" s="0" t="s">
        <v>3127</v>
      </c>
      <c r="F72" s="0" t="s">
        <v>2978</v>
      </c>
      <c r="G72" s="0" t="s">
        <v>3128</v>
      </c>
    </row>
    <row customHeight="1" ht="11.25">
      <c r="A73" s="0" t="s">
        <v>16</v>
      </c>
      <c r="B73" s="0" t="s">
        <v>100</v>
      </c>
      <c r="C73" s="0" t="s">
        <v>101</v>
      </c>
      <c r="D73" s="0" t="s">
        <v>3129</v>
      </c>
      <c r="E73" s="0" t="s">
        <v>3130</v>
      </c>
      <c r="F73" s="0" t="s">
        <v>2978</v>
      </c>
      <c r="G73" s="0" t="s">
        <v>3131</v>
      </c>
    </row>
    <row customHeight="1" ht="11.25">
      <c r="A74" s="0" t="s">
        <v>16</v>
      </c>
      <c r="B74" s="0" t="s">
        <v>100</v>
      </c>
      <c r="C74" s="0" t="s">
        <v>101</v>
      </c>
      <c r="D74" s="0" t="s">
        <v>3132</v>
      </c>
      <c r="E74" s="0" t="s">
        <v>3133</v>
      </c>
      <c r="F74" s="0" t="s">
        <v>2978</v>
      </c>
      <c r="G74" s="0" t="s">
        <v>3134</v>
      </c>
    </row>
    <row customHeight="1" ht="11.25">
      <c r="A75" s="0" t="s">
        <v>16</v>
      </c>
      <c r="B75" s="0" t="s">
        <v>100</v>
      </c>
      <c r="C75" s="0" t="s">
        <v>101</v>
      </c>
      <c r="D75" s="0" t="s">
        <v>3135</v>
      </c>
      <c r="E75" s="0" t="s">
        <v>3136</v>
      </c>
      <c r="F75" s="0" t="s">
        <v>2978</v>
      </c>
      <c r="G75" s="0" t="s">
        <v>3137</v>
      </c>
    </row>
    <row customHeight="1" ht="11.25">
      <c r="A76" s="0" t="s">
        <v>16</v>
      </c>
      <c r="B76" s="0" t="s">
        <v>100</v>
      </c>
      <c r="C76" s="0" t="s">
        <v>101</v>
      </c>
      <c r="D76" s="0" t="s">
        <v>3138</v>
      </c>
      <c r="E76" s="0" t="s">
        <v>3139</v>
      </c>
      <c r="F76" s="0" t="s">
        <v>2978</v>
      </c>
      <c r="G76" s="0" t="s">
        <v>3140</v>
      </c>
    </row>
    <row customHeight="1" ht="11.25">
      <c r="A77" s="0" t="s">
        <v>16</v>
      </c>
      <c r="B77" s="0" t="s">
        <v>100</v>
      </c>
      <c r="C77" s="0" t="s">
        <v>101</v>
      </c>
      <c r="D77" s="0" t="s">
        <v>3141</v>
      </c>
      <c r="E77" s="0" t="s">
        <v>3142</v>
      </c>
      <c r="F77" s="0" t="s">
        <v>2978</v>
      </c>
      <c r="G77" s="0" t="s">
        <v>3143</v>
      </c>
    </row>
    <row customHeight="1" ht="11.25">
      <c r="A78" s="0" t="s">
        <v>16</v>
      </c>
      <c r="B78" s="0" t="s">
        <v>100</v>
      </c>
      <c r="C78" s="0" t="s">
        <v>101</v>
      </c>
      <c r="D78" s="0" t="s">
        <v>3144</v>
      </c>
      <c r="E78" s="0" t="s">
        <v>3145</v>
      </c>
      <c r="F78" s="0" t="s">
        <v>2978</v>
      </c>
      <c r="G78" s="0" t="s">
        <v>3146</v>
      </c>
    </row>
    <row customHeight="1" ht="11.25">
      <c r="A79" s="0" t="s">
        <v>16</v>
      </c>
      <c r="B79" s="0" t="s">
        <v>100</v>
      </c>
      <c r="C79" s="0" t="s">
        <v>101</v>
      </c>
      <c r="D79" s="0" t="s">
        <v>3147</v>
      </c>
      <c r="E79" s="0" t="s">
        <v>3148</v>
      </c>
      <c r="F79" s="0" t="s">
        <v>2978</v>
      </c>
      <c r="G79" s="0" t="s">
        <v>3149</v>
      </c>
    </row>
    <row customHeight="1" ht="11.25">
      <c r="A80" s="0" t="s">
        <v>16</v>
      </c>
      <c r="B80" s="0" t="s">
        <v>100</v>
      </c>
      <c r="C80" s="0" t="s">
        <v>101</v>
      </c>
      <c r="D80" s="0" t="s">
        <v>3150</v>
      </c>
      <c r="E80" s="0" t="s">
        <v>3151</v>
      </c>
      <c r="F80" s="0" t="s">
        <v>3006</v>
      </c>
      <c r="G80" s="0" t="s">
        <v>3152</v>
      </c>
    </row>
    <row customHeight="1" ht="11.25">
      <c r="A81" s="0" t="s">
        <v>16</v>
      </c>
      <c r="B81" s="0" t="s">
        <v>100</v>
      </c>
      <c r="C81" s="0" t="s">
        <v>101</v>
      </c>
      <c r="D81" s="0" t="s">
        <v>3153</v>
      </c>
      <c r="E81" s="0" t="s">
        <v>3154</v>
      </c>
      <c r="F81" s="0" t="s">
        <v>2978</v>
      </c>
      <c r="G81" s="0" t="s">
        <v>3155</v>
      </c>
    </row>
    <row customHeight="1" ht="11.25">
      <c r="A82" s="0" t="s">
        <v>16</v>
      </c>
      <c r="B82" s="0" t="s">
        <v>100</v>
      </c>
      <c r="C82" s="0" t="s">
        <v>101</v>
      </c>
      <c r="D82" s="0" t="s">
        <v>3156</v>
      </c>
      <c r="E82" s="0" t="s">
        <v>3157</v>
      </c>
      <c r="F82" s="0" t="s">
        <v>2978</v>
      </c>
      <c r="G82" s="0" t="s">
        <v>3158</v>
      </c>
    </row>
    <row customHeight="1" ht="11.25">
      <c r="A83" s="0" t="s">
        <v>16</v>
      </c>
      <c r="B83" s="0" t="s">
        <v>100</v>
      </c>
      <c r="C83" s="0" t="s">
        <v>101</v>
      </c>
      <c r="D83" s="0" t="s">
        <v>3159</v>
      </c>
      <c r="E83" s="0" t="s">
        <v>3160</v>
      </c>
      <c r="F83" s="0" t="s">
        <v>2978</v>
      </c>
      <c r="G83" s="0" t="s">
        <v>3161</v>
      </c>
    </row>
    <row customHeight="1" ht="11.25">
      <c r="A84" s="0" t="s">
        <v>16</v>
      </c>
      <c r="B84" s="0" t="s">
        <v>100</v>
      </c>
      <c r="C84" s="0" t="s">
        <v>101</v>
      </c>
      <c r="D84" s="0" t="s">
        <v>3162</v>
      </c>
      <c r="E84" s="0" t="s">
        <v>3163</v>
      </c>
      <c r="F84" s="0" t="s">
        <v>2978</v>
      </c>
      <c r="G84" s="0" t="s">
        <v>3164</v>
      </c>
    </row>
    <row customHeight="1" ht="11.25">
      <c r="A85" s="0" t="s">
        <v>16</v>
      </c>
      <c r="B85" s="0" t="s">
        <v>100</v>
      </c>
      <c r="C85" s="0" t="s">
        <v>101</v>
      </c>
      <c r="D85" s="0" t="s">
        <v>3165</v>
      </c>
      <c r="E85" s="0" t="s">
        <v>3166</v>
      </c>
      <c r="F85" s="0" t="s">
        <v>2978</v>
      </c>
      <c r="G85" s="0" t="s">
        <v>3167</v>
      </c>
    </row>
    <row customHeight="1" ht="11.25">
      <c r="A86" s="0" t="s">
        <v>16</v>
      </c>
      <c r="B86" s="0" t="s">
        <v>100</v>
      </c>
      <c r="C86" s="0" t="s">
        <v>101</v>
      </c>
      <c r="D86" s="0" t="s">
        <v>3168</v>
      </c>
      <c r="E86" s="0" t="s">
        <v>3169</v>
      </c>
      <c r="F86" s="0" t="s">
        <v>2978</v>
      </c>
      <c r="G86" s="0" t="s">
        <v>3170</v>
      </c>
    </row>
    <row customHeight="1" ht="11.25">
      <c r="A87" s="0" t="s">
        <v>16</v>
      </c>
      <c r="B87" s="0" t="s">
        <v>100</v>
      </c>
      <c r="C87" s="0" t="s">
        <v>101</v>
      </c>
      <c r="D87" s="0" t="s">
        <v>3171</v>
      </c>
      <c r="E87" s="0" t="s">
        <v>3172</v>
      </c>
      <c r="F87" s="0" t="s">
        <v>2978</v>
      </c>
      <c r="G87" s="0" t="s">
        <v>3173</v>
      </c>
    </row>
    <row customHeight="1" ht="11.25">
      <c r="A88" s="0" t="s">
        <v>16</v>
      </c>
      <c r="B88" s="0" t="s">
        <v>100</v>
      </c>
      <c r="C88" s="0" t="s">
        <v>101</v>
      </c>
      <c r="D88" s="0" t="s">
        <v>3174</v>
      </c>
      <c r="E88" s="0" t="s">
        <v>3175</v>
      </c>
      <c r="F88" s="0" t="s">
        <v>2978</v>
      </c>
      <c r="G88" s="0" t="s">
        <v>3176</v>
      </c>
    </row>
    <row customHeight="1" ht="11.25">
      <c r="A89" s="0" t="s">
        <v>16</v>
      </c>
      <c r="B89" s="0" t="s">
        <v>100</v>
      </c>
      <c r="C89" s="0" t="s">
        <v>101</v>
      </c>
      <c r="D89" s="0" t="s">
        <v>3177</v>
      </c>
      <c r="E89" s="0" t="s">
        <v>3178</v>
      </c>
      <c r="F89" s="0" t="s">
        <v>2978</v>
      </c>
      <c r="G89" s="0" t="s">
        <v>3179</v>
      </c>
    </row>
    <row customHeight="1" ht="11.25">
      <c r="A90" s="0" t="s">
        <v>16</v>
      </c>
      <c r="B90" s="0" t="s">
        <v>100</v>
      </c>
      <c r="C90" s="0" t="s">
        <v>101</v>
      </c>
      <c r="D90" s="0" t="s">
        <v>3180</v>
      </c>
      <c r="E90" s="0" t="s">
        <v>3181</v>
      </c>
      <c r="F90" s="0" t="s">
        <v>2978</v>
      </c>
      <c r="G90" s="0" t="s">
        <v>3182</v>
      </c>
    </row>
    <row customHeight="1" ht="11.25">
      <c r="A91" s="0" t="s">
        <v>16</v>
      </c>
      <c r="B91" s="0" t="s">
        <v>100</v>
      </c>
      <c r="C91" s="0" t="s">
        <v>101</v>
      </c>
      <c r="D91" s="0" t="s">
        <v>3183</v>
      </c>
      <c r="E91" s="0" t="s">
        <v>3184</v>
      </c>
      <c r="F91" s="0" t="s">
        <v>2978</v>
      </c>
      <c r="G91" s="0" t="s">
        <v>3185</v>
      </c>
    </row>
    <row customHeight="1" ht="11.25">
      <c r="A92" s="0" t="s">
        <v>16</v>
      </c>
      <c r="B92" s="0" t="s">
        <v>100</v>
      </c>
      <c r="C92" s="0" t="s">
        <v>101</v>
      </c>
      <c r="D92" s="0" t="s">
        <v>3186</v>
      </c>
      <c r="E92" s="0" t="s">
        <v>3187</v>
      </c>
      <c r="F92" s="0" t="s">
        <v>2978</v>
      </c>
      <c r="G92" s="0" t="s">
        <v>3188</v>
      </c>
    </row>
    <row customHeight="1" ht="11.25">
      <c r="A93" s="0" t="s">
        <v>16</v>
      </c>
      <c r="B93" s="0" t="s">
        <v>100</v>
      </c>
      <c r="C93" s="0" t="s">
        <v>101</v>
      </c>
      <c r="D93" s="0" t="s">
        <v>3189</v>
      </c>
      <c r="E93" s="0" t="s">
        <v>3190</v>
      </c>
      <c r="F93" s="0" t="s">
        <v>2978</v>
      </c>
      <c r="G93" s="0" t="s">
        <v>3191</v>
      </c>
    </row>
    <row customHeight="1" ht="11.25">
      <c r="A94" s="0" t="s">
        <v>16</v>
      </c>
      <c r="B94" s="0" t="s">
        <v>100</v>
      </c>
      <c r="C94" s="0" t="s">
        <v>101</v>
      </c>
      <c r="D94" s="0" t="s">
        <v>3192</v>
      </c>
      <c r="E94" s="0" t="s">
        <v>3193</v>
      </c>
      <c r="F94" s="0" t="s">
        <v>2978</v>
      </c>
      <c r="G94" s="0" t="s">
        <v>3194</v>
      </c>
    </row>
    <row customHeight="1" ht="11.25">
      <c r="A95" s="0" t="s">
        <v>16</v>
      </c>
      <c r="B95" s="0" t="s">
        <v>100</v>
      </c>
      <c r="C95" s="0" t="s">
        <v>101</v>
      </c>
      <c r="D95" s="0" t="s">
        <v>3195</v>
      </c>
      <c r="E95" s="0" t="s">
        <v>3196</v>
      </c>
      <c r="F95" s="0" t="s">
        <v>2978</v>
      </c>
      <c r="G95" s="0" t="s">
        <v>3197</v>
      </c>
    </row>
    <row customHeight="1" ht="11.25">
      <c r="A96" s="0" t="s">
        <v>16</v>
      </c>
      <c r="B96" s="0" t="s">
        <v>100</v>
      </c>
      <c r="C96" s="0" t="s">
        <v>101</v>
      </c>
      <c r="D96" s="0" t="s">
        <v>3198</v>
      </c>
      <c r="E96" s="0" t="s">
        <v>3199</v>
      </c>
      <c r="F96" s="0" t="s">
        <v>2978</v>
      </c>
      <c r="G96" s="0" t="s">
        <v>3200</v>
      </c>
    </row>
    <row customHeight="1" ht="11.25">
      <c r="A97" s="0" t="s">
        <v>16</v>
      </c>
      <c r="B97" s="0" t="s">
        <v>100</v>
      </c>
      <c r="C97" s="0" t="s">
        <v>101</v>
      </c>
      <c r="D97" s="0" t="s">
        <v>3201</v>
      </c>
      <c r="E97" s="0" t="s">
        <v>3202</v>
      </c>
      <c r="F97" s="0" t="s">
        <v>2978</v>
      </c>
      <c r="G97" s="0" t="s">
        <v>3203</v>
      </c>
    </row>
    <row customHeight="1" ht="11.25">
      <c r="A98" s="0" t="s">
        <v>16</v>
      </c>
      <c r="B98" s="0" t="s">
        <v>100</v>
      </c>
      <c r="C98" s="0" t="s">
        <v>101</v>
      </c>
      <c r="D98" s="0" t="s">
        <v>3204</v>
      </c>
      <c r="E98" s="0" t="s">
        <v>3205</v>
      </c>
      <c r="F98" s="0" t="s">
        <v>2978</v>
      </c>
      <c r="G98" s="0" t="s">
        <v>3206</v>
      </c>
    </row>
    <row customHeight="1" ht="11.25">
      <c r="A99" s="0" t="s">
        <v>16</v>
      </c>
      <c r="B99" s="0" t="s">
        <v>100</v>
      </c>
      <c r="C99" s="0" t="s">
        <v>101</v>
      </c>
      <c r="D99" s="0" t="s">
        <v>3207</v>
      </c>
      <c r="E99" s="0" t="s">
        <v>3208</v>
      </c>
      <c r="F99" s="0" t="s">
        <v>2978</v>
      </c>
      <c r="G99" s="0" t="s">
        <v>3209</v>
      </c>
    </row>
    <row customHeight="1" ht="11.25">
      <c r="A100" s="0" t="s">
        <v>16</v>
      </c>
      <c r="B100" s="0" t="s">
        <v>100</v>
      </c>
      <c r="C100" s="0" t="s">
        <v>101</v>
      </c>
      <c r="D100" s="0" t="s">
        <v>3210</v>
      </c>
      <c r="E100" s="0" t="s">
        <v>3211</v>
      </c>
      <c r="F100" s="0" t="s">
        <v>2978</v>
      </c>
      <c r="G100" s="0" t="s">
        <v>3212</v>
      </c>
    </row>
    <row customHeight="1" ht="11.25">
      <c r="A101" s="0" t="s">
        <v>16</v>
      </c>
      <c r="B101" s="0" t="s">
        <v>100</v>
      </c>
      <c r="C101" s="0" t="s">
        <v>101</v>
      </c>
      <c r="D101" s="0" t="s">
        <v>3213</v>
      </c>
      <c r="E101" s="0" t="s">
        <v>3214</v>
      </c>
      <c r="F101" s="0" t="s">
        <v>2978</v>
      </c>
      <c r="G101" s="0" t="s">
        <v>3215</v>
      </c>
    </row>
    <row customHeight="1" ht="11.25">
      <c r="A102" s="0" t="s">
        <v>16</v>
      </c>
      <c r="B102" s="0" t="s">
        <v>100</v>
      </c>
      <c r="C102" s="0" t="s">
        <v>101</v>
      </c>
      <c r="D102" s="0" t="s">
        <v>3216</v>
      </c>
      <c r="E102" s="0" t="s">
        <v>3217</v>
      </c>
      <c r="F102" s="0" t="s">
        <v>2978</v>
      </c>
      <c r="G102" s="0" t="s">
        <v>3218</v>
      </c>
    </row>
    <row customHeight="1" ht="11.25">
      <c r="A103" s="0" t="s">
        <v>16</v>
      </c>
      <c r="B103" s="0" t="s">
        <v>100</v>
      </c>
      <c r="C103" s="0" t="s">
        <v>101</v>
      </c>
      <c r="D103" s="0" t="s">
        <v>3219</v>
      </c>
      <c r="E103" s="0" t="s">
        <v>3220</v>
      </c>
      <c r="F103" s="0" t="s">
        <v>2978</v>
      </c>
      <c r="G103" s="0" t="s">
        <v>3221</v>
      </c>
    </row>
    <row customHeight="1" ht="11.25">
      <c r="A104" s="0" t="s">
        <v>16</v>
      </c>
      <c r="B104" s="0" t="s">
        <v>100</v>
      </c>
      <c r="C104" s="0" t="s">
        <v>101</v>
      </c>
      <c r="D104" s="0" t="s">
        <v>3222</v>
      </c>
      <c r="E104" s="0" t="s">
        <v>3223</v>
      </c>
      <c r="F104" s="0" t="s">
        <v>2978</v>
      </c>
      <c r="G104" s="0" t="s">
        <v>3224</v>
      </c>
    </row>
    <row customHeight="1" ht="11.25">
      <c r="A105" s="0" t="s">
        <v>16</v>
      </c>
      <c r="B105" s="0" t="s">
        <v>100</v>
      </c>
      <c r="C105" s="0" t="s">
        <v>101</v>
      </c>
      <c r="D105" s="0" t="s">
        <v>3225</v>
      </c>
      <c r="E105" s="0" t="s">
        <v>3226</v>
      </c>
      <c r="F105" s="0" t="s">
        <v>2978</v>
      </c>
      <c r="G105" s="0" t="s">
        <v>3227</v>
      </c>
    </row>
    <row customHeight="1" ht="11.25">
      <c r="A106" s="0" t="s">
        <v>16</v>
      </c>
      <c r="B106" s="0" t="s">
        <v>100</v>
      </c>
      <c r="C106" s="0" t="s">
        <v>101</v>
      </c>
      <c r="D106" s="0" t="s">
        <v>3228</v>
      </c>
      <c r="E106" s="0" t="s">
        <v>3229</v>
      </c>
      <c r="F106" s="0" t="s">
        <v>2978</v>
      </c>
      <c r="G106" s="0" t="s">
        <v>3230</v>
      </c>
    </row>
    <row customHeight="1" ht="11.25">
      <c r="A107" s="0" t="s">
        <v>16</v>
      </c>
      <c r="B107" s="0" t="s">
        <v>100</v>
      </c>
      <c r="C107" s="0" t="s">
        <v>101</v>
      </c>
      <c r="D107" s="0" t="s">
        <v>3231</v>
      </c>
      <c r="E107" s="0" t="s">
        <v>3232</v>
      </c>
      <c r="F107" s="0" t="s">
        <v>2978</v>
      </c>
      <c r="G107" s="0" t="s">
        <v>3233</v>
      </c>
    </row>
    <row customHeight="1" ht="11.25">
      <c r="A108" s="0" t="s">
        <v>16</v>
      </c>
      <c r="B108" s="0" t="s">
        <v>100</v>
      </c>
      <c r="C108" s="0" t="s">
        <v>101</v>
      </c>
      <c r="D108" s="0" t="s">
        <v>3234</v>
      </c>
      <c r="E108" s="0" t="s">
        <v>3235</v>
      </c>
      <c r="F108" s="0" t="s">
        <v>2978</v>
      </c>
      <c r="G108" s="0" t="s">
        <v>3236</v>
      </c>
    </row>
    <row customHeight="1" ht="11.25">
      <c r="A109" s="0" t="s">
        <v>16</v>
      </c>
      <c r="B109" s="0" t="s">
        <v>100</v>
      </c>
      <c r="C109" s="0" t="s">
        <v>101</v>
      </c>
      <c r="D109" s="0" t="s">
        <v>3237</v>
      </c>
      <c r="E109" s="0" t="s">
        <v>3238</v>
      </c>
      <c r="F109" s="0" t="s">
        <v>2978</v>
      </c>
      <c r="G109" s="0" t="s">
        <v>3239</v>
      </c>
    </row>
    <row customHeight="1" ht="11.25">
      <c r="A110" s="0" t="s">
        <v>16</v>
      </c>
      <c r="B110" s="0" t="s">
        <v>100</v>
      </c>
      <c r="C110" s="0" t="s">
        <v>101</v>
      </c>
      <c r="D110" s="0" t="s">
        <v>3240</v>
      </c>
      <c r="E110" s="0" t="s">
        <v>3241</v>
      </c>
      <c r="F110" s="0" t="s">
        <v>2978</v>
      </c>
      <c r="G110" s="0" t="s">
        <v>3242</v>
      </c>
    </row>
    <row customHeight="1" ht="11.25">
      <c r="A111" s="0" t="s">
        <v>16</v>
      </c>
      <c r="B111" s="0" t="s">
        <v>100</v>
      </c>
      <c r="C111" s="0" t="s">
        <v>101</v>
      </c>
      <c r="D111" s="0" t="s">
        <v>3243</v>
      </c>
      <c r="E111" s="0" t="s">
        <v>3244</v>
      </c>
      <c r="F111" s="0" t="s">
        <v>2978</v>
      </c>
      <c r="G111" s="0" t="s">
        <v>3245</v>
      </c>
    </row>
    <row customHeight="1" ht="11.25">
      <c r="A112" s="0" t="s">
        <v>16</v>
      </c>
      <c r="B112" s="0" t="s">
        <v>100</v>
      </c>
      <c r="C112" s="0" t="s">
        <v>101</v>
      </c>
      <c r="D112" s="0" t="s">
        <v>3246</v>
      </c>
      <c r="E112" s="0" t="s">
        <v>3247</v>
      </c>
      <c r="F112" s="0" t="s">
        <v>2978</v>
      </c>
      <c r="G112" s="0" t="s">
        <v>3248</v>
      </c>
    </row>
    <row customHeight="1" ht="11.25">
      <c r="A113" s="0" t="s">
        <v>16</v>
      </c>
      <c r="B113" s="0" t="s">
        <v>100</v>
      </c>
      <c r="C113" s="0" t="s">
        <v>101</v>
      </c>
      <c r="D113" s="0" t="s">
        <v>3249</v>
      </c>
      <c r="E113" s="0" t="s">
        <v>3250</v>
      </c>
      <c r="F113" s="0" t="s">
        <v>3006</v>
      </c>
      <c r="G113" s="0" t="s">
        <v>3251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8F15-A323-2246-3D2D-0.B89893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3275</v>
      </c>
      <c r="B1" s="836" t="s">
        <v>3276</v>
      </c>
      <c r="C1" s="836" t="s">
        <v>1172</v>
      </c>
    </row>
    <row customHeight="1" ht="11.25">
      <c r="A2" s="836">
        <v>4189678</v>
      </c>
      <c r="B2" s="836" t="s">
        <v>3277</v>
      </c>
      <c r="C2" s="836" t="s">
        <v>3278</v>
      </c>
    </row>
    <row customHeight="1" ht="11.25">
      <c r="A3" s="836">
        <v>4190415</v>
      </c>
      <c r="B3" s="836" t="s">
        <v>3279</v>
      </c>
      <c r="C3" s="836" t="s">
        <v>3278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BA8BD-653E-DA44-B908-0.8A981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3280</v>
      </c>
      <c r="B1" s="164" t="s">
        <v>3281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53EAA-0008-BC57-ECF4-0.4D67E78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3282</v>
      </c>
      <c r="B1" s="0" t="b">
        <v>1</v>
      </c>
    </row>
    <row customHeight="1" ht="11.25">
      <c r="A2" s="0" t="s">
        <v>3283</v>
      </c>
      <c r="B2" s="0" t="b">
        <v>0</v>
      </c>
    </row>
    <row customHeight="1" ht="11.25">
      <c r="A3" s="0" t="s">
        <v>3284</v>
      </c>
      <c r="B3" s="0" t="b">
        <v>0</v>
      </c>
    </row>
    <row customHeight="1" ht="11.25">
      <c r="A4" s="0" t="s">
        <v>3285</v>
      </c>
      <c r="B4" s="0" t="b">
        <v>0</v>
      </c>
    </row>
    <row customHeight="1" ht="11.25">
      <c r="A5" s="0" t="s">
        <v>3286</v>
      </c>
      <c r="B5" s="0" t="b">
        <v>1</v>
      </c>
    </row>
    <row customHeight="1" ht="11.25">
      <c r="A6" s="0" t="s">
        <v>3287</v>
      </c>
      <c r="B6" s="0" t="b">
        <v>0</v>
      </c>
    </row>
    <row customHeight="1" ht="11.25">
      <c r="A7" s="0" t="s">
        <v>3288</v>
      </c>
      <c r="B7" s="0" t="b">
        <v>0</v>
      </c>
    </row>
    <row customHeight="1" ht="11.25">
      <c r="A8" s="0" t="s">
        <v>3289</v>
      </c>
      <c r="B8" s="0" t="b">
        <v>0</v>
      </c>
    </row>
    <row customHeight="1" ht="11.25">
      <c r="A9" s="0" t="s">
        <v>3290</v>
      </c>
      <c r="B9" s="0" t="b">
        <v>0</v>
      </c>
    </row>
    <row customHeight="1" ht="11.25">
      <c r="A10" s="0" t="s">
        <v>3291</v>
      </c>
      <c r="B10" s="0" t="b">
        <v>0</v>
      </c>
    </row>
    <row customHeight="1" ht="11.25">
      <c r="A11" s="0" t="s">
        <v>3292</v>
      </c>
      <c r="B11" s="0" t="b">
        <v>0</v>
      </c>
    </row>
    <row customHeight="1" ht="11.25">
      <c r="A12" s="0" t="s">
        <v>3293</v>
      </c>
      <c r="B12" s="0" t="b">
        <v>0</v>
      </c>
    </row>
    <row customHeight="1" ht="11.25">
      <c r="A13" s="0" t="s">
        <v>3294</v>
      </c>
      <c r="B13" s="0" t="b">
        <v>0</v>
      </c>
    </row>
    <row customHeight="1" ht="11.25">
      <c r="A14" s="0" t="s">
        <v>3295</v>
      </c>
      <c r="B14" s="0" t="b">
        <v>1</v>
      </c>
    </row>
    <row customHeight="1" ht="11.25">
      <c r="A15" s="0" t="s">
        <v>3296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ECC45-3143-8133-6546-0.F2C8CA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95A55-4682-A359-C773-0.BA416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3297</v>
      </c>
      <c r="B1" s="68" t="s">
        <v>3298</v>
      </c>
    </row>
    <row customHeight="1" ht="11.25">
      <c r="A2" s="65" t="s">
        <v>3299</v>
      </c>
      <c r="B2" s="65" t="s">
        <v>3300</v>
      </c>
    </row>
    <row customHeight="1" ht="11.25">
      <c r="A3" s="65" t="s">
        <v>3301</v>
      </c>
      <c r="B3" s="65" t="s">
        <v>3302</v>
      </c>
    </row>
    <row customHeight="1" ht="11.25">
      <c r="A4" s="65" t="s">
        <v>3303</v>
      </c>
      <c r="B4" s="65" t="s">
        <v>3304</v>
      </c>
    </row>
    <row customHeight="1" ht="11.25">
      <c r="A5" s="65" t="s">
        <v>3305</v>
      </c>
      <c r="B5" s="65" t="s">
        <v>3306</v>
      </c>
    </row>
    <row customHeight="1" ht="11.25">
      <c r="A6" s="65" t="s">
        <v>3307</v>
      </c>
      <c r="B6" s="65" t="s">
        <v>3308</v>
      </c>
    </row>
    <row customHeight="1" ht="11.25">
      <c r="A7" s="65" t="s">
        <v>3309</v>
      </c>
      <c r="B7" s="65" t="s">
        <v>3310</v>
      </c>
    </row>
    <row customHeight="1" ht="11.25">
      <c r="A8" s="65" t="s">
        <v>3311</v>
      </c>
      <c r="B8" s="65" t="s">
        <v>3312</v>
      </c>
    </row>
    <row customHeight="1" ht="11.25">
      <c r="A9" s="65" t="s">
        <v>3313</v>
      </c>
      <c r="B9" s="65" t="s">
        <v>3314</v>
      </c>
    </row>
    <row customHeight="1" ht="11.25">
      <c r="A10" s="65" t="s">
        <v>3315</v>
      </c>
      <c r="B10" s="65" t="s">
        <v>3316</v>
      </c>
    </row>
    <row customHeight="1" ht="11.25">
      <c r="A11" s="65" t="s">
        <v>3317</v>
      </c>
      <c r="B11" s="65" t="s">
        <v>3318</v>
      </c>
    </row>
    <row customHeight="1" ht="11.25">
      <c r="A12" s="65" t="s">
        <v>3319</v>
      </c>
      <c r="B12" s="65" t="s">
        <v>3320</v>
      </c>
    </row>
    <row customHeight="1" ht="11.25">
      <c r="A13" s="65" t="s">
        <v>3321</v>
      </c>
      <c r="B13" s="65" t="s">
        <v>3322</v>
      </c>
    </row>
    <row customHeight="1" ht="11.25">
      <c r="A14" s="65" t="s">
        <v>3323</v>
      </c>
      <c r="B14" s="65" t="s">
        <v>3324</v>
      </c>
    </row>
    <row customHeight="1" ht="11.25">
      <c r="A15" s="65" t="s">
        <v>3325</v>
      </c>
      <c r="B15" s="65" t="s">
        <v>3326</v>
      </c>
    </row>
    <row customHeight="1" ht="11.25">
      <c r="A16" s="65" t="s">
        <v>3327</v>
      </c>
      <c r="B16" s="65" t="s">
        <v>3328</v>
      </c>
    </row>
    <row customHeight="1" ht="11.25">
      <c r="A17" s="65" t="s">
        <v>3329</v>
      </c>
      <c r="B17" s="65" t="s">
        <v>3330</v>
      </c>
    </row>
    <row customHeight="1" ht="11.25">
      <c r="A18" s="65" t="s">
        <v>3331</v>
      </c>
      <c r="B18" s="65" t="s">
        <v>3332</v>
      </c>
    </row>
    <row customHeight="1" ht="11.25">
      <c r="A19" s="65" t="s">
        <v>3333</v>
      </c>
      <c r="B19" s="65" t="s">
        <v>3334</v>
      </c>
    </row>
    <row customHeight="1" ht="11.25">
      <c r="A20" s="65" t="s">
        <v>3335</v>
      </c>
      <c r="B20" s="65" t="s">
        <v>3336</v>
      </c>
    </row>
    <row customHeight="1" ht="11.25">
      <c r="A21" s="65" t="s">
        <v>3337</v>
      </c>
      <c r="B21" s="65" t="s">
        <v>3338</v>
      </c>
    </row>
    <row customHeight="1" ht="11.25">
      <c r="A22" s="65" t="s">
        <v>3339</v>
      </c>
      <c r="B22" s="65" t="s">
        <v>3340</v>
      </c>
    </row>
    <row customHeight="1" ht="11.25">
      <c r="A23" s="65" t="s">
        <v>3341</v>
      </c>
      <c r="B23" s="65" t="s">
        <v>3342</v>
      </c>
    </row>
    <row customHeight="1" ht="11.25">
      <c r="A24" s="65" t="s">
        <v>3343</v>
      </c>
      <c r="B24" s="65" t="s">
        <v>3344</v>
      </c>
    </row>
    <row customHeight="1" ht="11.25">
      <c r="A25" s="65" t="s">
        <v>3345</v>
      </c>
      <c r="B25" s="65" t="s">
        <v>3346</v>
      </c>
    </row>
    <row customHeight="1" ht="11.25">
      <c r="A26" s="65" t="s">
        <v>3347</v>
      </c>
      <c r="B26" s="65" t="s">
        <v>3348</v>
      </c>
    </row>
    <row customHeight="1" ht="11.25">
      <c r="A27" s="65" t="s">
        <v>3349</v>
      </c>
      <c r="B27" s="65" t="s">
        <v>3350</v>
      </c>
    </row>
    <row customHeight="1" ht="11.25">
      <c r="A28" s="65" t="s">
        <v>3351</v>
      </c>
      <c r="B28" s="65" t="s">
        <v>3352</v>
      </c>
    </row>
    <row customHeight="1" ht="11.25">
      <c r="A29" s="65" t="s">
        <v>3353</v>
      </c>
      <c r="B29" s="65" t="s">
        <v>3354</v>
      </c>
    </row>
    <row customHeight="1" ht="11.25">
      <c r="A30" s="65" t="s">
        <v>3355</v>
      </c>
      <c r="B30" s="65" t="s">
        <v>3356</v>
      </c>
    </row>
    <row customHeight="1" ht="11.25">
      <c r="A31" s="65" t="s">
        <v>3357</v>
      </c>
      <c r="B31" s="65" t="s">
        <v>3358</v>
      </c>
    </row>
    <row customHeight="1" ht="11.25">
      <c r="A32" s="65" t="s">
        <v>3359</v>
      </c>
      <c r="B32" s="65" t="s">
        <v>3360</v>
      </c>
    </row>
    <row customHeight="1" ht="11.25">
      <c r="A33" s="65" t="s">
        <v>3361</v>
      </c>
      <c r="B33" s="65" t="s">
        <v>3362</v>
      </c>
    </row>
    <row customHeight="1" ht="11.25">
      <c r="A34" s="65" t="s">
        <v>3363</v>
      </c>
      <c r="B34" s="65" t="s">
        <v>3364</v>
      </c>
    </row>
    <row customHeight="1" ht="11.25">
      <c r="A35" s="65" t="s">
        <v>3365</v>
      </c>
      <c r="B35" s="65" t="s">
        <v>3366</v>
      </c>
    </row>
    <row customHeight="1" ht="11.25">
      <c r="A36" s="65" t="s">
        <v>3367</v>
      </c>
      <c r="B36" s="65" t="s">
        <v>3368</v>
      </c>
    </row>
    <row customHeight="1" ht="11.25">
      <c r="A37" s="65" t="s">
        <v>3369</v>
      </c>
      <c r="B37" s="65" t="s">
        <v>3370</v>
      </c>
    </row>
    <row customHeight="1" ht="11.25">
      <c r="A38" s="65" t="s">
        <v>3371</v>
      </c>
      <c r="B38" s="65" t="s">
        <v>3372</v>
      </c>
    </row>
    <row customHeight="1" ht="11.25">
      <c r="A39" s="65" t="s">
        <v>3373</v>
      </c>
      <c r="B39" s="65" t="s">
        <v>3374</v>
      </c>
    </row>
    <row customHeight="1" ht="11.25">
      <c r="A40" s="65" t="s">
        <v>3375</v>
      </c>
      <c r="B40" s="65" t="s">
        <v>3376</v>
      </c>
    </row>
    <row customHeight="1" ht="11.25">
      <c r="A41" s="65" t="s">
        <v>3377</v>
      </c>
      <c r="B41" s="65" t="s">
        <v>3378</v>
      </c>
    </row>
    <row customHeight="1" ht="11.25">
      <c r="A42" s="65" t="s">
        <v>3379</v>
      </c>
      <c r="B42" s="65" t="s">
        <v>3380</v>
      </c>
    </row>
    <row customHeight="1" ht="11.25">
      <c r="A43" s="65" t="s">
        <v>3381</v>
      </c>
      <c r="B43" s="65" t="s">
        <v>3382</v>
      </c>
    </row>
    <row customHeight="1" ht="11.25">
      <c r="A44" s="65" t="s">
        <v>3383</v>
      </c>
      <c r="B44" s="65" t="s">
        <v>3384</v>
      </c>
    </row>
    <row customHeight="1" ht="11.25">
      <c r="A45" s="65" t="s">
        <v>3385</v>
      </c>
      <c r="B45" s="65" t="s">
        <v>3386</v>
      </c>
    </row>
    <row customHeight="1" ht="11.25">
      <c r="A46" s="65" t="s">
        <v>3387</v>
      </c>
      <c r="B46" s="65" t="s">
        <v>3388</v>
      </c>
    </row>
    <row customHeight="1" ht="11.25">
      <c r="A47" s="65" t="s">
        <v>3389</v>
      </c>
      <c r="B47" s="65" t="s">
        <v>3390</v>
      </c>
    </row>
    <row customHeight="1" ht="11.25">
      <c r="A48" s="65" t="s">
        <v>3391</v>
      </c>
      <c r="B48" s="65" t="s">
        <v>3392</v>
      </c>
    </row>
    <row customHeight="1" ht="11.25">
      <c r="A49" s="65" t="s">
        <v>3393</v>
      </c>
      <c r="B49" s="65" t="s">
        <v>3394</v>
      </c>
    </row>
    <row customHeight="1" ht="11.25">
      <c r="A50" s="65" t="s">
        <v>3395</v>
      </c>
      <c r="B50" s="65" t="s">
        <v>3396</v>
      </c>
    </row>
    <row customHeight="1" ht="11.25">
      <c r="A51" s="65" t="s">
        <v>3397</v>
      </c>
      <c r="B51" s="65" t="s">
        <v>3398</v>
      </c>
    </row>
    <row customHeight="1" ht="11.25">
      <c r="A52" s="65" t="s">
        <v>3399</v>
      </c>
      <c r="B52" s="65" t="s">
        <v>3400</v>
      </c>
    </row>
    <row customHeight="1" ht="11.25">
      <c r="A53" s="65" t="s">
        <v>3401</v>
      </c>
      <c r="B53" s="65" t="s">
        <v>3402</v>
      </c>
    </row>
    <row customHeight="1" ht="11.25">
      <c r="A54" s="65" t="s">
        <v>3403</v>
      </c>
      <c r="B54" s="65" t="s">
        <v>3404</v>
      </c>
    </row>
    <row customHeight="1" ht="11.25">
      <c r="A55" s="65" t="s">
        <v>3405</v>
      </c>
      <c r="B55" s="65" t="s">
        <v>3406</v>
      </c>
    </row>
    <row customHeight="1" ht="11.25">
      <c r="A56" s="65" t="s">
        <v>3407</v>
      </c>
      <c r="B56" s="65" t="s">
        <v>3408</v>
      </c>
    </row>
    <row customHeight="1" ht="11.25">
      <c r="A57" s="65" t="s">
        <v>3409</v>
      </c>
      <c r="B57" s="65" t="s">
        <v>3410</v>
      </c>
    </row>
    <row customHeight="1" ht="11.25">
      <c r="A58" s="65" t="s">
        <v>3411</v>
      </c>
      <c r="B58" s="65" t="s">
        <v>3412</v>
      </c>
    </row>
    <row customHeight="1" ht="11.25">
      <c r="A59" s="65" t="s">
        <v>3413</v>
      </c>
      <c r="B59" s="65" t="s">
        <v>3414</v>
      </c>
    </row>
    <row customHeight="1" ht="11.25">
      <c r="A60" s="65" t="s">
        <v>3415</v>
      </c>
      <c r="B60" s="65" t="s">
        <v>3416</v>
      </c>
    </row>
    <row customHeight="1" ht="11.25">
      <c r="A61" s="65"/>
      <c r="B61" s="65" t="s">
        <v>3417</v>
      </c>
    </row>
    <row customHeight="1" ht="11.25">
      <c r="A62" s="65"/>
      <c r="B62" s="65" t="s">
        <v>3418</v>
      </c>
    </row>
    <row customHeight="1" ht="11.25">
      <c r="A63" s="65"/>
      <c r="B63" s="65" t="s">
        <v>3419</v>
      </c>
    </row>
    <row customHeight="1" ht="11.25">
      <c r="A64" s="65"/>
      <c r="B64" s="65" t="s">
        <v>3420</v>
      </c>
    </row>
    <row customHeight="1" ht="11.25">
      <c r="A65" s="65"/>
      <c r="B65" s="65" t="s">
        <v>3421</v>
      </c>
    </row>
    <row customHeight="1" ht="11.25">
      <c r="A66" s="65"/>
      <c r="B66" s="65" t="s">
        <v>3422</v>
      </c>
    </row>
    <row customHeight="1" ht="11.25">
      <c r="A67" s="65"/>
      <c r="B67" s="65" t="s">
        <v>3423</v>
      </c>
    </row>
    <row customHeight="1" ht="11.25">
      <c r="A68" s="65"/>
      <c r="B68" s="65" t="s">
        <v>3424</v>
      </c>
    </row>
    <row customHeight="1" ht="11.25">
      <c r="A69" s="65"/>
      <c r="B69" s="65" t="s">
        <v>3425</v>
      </c>
    </row>
    <row customHeight="1" ht="11.25">
      <c r="A70" s="65"/>
      <c r="B70" s="65" t="s">
        <v>3426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34A6C-22D6-19CD-E35A-0.CCD79D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3427</v>
      </c>
    </row>
    <row customHeight="1" ht="90">
      <c r="B2" s="95" t="s">
        <v>3428</v>
      </c>
    </row>
    <row customHeight="1" ht="67.5">
      <c r="B3" s="95" t="s">
        <v>3429</v>
      </c>
    </row>
    <row customHeight="1" ht="33.75">
      <c r="B4" s="95" t="s">
        <v>3430</v>
      </c>
    </row>
    <row customHeight="1" ht="11.25">
      <c r="B5" s="95" t="s">
        <v>3431</v>
      </c>
    </row>
    <row customHeight="1" ht="22.5">
      <c r="B6" s="95" t="s">
        <v>3432</v>
      </c>
    </row>
    <row customHeight="1" ht="22.5">
      <c r="B7" s="95" t="s">
        <v>3433</v>
      </c>
    </row>
    <row customHeight="1" ht="22.5">
      <c r="B8" s="95" t="s">
        <v>3434</v>
      </c>
    </row>
    <row customHeight="1" ht="22.5">
      <c r="B9" s="95" t="s">
        <v>3435</v>
      </c>
    </row>
    <row customHeight="1" ht="56.25">
      <c r="B10" s="95" t="s">
        <v>3436</v>
      </c>
    </row>
    <row customHeight="1" ht="12.75">
      <c r="B11" s="160" t="s">
        <v>3437</v>
      </c>
    </row>
    <row customHeight="1" ht="11.25">
      <c r="B12" s="94" t="s">
        <v>3438</v>
      </c>
    </row>
    <row customHeight="1" ht="22.5">
      <c r="B13" s="95" t="s">
        <v>3439</v>
      </c>
    </row>
    <row customHeight="1" ht="67.5">
      <c r="B14" s="95" t="s">
        <v>3440</v>
      </c>
    </row>
    <row customHeight="1" ht="22.5">
      <c r="B15" s="95" t="s">
        <v>3441</v>
      </c>
    </row>
    <row customHeight="1" ht="11.25">
      <c r="B16" s="94" t="s">
        <v>3442</v>
      </c>
      <c r="D16" s="101"/>
    </row>
    <row customHeight="1" ht="33.75">
      <c r="B17" s="95" t="s">
        <v>3443</v>
      </c>
    </row>
    <row customHeight="1" ht="33.75">
      <c r="B18" s="95" t="s">
        <v>3444</v>
      </c>
    </row>
    <row customHeight="1" ht="11.25">
      <c r="B19" s="95" t="s">
        <v>3445</v>
      </c>
    </row>
    <row customHeight="1" ht="33.75">
      <c r="B20" s="95" t="s">
        <v>3446</v>
      </c>
    </row>
    <row customHeight="1" ht="11.25">
      <c r="B21" s="94" t="s">
        <v>3447</v>
      </c>
    </row>
    <row customHeight="1" ht="11.25">
      <c r="B22" s="95" t="s">
        <v>3448</v>
      </c>
    </row>
    <row r="24" customHeight="1" ht="22.5">
      <c r="B24" s="162" t="s">
        <v>3449</v>
      </c>
    </row>
    <row r="26" customHeight="1" ht="11.25">
      <c r="B26" s="94" t="s">
        <v>3450</v>
      </c>
    </row>
    <row customHeight="1" ht="22.5">
      <c r="B27" s="161" t="s">
        <v>397</v>
      </c>
    </row>
    <row customHeight="1" ht="56.25">
      <c r="B28" s="161" t="s">
        <v>3451</v>
      </c>
    </row>
    <row customHeight="1" ht="11.25">
      <c r="B29" s="211" t="s">
        <v>3452</v>
      </c>
    </row>
    <row customHeight="1" ht="22.5">
      <c r="B30" s="161" t="s">
        <v>3453</v>
      </c>
    </row>
    <row r="32" customHeight="1" ht="11.25">
      <c r="A32" s="189"/>
      <c r="B32" s="190" t="s">
        <v>3454</v>
      </c>
    </row>
    <row customHeight="1" ht="14.25">
      <c r="A33" s="191">
        <v>1</v>
      </c>
      <c r="B33" s="192" t="s">
        <v>3455</v>
      </c>
    </row>
    <row customHeight="1" ht="14.25">
      <c r="A34" s="191">
        <v>2</v>
      </c>
      <c r="B34" s="192" t="s">
        <v>3456</v>
      </c>
    </row>
    <row customHeight="1" ht="11.25">
      <c r="B35" s="190" t="s">
        <v>3457</v>
      </c>
    </row>
    <row customHeight="1" ht="11.25">
      <c r="B36" s="192" t="s">
        <v>3458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3C39F-35A9-B438-A751-0.4A198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353</v>
      </c>
      <c r="I1" s="2218"/>
      <c r="V1" s="1608" t="s">
        <v>14</v>
      </c>
    </row>
    <row s="1636" customFormat="1" customHeight="1" ht="14.25" hidden="1">
      <c r="C2" s="1620"/>
      <c r="D2" s="2234" t="s">
        <v>109</v>
      </c>
      <c r="E2" s="2236"/>
      <c r="F2" s="1626"/>
      <c r="G2" s="1621" t="s">
        <v>109</v>
      </c>
      <c r="H2" s="1624"/>
      <c r="I2" s="1622"/>
      <c r="L2" s="1623"/>
      <c r="M2" s="1623"/>
      <c r="N2" s="1623"/>
      <c r="O2" s="1623" t="s">
        <v>383</v>
      </c>
      <c r="P2" s="1623"/>
      <c r="Q2" s="1623"/>
      <c r="R2" s="1625" t="s">
        <v>382</v>
      </c>
      <c r="S2" s="1625" t="s">
        <v>382</v>
      </c>
      <c r="T2" s="1623"/>
      <c r="U2" s="1623"/>
      <c r="V2" s="1619">
        <v>0</v>
      </c>
    </row>
    <row s="1636" customFormat="1" customHeight="1" ht="14.25" hidden="1">
      <c r="C3" s="1620"/>
      <c r="D3" s="2235"/>
      <c r="E3" s="2237"/>
      <c r="F3" s="406"/>
      <c r="G3" s="870"/>
      <c r="H3" s="870" t="s">
        <v>384</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357</v>
      </c>
      <c r="I5" s="703"/>
      <c r="J5" s="703"/>
      <c r="L5" s="1615"/>
      <c r="M5" s="1615"/>
      <c r="N5" s="1615"/>
      <c r="O5" s="1615"/>
      <c r="P5" s="1615"/>
      <c r="Q5" s="1615"/>
      <c r="R5" s="1615"/>
      <c r="S5" s="1615"/>
      <c r="T5" s="1615"/>
      <c r="U5" s="1615"/>
      <c r="V5" s="1614">
        <v>5</v>
      </c>
    </row>
    <row customHeight="1" ht="29.25">
      <c r="C6" s="1517"/>
      <c r="D6" s="2238" t="s">
        <v>385</v>
      </c>
      <c r="E6" s="2238"/>
      <c r="F6" s="2238"/>
      <c r="G6" s="2238"/>
      <c r="H6" s="2238"/>
      <c r="I6" s="2238"/>
      <c r="J6" s="492"/>
      <c r="K6" s="1616"/>
      <c r="V6" s="1608">
        <v>28</v>
      </c>
    </row>
    <row customHeight="1" ht="18">
      <c r="C7" s="1517"/>
      <c r="D7" s="2177" t="str">
        <f>IF(org=0,"Не определено",org)</f>
        <v>ПАО "ТГК-1" филиал "Невский"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301</v>
      </c>
      <c r="E10" s="2220"/>
      <c r="F10" s="2220"/>
      <c r="G10" s="2220"/>
      <c r="H10" s="2220"/>
      <c r="I10" s="2220"/>
      <c r="J10" s="2224" t="s">
        <v>302</v>
      </c>
      <c r="V10" s="1608">
        <v>14</v>
      </c>
    </row>
    <row customHeight="1" ht="27.299999999999997">
      <c r="C11" s="1517"/>
      <c r="D11" s="2128" t="s">
        <v>88</v>
      </c>
      <c r="E11" s="2224" t="s">
        <v>105</v>
      </c>
      <c r="F11" s="2193" t="s">
        <v>88</v>
      </c>
      <c r="G11" s="2194"/>
      <c r="H11" s="2176" t="s">
        <v>386</v>
      </c>
      <c r="I11" s="2176" t="s">
        <v>387</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377</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388</v>
      </c>
      <c r="K14" s="1608"/>
      <c r="R14" s="501" t="s">
        <v>382</v>
      </c>
      <c r="S14" s="501" t="s">
        <v>382</v>
      </c>
      <c r="V14" s="1608">
        <v>14</v>
      </c>
    </row>
    <row customHeight="1" ht="14.699999999999998">
      <c r="A15" s="1608"/>
      <c r="C15" s="1517"/>
      <c r="D15" s="2235"/>
      <c r="E15" s="2237"/>
      <c r="F15" s="406"/>
      <c r="G15" s="870"/>
      <c r="H15" s="870" t="s">
        <v>384</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