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gc1.local\MainFS\bdef\DE\Общая\диск R\ТГК\ИНВЕСТИЦИИ\2015\стандарты раскрытия\"/>
    </mc:Choice>
  </mc:AlternateContent>
  <bookViews>
    <workbookView xWindow="-375" yWindow="390" windowWidth="11310" windowHeight="11040"/>
  </bookViews>
  <sheets>
    <sheet name="форма 2" sheetId="5" r:id="rId1"/>
  </sheets>
  <externalReferences>
    <externalReference r:id="rId2"/>
    <externalReference r:id="rId3"/>
    <externalReference r:id="rId4"/>
    <externalReference r:id="rId5"/>
    <externalReference r:id="rId6"/>
  </externalReferences>
  <definedNames>
    <definedName name="_xlnm._FilterDatabase" localSheetId="0" hidden="1">'форма 2'!$A$13:$AG$484</definedName>
    <definedName name="kapvloj_list">[1]TEHSHEET!$K$2:$K$6</definedName>
    <definedName name="month_list">[2]TEHSHEET!$I$2:$I$13</definedName>
    <definedName name="work_list">[1]TEHSHEET!$J$2:$J$6</definedName>
    <definedName name="year_list">[2]TEHSHEET!$F$2:$F$17</definedName>
    <definedName name="_xlnm.Print_Titles" localSheetId="0">'форма 2'!$9:$12</definedName>
    <definedName name="_xlnm.Print_Area" localSheetId="0">'форма 2'!$A$1:$R$13</definedName>
  </definedNames>
  <calcPr calcId="152511"/>
</workbook>
</file>

<file path=xl/calcChain.xml><?xml version="1.0" encoding="utf-8"?>
<calcChain xmlns="http://schemas.openxmlformats.org/spreadsheetml/2006/main">
  <c r="J16" i="5" l="1"/>
  <c r="I16" i="5"/>
  <c r="L16" i="5" l="1"/>
  <c r="K16" i="5"/>
  <c r="K13" i="5"/>
  <c r="K14" i="5"/>
  <c r="L14" i="5" l="1"/>
  <c r="P456" i="5" l="1"/>
  <c r="O14" i="5"/>
  <c r="P14" i="5"/>
  <c r="Q14" i="5"/>
  <c r="M14" i="5" s="1"/>
  <c r="N14" i="5"/>
  <c r="J13" i="5"/>
  <c r="J30" i="5"/>
  <c r="J226" i="5"/>
  <c r="J14" i="5"/>
  <c r="J29" i="5"/>
  <c r="I14" i="5"/>
  <c r="Q226" i="5"/>
  <c r="J15" i="5"/>
  <c r="I13" i="5"/>
  <c r="L13" i="5"/>
  <c r="L29" i="5"/>
  <c r="I15" i="5"/>
  <c r="K15" i="5"/>
  <c r="L15" i="5"/>
  <c r="I226" i="5"/>
  <c r="L237" i="5"/>
  <c r="K237" i="5"/>
  <c r="L30" i="5"/>
  <c r="K30" i="5"/>
  <c r="M224" i="5" l="1"/>
  <c r="M225" i="5"/>
  <c r="N15" i="5"/>
  <c r="O15" i="5"/>
  <c r="P15" i="5"/>
  <c r="M192" i="5"/>
  <c r="M191" i="5"/>
  <c r="Q15" i="5"/>
  <c r="M249" i="5"/>
  <c r="M133" i="5"/>
  <c r="M15" i="5" l="1"/>
  <c r="N249" i="5"/>
  <c r="O249" i="5"/>
  <c r="Q249" i="5"/>
  <c r="Q16" i="5" s="1"/>
  <c r="Q13" i="5"/>
  <c r="N226" i="5"/>
  <c r="N16" i="5" s="1"/>
  <c r="O226" i="5"/>
  <c r="P226" i="5"/>
  <c r="P16" i="5" s="1"/>
  <c r="P13" i="5" s="1"/>
  <c r="M226" i="5"/>
  <c r="AD483" i="5"/>
  <c r="AD477" i="5"/>
  <c r="AD475" i="5"/>
  <c r="AD438" i="5"/>
  <c r="AD430" i="5"/>
  <c r="AD397" i="5"/>
  <c r="AD395" i="5"/>
  <c r="AD371" i="5"/>
  <c r="AD369" i="5"/>
  <c r="AD365" i="5"/>
  <c r="AD327" i="5"/>
  <c r="AD323" i="5"/>
  <c r="AD319" i="5"/>
  <c r="AD280" i="5"/>
  <c r="AD274" i="5"/>
  <c r="AD270" i="5"/>
  <c r="AD223" i="5"/>
  <c r="AD207" i="5"/>
  <c r="AD205" i="5"/>
  <c r="AD193" i="5"/>
  <c r="AD188" i="5"/>
  <c r="AD184" i="5"/>
  <c r="AD182" i="5"/>
  <c r="AD180" i="5"/>
  <c r="AD174" i="5"/>
  <c r="AD152" i="5"/>
  <c r="AD148" i="5"/>
  <c r="AD136" i="5"/>
  <c r="AD121" i="5"/>
  <c r="AD119" i="5"/>
  <c r="AD111" i="5"/>
  <c r="AD77" i="5"/>
  <c r="AD75" i="5"/>
  <c r="AD73" i="5"/>
  <c r="AD71" i="5"/>
  <c r="AD53" i="5"/>
  <c r="AD49" i="5"/>
  <c r="AD39" i="5"/>
  <c r="AD35" i="5"/>
  <c r="Y19" i="5"/>
  <c r="Z19" i="5" s="1"/>
  <c r="Y21" i="5"/>
  <c r="Y23" i="5"/>
  <c r="Y26" i="5"/>
  <c r="Y28" i="5"/>
  <c r="Y31" i="5"/>
  <c r="Y33" i="5"/>
  <c r="Y35" i="5"/>
  <c r="Y37" i="5"/>
  <c r="Y39" i="5"/>
  <c r="Y41" i="5"/>
  <c r="Y43" i="5"/>
  <c r="Y45" i="5"/>
  <c r="Y47" i="5"/>
  <c r="Y49" i="5"/>
  <c r="Y51" i="5"/>
  <c r="Y53" i="5"/>
  <c r="Y55" i="5"/>
  <c r="Y57" i="5"/>
  <c r="Y59" i="5"/>
  <c r="Y61" i="5"/>
  <c r="Y63" i="5"/>
  <c r="Y65" i="5"/>
  <c r="Y67" i="5"/>
  <c r="Y69" i="5"/>
  <c r="Y71" i="5"/>
  <c r="Y73" i="5"/>
  <c r="Y75" i="5"/>
  <c r="Y77" i="5"/>
  <c r="Y79" i="5"/>
  <c r="Y81" i="5"/>
  <c r="Y83" i="5"/>
  <c r="Y85" i="5"/>
  <c r="Y87" i="5"/>
  <c r="Y89" i="5"/>
  <c r="Y91" i="5"/>
  <c r="Y93" i="5"/>
  <c r="Y95" i="5"/>
  <c r="Y97" i="5"/>
  <c r="Y99" i="5"/>
  <c r="Y101" i="5"/>
  <c r="Y103" i="5"/>
  <c r="Y105" i="5"/>
  <c r="Y107" i="5"/>
  <c r="Y109" i="5"/>
  <c r="Y111" i="5"/>
  <c r="Y113" i="5"/>
  <c r="Y115" i="5"/>
  <c r="Y117" i="5"/>
  <c r="Y119" i="5"/>
  <c r="Y121" i="5"/>
  <c r="Y123" i="5"/>
  <c r="Y125" i="5"/>
  <c r="Y127" i="5"/>
  <c r="Y129" i="5"/>
  <c r="Y131" i="5"/>
  <c r="Y134" i="5"/>
  <c r="Y136" i="5"/>
  <c r="Y138" i="5"/>
  <c r="Y140" i="5"/>
  <c r="Y142" i="5"/>
  <c r="Y144" i="5"/>
  <c r="Y146" i="5"/>
  <c r="Y148" i="5"/>
  <c r="Y150" i="5"/>
  <c r="Y152" i="5"/>
  <c r="Y154" i="5"/>
  <c r="Y156" i="5"/>
  <c r="Y158" i="5"/>
  <c r="Y160" i="5"/>
  <c r="Y162" i="5"/>
  <c r="Y164" i="5"/>
  <c r="Y166" i="5"/>
  <c r="Y168" i="5"/>
  <c r="Y170" i="5"/>
  <c r="Y172" i="5"/>
  <c r="Y174" i="5"/>
  <c r="Y176" i="5"/>
  <c r="Y178" i="5"/>
  <c r="Y180" i="5"/>
  <c r="Y182" i="5"/>
  <c r="Y184" i="5"/>
  <c r="Y186" i="5"/>
  <c r="Y188" i="5"/>
  <c r="Y190" i="5"/>
  <c r="Y193" i="5"/>
  <c r="Y195" i="5"/>
  <c r="Y197" i="5"/>
  <c r="Y199" i="5"/>
  <c r="Y201" i="5"/>
  <c r="Y203" i="5"/>
  <c r="Y205" i="5"/>
  <c r="Y207" i="5"/>
  <c r="Y209" i="5"/>
  <c r="Y211" i="5"/>
  <c r="Y213" i="5"/>
  <c r="Y215" i="5"/>
  <c r="Y217" i="5"/>
  <c r="Y219" i="5"/>
  <c r="Y221" i="5"/>
  <c r="Y223" i="5"/>
  <c r="Y227" i="5"/>
  <c r="Y229" i="5"/>
  <c r="Y231" i="5"/>
  <c r="Y233" i="5"/>
  <c r="Y235" i="5"/>
  <c r="Y238" i="5"/>
  <c r="Y240" i="5"/>
  <c r="Y242" i="5"/>
  <c r="Y245" i="5"/>
  <c r="Y247" i="5"/>
  <c r="Y250" i="5"/>
  <c r="Y252" i="5"/>
  <c r="Y254" i="5"/>
  <c r="Y256" i="5"/>
  <c r="Y258" i="5"/>
  <c r="Y260" i="5"/>
  <c r="Y262" i="5"/>
  <c r="Y264" i="5"/>
  <c r="Y266" i="5"/>
  <c r="Y268" i="5"/>
  <c r="Z268" i="5" s="1"/>
  <c r="Y270" i="5"/>
  <c r="Z270" i="5" s="1"/>
  <c r="Y272" i="5"/>
  <c r="Z272" i="5" s="1"/>
  <c r="Y274" i="5"/>
  <c r="Z274" i="5" s="1"/>
  <c r="Y276" i="5"/>
  <c r="Z276" i="5" s="1"/>
  <c r="Y278" i="5"/>
  <c r="Z278" i="5" s="1"/>
  <c r="Y280" i="5"/>
  <c r="Z280" i="5" s="1"/>
  <c r="Y282" i="5"/>
  <c r="Z282" i="5" s="1"/>
  <c r="Y284" i="5"/>
  <c r="Z284" i="5" s="1"/>
  <c r="Y286" i="5"/>
  <c r="Z286" i="5" s="1"/>
  <c r="Y288" i="5"/>
  <c r="Z288" i="5" s="1"/>
  <c r="Y290" i="5"/>
  <c r="Z290" i="5" s="1"/>
  <c r="Y292" i="5"/>
  <c r="Z292" i="5" s="1"/>
  <c r="Y294" i="5"/>
  <c r="Z294" i="5" s="1"/>
  <c r="Y296" i="5"/>
  <c r="Z296" i="5" s="1"/>
  <c r="Y298" i="5"/>
  <c r="Z298" i="5" s="1"/>
  <c r="Y300" i="5"/>
  <c r="Z300" i="5" s="1"/>
  <c r="Y303" i="5"/>
  <c r="Z303" i="5" s="1"/>
  <c r="Y305" i="5"/>
  <c r="Z305" i="5" s="1"/>
  <c r="Y307" i="5"/>
  <c r="Y309" i="5"/>
  <c r="Y311" i="5"/>
  <c r="Y313" i="5"/>
  <c r="Y315" i="5"/>
  <c r="Y317" i="5"/>
  <c r="Y319" i="5"/>
  <c r="Y321" i="5"/>
  <c r="Y323" i="5"/>
  <c r="Y325" i="5"/>
  <c r="Y327" i="5"/>
  <c r="Y329" i="5"/>
  <c r="Y331" i="5"/>
  <c r="Y333" i="5"/>
  <c r="Y335" i="5"/>
  <c r="Y337" i="5"/>
  <c r="Y339" i="5"/>
  <c r="Y341" i="5"/>
  <c r="Y343" i="5"/>
  <c r="Y345" i="5"/>
  <c r="Y347" i="5"/>
  <c r="Y349" i="5"/>
  <c r="Y351" i="5"/>
  <c r="Y353" i="5"/>
  <c r="Y355" i="5"/>
  <c r="Y357" i="5"/>
  <c r="Y359" i="5"/>
  <c r="Y361" i="5"/>
  <c r="Y363" i="5"/>
  <c r="Y365" i="5"/>
  <c r="Y367" i="5"/>
  <c r="Y369" i="5"/>
  <c r="Y371" i="5"/>
  <c r="Y373" i="5"/>
  <c r="Y375" i="5"/>
  <c r="Y377" i="5"/>
  <c r="Y379" i="5"/>
  <c r="Y381" i="5"/>
  <c r="Y383" i="5"/>
  <c r="Y385" i="5"/>
  <c r="Y387" i="5"/>
  <c r="Y389" i="5"/>
  <c r="Y391" i="5"/>
  <c r="Y393" i="5"/>
  <c r="Y395" i="5"/>
  <c r="Y397" i="5"/>
  <c r="Y399" i="5"/>
  <c r="Y401" i="5"/>
  <c r="Y403" i="5"/>
  <c r="Y405" i="5"/>
  <c r="Y407" i="5"/>
  <c r="Y409" i="5"/>
  <c r="Y411" i="5"/>
  <c r="Y413" i="5"/>
  <c r="Y415" i="5"/>
  <c r="Y417" i="5"/>
  <c r="Y419" i="5"/>
  <c r="Y421" i="5"/>
  <c r="Y423" i="5"/>
  <c r="Y425" i="5"/>
  <c r="Y428" i="5"/>
  <c r="Y430" i="5"/>
  <c r="Y432" i="5"/>
  <c r="Y434" i="5"/>
  <c r="Y436" i="5"/>
  <c r="Y438" i="5"/>
  <c r="Y440" i="5"/>
  <c r="Y442" i="5"/>
  <c r="Y444" i="5"/>
  <c r="Y446" i="5"/>
  <c r="Y448" i="5"/>
  <c r="Y450" i="5"/>
  <c r="Y452" i="5"/>
  <c r="Y454" i="5"/>
  <c r="Y457" i="5"/>
  <c r="Y459" i="5"/>
  <c r="Y461" i="5"/>
  <c r="Y463" i="5"/>
  <c r="Y465" i="5"/>
  <c r="Z465" i="5" s="1"/>
  <c r="Y467" i="5"/>
  <c r="Z467" i="5" s="1"/>
  <c r="Y469" i="5"/>
  <c r="Z469" i="5" s="1"/>
  <c r="Y471" i="5"/>
  <c r="Z471" i="5" s="1"/>
  <c r="Y473" i="5"/>
  <c r="Z473" i="5" s="1"/>
  <c r="Y475" i="5"/>
  <c r="Z475" i="5" s="1"/>
  <c r="Y477" i="5"/>
  <c r="Z477" i="5" s="1"/>
  <c r="Y479" i="5"/>
  <c r="Z479" i="5" s="1"/>
  <c r="Y481" i="5"/>
  <c r="Z481" i="5" s="1"/>
  <c r="Y483" i="5"/>
  <c r="Z483" i="5" s="1"/>
  <c r="Y17" i="5"/>
  <c r="W57" i="5"/>
  <c r="X57" i="5" s="1"/>
  <c r="W59" i="5"/>
  <c r="X59" i="5" s="1"/>
  <c r="W61" i="5"/>
  <c r="X61" i="5" s="1"/>
  <c r="W63" i="5"/>
  <c r="X63" i="5" s="1"/>
  <c r="W65" i="5"/>
  <c r="W67" i="5"/>
  <c r="W69" i="5"/>
  <c r="W71" i="5"/>
  <c r="X71" i="5" s="1"/>
  <c r="W73" i="5"/>
  <c r="X73" i="5" s="1"/>
  <c r="W75" i="5"/>
  <c r="X75" i="5" s="1"/>
  <c r="W77" i="5"/>
  <c r="X77" i="5" s="1"/>
  <c r="W79" i="5"/>
  <c r="W81" i="5"/>
  <c r="X81" i="5" s="1"/>
  <c r="W83" i="5"/>
  <c r="X83" i="5" s="1"/>
  <c r="W85" i="5"/>
  <c r="W87" i="5"/>
  <c r="X87" i="5" s="1"/>
  <c r="W89" i="5"/>
  <c r="X89" i="5" s="1"/>
  <c r="W91" i="5"/>
  <c r="X91" i="5" s="1"/>
  <c r="W93" i="5"/>
  <c r="X93" i="5" s="1"/>
  <c r="W95" i="5"/>
  <c r="W97" i="5"/>
  <c r="X97" i="5" s="1"/>
  <c r="W99" i="5"/>
  <c r="W101" i="5"/>
  <c r="W103" i="5"/>
  <c r="W105" i="5"/>
  <c r="W107" i="5"/>
  <c r="X107" i="5" s="1"/>
  <c r="W109" i="5"/>
  <c r="W111" i="5"/>
  <c r="X111" i="5" s="1"/>
  <c r="W113" i="5"/>
  <c r="X113" i="5" s="1"/>
  <c r="W115" i="5"/>
  <c r="W117" i="5"/>
  <c r="W119" i="5"/>
  <c r="X119" i="5" s="1"/>
  <c r="W121" i="5"/>
  <c r="X121" i="5" s="1"/>
  <c r="W123" i="5"/>
  <c r="W125" i="5"/>
  <c r="X125" i="5" s="1"/>
  <c r="W127" i="5"/>
  <c r="X127" i="5" s="1"/>
  <c r="W129" i="5"/>
  <c r="W131" i="5"/>
  <c r="W134" i="5"/>
  <c r="W136" i="5"/>
  <c r="X136" i="5" s="1"/>
  <c r="W138" i="5"/>
  <c r="W140" i="5"/>
  <c r="W142" i="5"/>
  <c r="W144" i="5"/>
  <c r="W146" i="5"/>
  <c r="X146" i="5" s="1"/>
  <c r="W148" i="5"/>
  <c r="X148" i="5" s="1"/>
  <c r="W150" i="5"/>
  <c r="W152" i="5"/>
  <c r="X152" i="5" s="1"/>
  <c r="W154" i="5"/>
  <c r="W156" i="5"/>
  <c r="X156" i="5" s="1"/>
  <c r="W158" i="5"/>
  <c r="X158" i="5" s="1"/>
  <c r="W160" i="5"/>
  <c r="X160" i="5" s="1"/>
  <c r="W162" i="5"/>
  <c r="X162" i="5" s="1"/>
  <c r="W164" i="5"/>
  <c r="X164" i="5" s="1"/>
  <c r="W166" i="5"/>
  <c r="X166" i="5" s="1"/>
  <c r="W168" i="5"/>
  <c r="X168" i="5" s="1"/>
  <c r="W170" i="5"/>
  <c r="X170" i="5" s="1"/>
  <c r="W172" i="5"/>
  <c r="X172" i="5" s="1"/>
  <c r="W174" i="5"/>
  <c r="X174" i="5" s="1"/>
  <c r="W176" i="5"/>
  <c r="W178" i="5"/>
  <c r="W180" i="5"/>
  <c r="X180" i="5" s="1"/>
  <c r="W182" i="5"/>
  <c r="X182" i="5" s="1"/>
  <c r="W184" i="5"/>
  <c r="X184" i="5" s="1"/>
  <c r="W186" i="5"/>
  <c r="X186" i="5" s="1"/>
  <c r="W188" i="5"/>
  <c r="X188" i="5" s="1"/>
  <c r="W190" i="5"/>
  <c r="X190" i="5" s="1"/>
  <c r="W193" i="5"/>
  <c r="X193" i="5" s="1"/>
  <c r="W195" i="5"/>
  <c r="X195" i="5" s="1"/>
  <c r="W197" i="5"/>
  <c r="W199" i="5"/>
  <c r="X199" i="5" s="1"/>
  <c r="W201" i="5"/>
  <c r="X201" i="5" s="1"/>
  <c r="W203" i="5"/>
  <c r="X203" i="5" s="1"/>
  <c r="W205" i="5"/>
  <c r="X205" i="5" s="1"/>
  <c r="W207" i="5"/>
  <c r="W209" i="5"/>
  <c r="X209" i="5" s="1"/>
  <c r="W211" i="5"/>
  <c r="X211" i="5" s="1"/>
  <c r="W213" i="5"/>
  <c r="X213" i="5" s="1"/>
  <c r="W215" i="5"/>
  <c r="X215" i="5" s="1"/>
  <c r="W217" i="5"/>
  <c r="X217" i="5" s="1"/>
  <c r="W219" i="5"/>
  <c r="X219" i="5" s="1"/>
  <c r="W221" i="5"/>
  <c r="W223" i="5"/>
  <c r="X223" i="5" s="1"/>
  <c r="W227" i="5"/>
  <c r="W229" i="5"/>
  <c r="W231" i="5"/>
  <c r="X231" i="5" s="1"/>
  <c r="W233" i="5"/>
  <c r="X233" i="5" s="1"/>
  <c r="W235" i="5"/>
  <c r="X235" i="5" s="1"/>
  <c r="W238" i="5"/>
  <c r="X238" i="5" s="1"/>
  <c r="W240" i="5"/>
  <c r="W242" i="5"/>
  <c r="W245" i="5"/>
  <c r="W247" i="5"/>
  <c r="W250" i="5"/>
  <c r="W252" i="5"/>
  <c r="X252" i="5" s="1"/>
  <c r="W254" i="5"/>
  <c r="X254" i="5" s="1"/>
  <c r="W256" i="5"/>
  <c r="X256" i="5" s="1"/>
  <c r="W258" i="5"/>
  <c r="X258" i="5" s="1"/>
  <c r="W260" i="5"/>
  <c r="X260" i="5" s="1"/>
  <c r="W262" i="5"/>
  <c r="X262" i="5" s="1"/>
  <c r="W264" i="5"/>
  <c r="W266" i="5"/>
  <c r="W268" i="5"/>
  <c r="W270" i="5"/>
  <c r="X270" i="5" s="1"/>
  <c r="W272" i="5"/>
  <c r="X272" i="5" s="1"/>
  <c r="W274" i="5"/>
  <c r="X274" i="5" s="1"/>
  <c r="W276" i="5"/>
  <c r="W278" i="5"/>
  <c r="W280" i="5"/>
  <c r="X280" i="5" s="1"/>
  <c r="W282" i="5"/>
  <c r="X282" i="5" s="1"/>
  <c r="W284" i="5"/>
  <c r="X284" i="5" s="1"/>
  <c r="W286" i="5"/>
  <c r="W288" i="5"/>
  <c r="X288" i="5" s="1"/>
  <c r="W290" i="5"/>
  <c r="X290" i="5" s="1"/>
  <c r="W292" i="5"/>
  <c r="X292" i="5" s="1"/>
  <c r="W294" i="5"/>
  <c r="X294" i="5" s="1"/>
  <c r="W296" i="5"/>
  <c r="X296" i="5" s="1"/>
  <c r="W298" i="5"/>
  <c r="X298" i="5" s="1"/>
  <c r="W300" i="5"/>
  <c r="X300" i="5" s="1"/>
  <c r="W303" i="5"/>
  <c r="X303" i="5" s="1"/>
  <c r="W305" i="5"/>
  <c r="X305" i="5" s="1"/>
  <c r="W307" i="5"/>
  <c r="X307" i="5" s="1"/>
  <c r="W309" i="5"/>
  <c r="X309" i="5" s="1"/>
  <c r="W311" i="5"/>
  <c r="X311" i="5" s="1"/>
  <c r="W313" i="5"/>
  <c r="W315" i="5"/>
  <c r="W317" i="5"/>
  <c r="X317" i="5" s="1"/>
  <c r="W319" i="5"/>
  <c r="X319" i="5" s="1"/>
  <c r="W321" i="5"/>
  <c r="W323" i="5"/>
  <c r="X323" i="5" s="1"/>
  <c r="W325" i="5"/>
  <c r="X325" i="5" s="1"/>
  <c r="W327" i="5"/>
  <c r="X327" i="5" s="1"/>
  <c r="W329" i="5"/>
  <c r="W331" i="5"/>
  <c r="X331" i="5" s="1"/>
  <c r="W333" i="5"/>
  <c r="X333" i="5" s="1"/>
  <c r="W335" i="5"/>
  <c r="X335" i="5" s="1"/>
  <c r="W337" i="5"/>
  <c r="X337" i="5" s="1"/>
  <c r="W339" i="5"/>
  <c r="W341" i="5"/>
  <c r="W343" i="5"/>
  <c r="W345" i="5"/>
  <c r="X345" i="5" s="1"/>
  <c r="W347" i="5"/>
  <c r="W349" i="5"/>
  <c r="X349" i="5" s="1"/>
  <c r="W351" i="5"/>
  <c r="W353" i="5"/>
  <c r="X353" i="5" s="1"/>
  <c r="W355" i="5"/>
  <c r="X355" i="5" s="1"/>
  <c r="W357" i="5"/>
  <c r="W359" i="5"/>
  <c r="W361" i="5"/>
  <c r="W363" i="5"/>
  <c r="X363" i="5" s="1"/>
  <c r="W365" i="5"/>
  <c r="X365" i="5" s="1"/>
  <c r="W367" i="5"/>
  <c r="W369" i="5"/>
  <c r="X369" i="5" s="1"/>
  <c r="W371" i="5"/>
  <c r="X371" i="5" s="1"/>
  <c r="W373" i="5"/>
  <c r="X373" i="5" s="1"/>
  <c r="W375" i="5"/>
  <c r="X375" i="5" s="1"/>
  <c r="W377" i="5"/>
  <c r="X377" i="5" s="1"/>
  <c r="W379" i="5"/>
  <c r="X379" i="5" s="1"/>
  <c r="W381" i="5"/>
  <c r="W383" i="5"/>
  <c r="W385" i="5"/>
  <c r="X385" i="5" s="1"/>
  <c r="W387" i="5"/>
  <c r="W389" i="5"/>
  <c r="X389" i="5" s="1"/>
  <c r="W391" i="5"/>
  <c r="W393" i="5"/>
  <c r="X393" i="5" s="1"/>
  <c r="W395" i="5"/>
  <c r="X395" i="5" s="1"/>
  <c r="W397" i="5"/>
  <c r="X397" i="5" s="1"/>
  <c r="W399" i="5"/>
  <c r="W401" i="5"/>
  <c r="X401" i="5" s="1"/>
  <c r="W403" i="5"/>
  <c r="X403" i="5" s="1"/>
  <c r="W405" i="5"/>
  <c r="X405" i="5" s="1"/>
  <c r="W407" i="5"/>
  <c r="X407" i="5" s="1"/>
  <c r="W409" i="5"/>
  <c r="X409" i="5" s="1"/>
  <c r="W411" i="5"/>
  <c r="X411" i="5" s="1"/>
  <c r="W413" i="5"/>
  <c r="X413" i="5" s="1"/>
  <c r="W415" i="5"/>
  <c r="X415" i="5" s="1"/>
  <c r="W417" i="5"/>
  <c r="X417" i="5" s="1"/>
  <c r="W419" i="5"/>
  <c r="X419" i="5" s="1"/>
  <c r="W421" i="5"/>
  <c r="X421" i="5" s="1"/>
  <c r="W423" i="5"/>
  <c r="X423" i="5" s="1"/>
  <c r="W425" i="5"/>
  <c r="X425" i="5" s="1"/>
  <c r="W428" i="5"/>
  <c r="X428" i="5" s="1"/>
  <c r="W430" i="5"/>
  <c r="X430" i="5" s="1"/>
  <c r="W432" i="5"/>
  <c r="X432" i="5" s="1"/>
  <c r="W434" i="5"/>
  <c r="X434" i="5" s="1"/>
  <c r="W436" i="5"/>
  <c r="X436" i="5" s="1"/>
  <c r="W438" i="5"/>
  <c r="X438" i="5" s="1"/>
  <c r="W440" i="5"/>
  <c r="X440" i="5" s="1"/>
  <c r="W442" i="5"/>
  <c r="X442" i="5" s="1"/>
  <c r="W444" i="5"/>
  <c r="X444" i="5" s="1"/>
  <c r="W446" i="5"/>
  <c r="X446" i="5" s="1"/>
  <c r="W448" i="5"/>
  <c r="W450" i="5"/>
  <c r="X450" i="5" s="1"/>
  <c r="W452" i="5"/>
  <c r="X452" i="5" s="1"/>
  <c r="W454" i="5"/>
  <c r="X454" i="5" s="1"/>
  <c r="W457" i="5"/>
  <c r="X457" i="5" s="1"/>
  <c r="W459" i="5"/>
  <c r="X459" i="5" s="1"/>
  <c r="W461" i="5"/>
  <c r="X461" i="5" s="1"/>
  <c r="W463" i="5"/>
  <c r="X463" i="5" s="1"/>
  <c r="W465" i="5"/>
  <c r="X465" i="5" s="1"/>
  <c r="W467" i="5"/>
  <c r="X467" i="5" s="1"/>
  <c r="W469" i="5"/>
  <c r="X469" i="5" s="1"/>
  <c r="W471" i="5"/>
  <c r="X471" i="5" s="1"/>
  <c r="W473" i="5"/>
  <c r="X473" i="5" s="1"/>
  <c r="W475" i="5"/>
  <c r="X475" i="5" s="1"/>
  <c r="W477" i="5"/>
  <c r="X477" i="5" s="1"/>
  <c r="W479" i="5"/>
  <c r="X479" i="5" s="1"/>
  <c r="W481" i="5"/>
  <c r="X481" i="5" s="1"/>
  <c r="W483" i="5"/>
  <c r="X483" i="5" s="1"/>
  <c r="W43" i="5"/>
  <c r="X43" i="5" s="1"/>
  <c r="W45" i="5"/>
  <c r="X45" i="5" s="1"/>
  <c r="W47" i="5"/>
  <c r="X47" i="5" s="1"/>
  <c r="W49" i="5"/>
  <c r="X49" i="5" s="1"/>
  <c r="W51" i="5"/>
  <c r="X51" i="5" s="1"/>
  <c r="W53" i="5"/>
  <c r="X53" i="5" s="1"/>
  <c r="W55" i="5"/>
  <c r="X55" i="5" s="1"/>
  <c r="W19" i="5"/>
  <c r="X19" i="5" s="1"/>
  <c r="W21" i="5"/>
  <c r="X21" i="5" s="1"/>
  <c r="W23" i="5"/>
  <c r="X23" i="5" s="1"/>
  <c r="W26" i="5"/>
  <c r="X26" i="5" s="1"/>
  <c r="W28" i="5"/>
  <c r="X28" i="5" s="1"/>
  <c r="W31" i="5"/>
  <c r="X31" i="5" s="1"/>
  <c r="W33" i="5"/>
  <c r="X33" i="5" s="1"/>
  <c r="W35" i="5"/>
  <c r="X35" i="5" s="1"/>
  <c r="W37" i="5"/>
  <c r="X37" i="5" s="1"/>
  <c r="W39" i="5"/>
  <c r="X39" i="5" s="1"/>
  <c r="W41" i="5"/>
  <c r="X41" i="5" s="1"/>
  <c r="W17" i="5"/>
  <c r="X17" i="5" s="1"/>
  <c r="H178" i="5"/>
  <c r="X448" i="5"/>
  <c r="X399" i="5"/>
  <c r="X391" i="5"/>
  <c r="X387" i="5"/>
  <c r="X383" i="5"/>
  <c r="X367" i="5"/>
  <c r="X359" i="5"/>
  <c r="X351" i="5"/>
  <c r="X347" i="5"/>
  <c r="X343" i="5"/>
  <c r="X339" i="5"/>
  <c r="X315" i="5"/>
  <c r="X286" i="5"/>
  <c r="X278" i="5"/>
  <c r="X266" i="5"/>
  <c r="X250" i="5"/>
  <c r="X245" i="5"/>
  <c r="X240" i="5"/>
  <c r="X227" i="5"/>
  <c r="X221" i="5"/>
  <c r="X197" i="5"/>
  <c r="X176" i="5"/>
  <c r="X144" i="5"/>
  <c r="X140" i="5"/>
  <c r="X131" i="5"/>
  <c r="X123" i="5"/>
  <c r="X115" i="5"/>
  <c r="X103" i="5"/>
  <c r="X99" i="5"/>
  <c r="X95" i="5"/>
  <c r="X79" i="5"/>
  <c r="X67" i="5"/>
  <c r="X381" i="5"/>
  <c r="X361" i="5"/>
  <c r="X357" i="5"/>
  <c r="X341" i="5"/>
  <c r="X329" i="5"/>
  <c r="X321" i="5"/>
  <c r="X313" i="5"/>
  <c r="X276" i="5"/>
  <c r="X268" i="5"/>
  <c r="X264" i="5"/>
  <c r="X247" i="5"/>
  <c r="X242" i="5"/>
  <c r="X229" i="5"/>
  <c r="X207" i="5"/>
  <c r="X178" i="5"/>
  <c r="X154" i="5"/>
  <c r="X150" i="5"/>
  <c r="X142" i="5"/>
  <c r="X138" i="5"/>
  <c r="X134" i="5"/>
  <c r="X129" i="5"/>
  <c r="X117" i="5"/>
  <c r="X109" i="5"/>
  <c r="X105" i="5"/>
  <c r="X101" i="5"/>
  <c r="X85" i="5"/>
  <c r="X69" i="5"/>
  <c r="X65" i="5"/>
  <c r="Z17" i="5"/>
  <c r="Z250" i="5"/>
  <c r="Z105" i="5"/>
  <c r="Z266" i="5"/>
  <c r="Z264" i="5"/>
  <c r="Z262" i="5"/>
  <c r="Z260" i="5"/>
  <c r="Z258" i="5"/>
  <c r="Z256" i="5"/>
  <c r="Z254" i="5"/>
  <c r="Z252" i="5"/>
  <c r="Z174" i="5"/>
  <c r="Z172" i="5"/>
  <c r="Z170" i="5"/>
  <c r="Z168" i="5"/>
  <c r="Z166" i="5"/>
  <c r="Z164" i="5"/>
  <c r="Z162" i="5"/>
  <c r="Z160" i="5"/>
  <c r="Z158" i="5"/>
  <c r="Z156" i="5"/>
  <c r="Z154" i="5"/>
  <c r="Z152" i="5"/>
  <c r="Z150" i="5"/>
  <c r="Z148" i="5"/>
  <c r="Z146" i="5"/>
  <c r="Z144" i="5"/>
  <c r="Z142" i="5"/>
  <c r="Z140" i="5"/>
  <c r="Z138" i="5"/>
  <c r="Z136" i="5"/>
  <c r="Z134" i="5"/>
  <c r="Z131" i="5"/>
  <c r="Z129" i="5"/>
  <c r="Z127" i="5"/>
  <c r="Z125" i="5"/>
  <c r="Z123" i="5"/>
  <c r="Z121" i="5"/>
  <c r="Z119" i="5"/>
  <c r="Z117" i="5"/>
  <c r="Z115" i="5"/>
  <c r="Z113" i="5"/>
  <c r="Z111" i="5"/>
  <c r="Z109" i="5"/>
  <c r="Z107" i="5"/>
  <c r="Z463" i="5"/>
  <c r="Z459" i="5"/>
  <c r="Z454" i="5"/>
  <c r="Z450" i="5"/>
  <c r="Z446" i="5"/>
  <c r="Z442" i="5"/>
  <c r="Z440" i="5"/>
  <c r="Z436" i="5"/>
  <c r="Z430" i="5"/>
  <c r="Z423" i="5"/>
  <c r="Z419" i="5"/>
  <c r="Z415" i="5"/>
  <c r="Z411" i="5"/>
  <c r="Z407" i="5"/>
  <c r="Z399" i="5"/>
  <c r="Z395" i="5"/>
  <c r="Z391" i="5"/>
  <c r="Z389" i="5"/>
  <c r="Z385" i="5"/>
  <c r="Z381" i="5"/>
  <c r="Z371" i="5"/>
  <c r="Z367" i="5"/>
  <c r="Z363" i="5"/>
  <c r="Z359" i="5"/>
  <c r="Z355" i="5"/>
  <c r="Z351" i="5"/>
  <c r="Z347" i="5"/>
  <c r="Z343" i="5"/>
  <c r="Z339" i="5"/>
  <c r="Z335" i="5"/>
  <c r="Z333" i="5"/>
  <c r="Z327" i="5"/>
  <c r="Z325" i="5"/>
  <c r="Z321" i="5"/>
  <c r="Z317" i="5"/>
  <c r="Z313" i="5"/>
  <c r="Z311" i="5"/>
  <c r="Z461" i="5"/>
  <c r="Z457" i="5"/>
  <c r="Z452" i="5"/>
  <c r="Z448" i="5"/>
  <c r="Z444" i="5"/>
  <c r="Z438" i="5"/>
  <c r="Z434" i="5"/>
  <c r="Z432" i="5"/>
  <c r="Z428" i="5"/>
  <c r="Z425" i="5"/>
  <c r="Z421" i="5"/>
  <c r="Z417" i="5"/>
  <c r="Z413" i="5"/>
  <c r="Z409" i="5"/>
  <c r="Z405" i="5"/>
  <c r="Z403" i="5"/>
  <c r="Z401" i="5"/>
  <c r="Z397" i="5"/>
  <c r="Z393" i="5"/>
  <c r="Z387" i="5"/>
  <c r="Z383" i="5"/>
  <c r="Z379" i="5"/>
  <c r="Z377" i="5"/>
  <c r="Z375" i="5"/>
  <c r="Z373" i="5"/>
  <c r="Z369" i="5"/>
  <c r="Z365" i="5"/>
  <c r="Z361" i="5"/>
  <c r="Z357" i="5"/>
  <c r="Z353" i="5"/>
  <c r="Z349" i="5"/>
  <c r="Z345" i="5"/>
  <c r="Z341" i="5"/>
  <c r="Z337" i="5"/>
  <c r="Z331" i="5"/>
  <c r="Z329" i="5"/>
  <c r="Z323" i="5"/>
  <c r="Z319" i="5"/>
  <c r="Z315" i="5"/>
  <c r="Z309" i="5"/>
  <c r="Z307" i="5"/>
  <c r="Z247" i="5"/>
  <c r="Z245" i="5"/>
  <c r="Z242" i="5"/>
  <c r="Z240" i="5"/>
  <c r="Z238" i="5"/>
  <c r="Z235" i="5"/>
  <c r="Z233" i="5"/>
  <c r="Z231" i="5"/>
  <c r="Z229" i="5"/>
  <c r="Z227" i="5"/>
  <c r="Z223" i="5"/>
  <c r="Z221" i="5"/>
  <c r="Z219" i="5"/>
  <c r="Z217" i="5"/>
  <c r="Z215" i="5"/>
  <c r="Z213" i="5"/>
  <c r="Z211" i="5"/>
  <c r="Z209" i="5"/>
  <c r="Z207" i="5"/>
  <c r="Z205" i="5"/>
  <c r="Z203" i="5"/>
  <c r="Z201" i="5"/>
  <c r="Z199" i="5"/>
  <c r="Z197" i="5"/>
  <c r="Z195" i="5"/>
  <c r="Z193" i="5"/>
  <c r="Z190" i="5"/>
  <c r="Z188" i="5"/>
  <c r="Z186" i="5"/>
  <c r="Z184" i="5"/>
  <c r="Z182" i="5"/>
  <c r="Z180" i="5"/>
  <c r="Z178" i="5"/>
  <c r="Z176" i="5"/>
  <c r="Z103" i="5"/>
  <c r="Z101" i="5"/>
  <c r="Z99" i="5"/>
  <c r="Z97" i="5"/>
  <c r="Z95" i="5"/>
  <c r="Z93" i="5"/>
  <c r="Z91" i="5"/>
  <c r="Z89" i="5"/>
  <c r="Z87" i="5"/>
  <c r="Z85" i="5"/>
  <c r="Z83" i="5"/>
  <c r="Z81" i="5"/>
  <c r="Z79" i="5"/>
  <c r="Z77" i="5"/>
  <c r="Z75" i="5"/>
  <c r="Z73" i="5"/>
  <c r="Z71" i="5"/>
  <c r="Z69" i="5"/>
  <c r="Z67" i="5"/>
  <c r="Z65" i="5"/>
  <c r="Z63" i="5"/>
  <c r="Z61" i="5"/>
  <c r="Z59" i="5"/>
  <c r="Z57" i="5"/>
  <c r="Z55" i="5"/>
  <c r="Z53" i="5"/>
  <c r="Z51" i="5"/>
  <c r="Z49" i="5"/>
  <c r="Z47" i="5"/>
  <c r="Z45" i="5"/>
  <c r="Z43" i="5"/>
  <c r="Z41" i="5"/>
  <c r="Z37" i="5"/>
  <c r="Z33" i="5"/>
  <c r="Z31" i="5"/>
  <c r="Z28" i="5"/>
  <c r="Z26" i="5"/>
  <c r="Z23" i="5"/>
  <c r="Z21" i="5"/>
  <c r="O16" i="5" l="1"/>
  <c r="O13" i="5" s="1"/>
  <c r="N13" i="5"/>
  <c r="M16" i="5" l="1"/>
  <c r="M13" i="5" s="1"/>
</calcChain>
</file>

<file path=xl/sharedStrings.xml><?xml version="1.0" encoding="utf-8"?>
<sst xmlns="http://schemas.openxmlformats.org/spreadsheetml/2006/main" count="1762" uniqueCount="810">
  <si>
    <t>№ п/п</t>
  </si>
  <si>
    <t>Общая сметная стоимость тыс.руб.</t>
  </si>
  <si>
    <t>Остаток сметной стоимости тыс.руб.</t>
  </si>
  <si>
    <t>№ ИП</t>
  </si>
  <si>
    <t xml:space="preserve">ИТОГО </t>
  </si>
  <si>
    <t>ЦТЭЦ</t>
  </si>
  <si>
    <t>10-0428</t>
  </si>
  <si>
    <t>11-0200</t>
  </si>
  <si>
    <t>ТЭЦ-5</t>
  </si>
  <si>
    <t>05-0144</t>
  </si>
  <si>
    <t>11-0253</t>
  </si>
  <si>
    <t>ТЭЦ-7</t>
  </si>
  <si>
    <t>ТЭЦ-14</t>
  </si>
  <si>
    <t>ТЭЦ-15</t>
  </si>
  <si>
    <t>10-0234</t>
  </si>
  <si>
    <t>ТЭЦ-17</t>
  </si>
  <si>
    <t>ТЭЦ-21</t>
  </si>
  <si>
    <t>ТЭЦ-22</t>
  </si>
  <si>
    <t>Всего по производству тепловой энергии по Санкт-Петербургу</t>
  </si>
  <si>
    <t>1 квартал</t>
  </si>
  <si>
    <t>2 квартал</t>
  </si>
  <si>
    <t>3 квартал</t>
  </si>
  <si>
    <t>4 квартал</t>
  </si>
  <si>
    <t>07-0309</t>
  </si>
  <si>
    <t>06-0213</t>
  </si>
  <si>
    <t>12-0559</t>
  </si>
  <si>
    <t>12-0694</t>
  </si>
  <si>
    <t>12-0695</t>
  </si>
  <si>
    <t>11-0482</t>
  </si>
  <si>
    <t>12-0502</t>
  </si>
  <si>
    <t>12-0697</t>
  </si>
  <si>
    <t>по годам</t>
  </si>
  <si>
    <t>ПИР и монтаж локальной системы оповещения Василеостровской ТЭЦ филиала "Невский"</t>
  </si>
  <si>
    <t>13-0313</t>
  </si>
  <si>
    <t>13-0222</t>
  </si>
  <si>
    <t>12-0229</t>
  </si>
  <si>
    <t>13-0251</t>
  </si>
  <si>
    <t>12-1190</t>
  </si>
  <si>
    <t>13-1258</t>
  </si>
  <si>
    <t>12-0605</t>
  </si>
  <si>
    <t>14-0675</t>
  </si>
  <si>
    <t>12-0216</t>
  </si>
  <si>
    <t>14-0748</t>
  </si>
  <si>
    <t>14-0664</t>
  </si>
  <si>
    <t>15-1276</t>
  </si>
  <si>
    <t>14-0747</t>
  </si>
  <si>
    <t>11-0217</t>
  </si>
  <si>
    <t>10-0125</t>
  </si>
  <si>
    <t>10-0442</t>
  </si>
  <si>
    <t>07-0650</t>
  </si>
  <si>
    <t>10-0452</t>
  </si>
  <si>
    <t>12-1166</t>
  </si>
  <si>
    <t>10-0434</t>
  </si>
  <si>
    <t>13-1362</t>
  </si>
  <si>
    <t>13-1374</t>
  </si>
  <si>
    <t>13-1478</t>
  </si>
  <si>
    <t>13-1393</t>
  </si>
  <si>
    <t>13-0328</t>
  </si>
  <si>
    <t>13-1479</t>
  </si>
  <si>
    <t>13-1391</t>
  </si>
  <si>
    <t>Целевые показатели</t>
  </si>
  <si>
    <t>Наименование показателя</t>
  </si>
  <si>
    <t>Единица измерения</t>
  </si>
  <si>
    <t>Количество</t>
  </si>
  <si>
    <t>план на весь период реализации</t>
  </si>
  <si>
    <t>факт на отчетную дату</t>
  </si>
  <si>
    <t>Источники финансирования, тыс.рублей</t>
  </si>
  <si>
    <t>в том числе по кварталам:</t>
  </si>
  <si>
    <t>в том числе</t>
  </si>
  <si>
    <t>на весь период реализации</t>
  </si>
  <si>
    <t>Сроки реализации инвестиционной программы</t>
  </si>
  <si>
    <t xml:space="preserve">начало
</t>
  </si>
  <si>
    <t xml:space="preserve">окончание
</t>
  </si>
  <si>
    <t>Наименование органа исполнительной власти Санкт-Петербурга, утвердившего инвестиционную программу</t>
  </si>
  <si>
    <t>Дата утверждения инвестиционной программы</t>
  </si>
  <si>
    <t>Цель инвестиционной программы</t>
  </si>
  <si>
    <t>Информация о внесении изменений в инвестиционную программу</t>
  </si>
  <si>
    <t>СТ-ТС.21</t>
  </si>
  <si>
    <t>Информация об инвестиционной программе</t>
  </si>
  <si>
    <t xml:space="preserve">- реализация приоритетных проектов строительства новых генерирующих источников;
- повышение надежности и экономичности оборудования;
- замена выработавшего свой ресурс энергетического оборудования;
- обеспечение безопасности работы энергообъектов
</t>
  </si>
  <si>
    <t>Комитет по тарифам Санкт-Петербурга</t>
  </si>
  <si>
    <t>13-1420</t>
  </si>
  <si>
    <t>15-1164</t>
  </si>
  <si>
    <t>ЦТЭЦ; Модернизация системы контроля и управления доступом на ЭС-2 ЦТЭЦ филиала Невский"</t>
  </si>
  <si>
    <t>ЦТЭЦ;  Реконструкия подземного участка производственно-хозяйственного трубопровода ЭС-1</t>
  </si>
  <si>
    <t>14-0951</t>
  </si>
  <si>
    <t>14-0896</t>
  </si>
  <si>
    <t>12-0334</t>
  </si>
  <si>
    <t>14-0930</t>
  </si>
  <si>
    <t>ТЭЦ-5;  Модернизация САР ГТЭ 160 ст. № 21 и 22</t>
  </si>
  <si>
    <t>13-0323</t>
  </si>
  <si>
    <t>14-0495</t>
  </si>
  <si>
    <t>14-0849</t>
  </si>
  <si>
    <t>14-0890</t>
  </si>
  <si>
    <t>14-0956</t>
  </si>
  <si>
    <t>14-0933</t>
  </si>
  <si>
    <t>ТЭЦ-14; Модернизация системы контроля и управления доступом на ТЭЦ-14 филиала Невский"</t>
  </si>
  <si>
    <t>14-0802</t>
  </si>
  <si>
    <t>14-0820</t>
  </si>
  <si>
    <t>14-0957</t>
  </si>
  <si>
    <t>14-0903</t>
  </si>
  <si>
    <t>ТЭЦ-15; Модернизация системы контроля и управления доступом на ТЭЦ-15 филиала Невский"</t>
  </si>
  <si>
    <t>07-0404</t>
  </si>
  <si>
    <t>14-0995</t>
  </si>
  <si>
    <t>14-0958</t>
  </si>
  <si>
    <t>14-1017</t>
  </si>
  <si>
    <t>ТЭЦ-17; Модернизация системы контроля и управления доступом на ТЭЦ-17 филиала Невский"</t>
  </si>
  <si>
    <t>ТЭЦ-17;  Внедрение системы диагностики технического состояния турбогенератора ТГ ст.№4 и ПЭН ст.№8.</t>
  </si>
  <si>
    <t>12-0313</t>
  </si>
  <si>
    <t>13-0402</t>
  </si>
  <si>
    <t>14-0914</t>
  </si>
  <si>
    <t>14-0953</t>
  </si>
  <si>
    <t>ТЭЦ-22;       Реконструкция  существующего здания под здание пожарного депо</t>
  </si>
  <si>
    <t>ТЭЦ-22; Модернизация системы контроля и управления доступом на ТЭЦ-22 филиала Невский"</t>
  </si>
  <si>
    <t>13-0446</t>
  </si>
  <si>
    <t>13-1395</t>
  </si>
  <si>
    <t>14-0761</t>
  </si>
  <si>
    <t>14-0762</t>
  </si>
  <si>
    <t>ТЭЦ-21; Модернизация системы контроля и управления доступом на ТЭЦ-21 филиала Невский"</t>
  </si>
  <si>
    <t>13-1360</t>
  </si>
  <si>
    <t>14-0952</t>
  </si>
  <si>
    <t>ПСДТУиИТ; Программно-аппаратный комплекс системы мультимедийной связи ОАО "ТГК-1"</t>
  </si>
  <si>
    <t>14-0981</t>
  </si>
  <si>
    <t>14-1011</t>
  </si>
  <si>
    <t>14-1012</t>
  </si>
  <si>
    <t>14-1014</t>
  </si>
  <si>
    <t>14-1020</t>
  </si>
  <si>
    <t>Перевод сбросов хозяйственно-бытовых и дождевых стоков от выпуска №1 и №2 в горколлектор</t>
  </si>
  <si>
    <t>2015 год</t>
  </si>
  <si>
    <t>2016 год</t>
  </si>
  <si>
    <t>2017 год</t>
  </si>
  <si>
    <t>ЦТЭЦ; Создание комплекса инженерно-технических средств охраны (КИТСО) ЭС-1 ЦТЭЦ филиала "Невский"</t>
  </si>
  <si>
    <t>ЦТЭЦ; Модернизация системы контроля и управления доступом на ЭС-1 ЦТЭЦ филиала Невский"</t>
  </si>
  <si>
    <t>ЦТЭЦ; Оборудование не требующего монтажа</t>
  </si>
  <si>
    <t>ЦТЭЦ;  Замена трубопроводов сетевой воды котлов ПТВМ-100 ст.№ 1, 2, 3 на ЭС-2</t>
  </si>
  <si>
    <t>ЦТЭЦ. Модернизация ЦТЭЦ с целью вывода из эксплуатации оборудования ЭС-3</t>
  </si>
  <si>
    <t>ЦТЭЦ;  Модернизация запорно - регулирующей арматуры на сетевых турбопроводах теплофикационной установки</t>
  </si>
  <si>
    <t>ЦТЭЦ; Реконструкция ЭС-2 Центральной ТЭЦ филиала "Невский" ОАО "ТГК-1"</t>
  </si>
  <si>
    <t>Создание системы сбора технологической информации и управления режимами станций</t>
  </si>
  <si>
    <t>Реконструкция мазутного хозяйства на ЭС-1</t>
  </si>
  <si>
    <t>Реконструкция газового хозяйсва котла №1 ЭС-1</t>
  </si>
  <si>
    <t>ЦТЭЦ;  Оборудование не требующего монтажа</t>
  </si>
  <si>
    <t>ЦТЭЦ; Техническое перевооружение и реконструкция ЭС-2</t>
  </si>
  <si>
    <t>ТЭЦ-5; Предпроектные проработки по переводу потребителей зон теплоснабжения ГУП «ТЭК СПб» на источники тепловой энергии ТЭЦ-5 ОАО «ТГК-1»</t>
  </si>
  <si>
    <t>ТЭЦ-5; Реконструкция участка ограждения ТЭЦ-5 филиала "Невский"</t>
  </si>
  <si>
    <t>ТЭЦ-5; Модернизация системы контроля и управления доступом на ТЭЦ-5 филиала Невский"</t>
  </si>
  <si>
    <t>ТЭЦ-5; Установка коммерческого узла учета тепловой энергии на внутристанционной перемычке "Невская"</t>
  </si>
  <si>
    <t>Оборудование , не входящее в сметы строек</t>
  </si>
  <si>
    <t>Насосная станция добавочной воды с рыбозаградителями</t>
  </si>
  <si>
    <t>Комплекс работ по реконструкции установки автоматического пожаротушения ВК</t>
  </si>
  <si>
    <t>ТЭЦ-5; Модернизация схемы теплофикационной установки</t>
  </si>
  <si>
    <t>Расширение ТЭЦ-5. Строительство энергоблока № 2, вторая очередь</t>
  </si>
  <si>
    <t>ТЭЦ-7; Предпроектные проработки по переводу потребителей зон теплоснабжения ГУП «ТЭК СПб» на источники тепловой энергии ТЭЦ-7 ОАО «ТГК-1»</t>
  </si>
  <si>
    <t>ТЭЦ-7; Модернизация системы контроля и управления доступом на ТЭЦ-7 филиала Невский"</t>
  </si>
  <si>
    <t>ТЭЦ-7; Реконструкция теплофикационной установки</t>
  </si>
  <si>
    <t>ТЭЦ-7;  Реконструкция внешней канализации здания химического цеха</t>
  </si>
  <si>
    <t>Оборудование, не входящее в смету строк</t>
  </si>
  <si>
    <t>ТЭЦ-7;   Автоматическое ограничение перегрузки оборудования (АОПО) ГТ-1, ГТ-2</t>
  </si>
  <si>
    <t>Реконструкция и расширение системы стоков ливневой и промышленной канализации</t>
  </si>
  <si>
    <t>Реконструкция главного паропровода котла ст.№5</t>
  </si>
  <si>
    <t>ТЭЦ-7; Модернизация и установка коммерческих  узлов учета тепловой энергии на коллекторах ТЭЦ</t>
  </si>
  <si>
    <t>ТЭЦ-7; Оснащение ТЭЦ-7 резервным дизель-генератором</t>
  </si>
  <si>
    <t>Модернизация узла учета городской воды на ТЭЦ-7</t>
  </si>
  <si>
    <t>ТЭЦ-7; Установка частотно регулируемого привода (ЧРП) на насосах баков аккумуляторов (НБА)</t>
  </si>
  <si>
    <t>ТЭЦ-7; Реконструкция автоматической пожарной сигнализации зданий административно-бытового корпуса, Мазутонасосной, Центрального склада</t>
  </si>
  <si>
    <t>ТЭЦ-7; Реконструкция кровли административно-бытового корпуса Василеостровской ТЭЦ-7</t>
  </si>
  <si>
    <t>ТЭЦ-14; Предпроектные проработки по переводу потребителей зон теплоснабжения ГУП «ТЭК СПб» на источники тепловой энергии ТЭЦ-14 ОАО «ТГК-1»</t>
  </si>
  <si>
    <t>ТЭЦ-14;  Реконструкция ограждения площадки мазутного хозяйства № 3 ТЭЦ-14 филиала "Невский"</t>
  </si>
  <si>
    <t>ТЭЦ-14; Проектирование и монтаж схемы возврата грязного конденсата в тракт ПВТ энергоблоков ПГУ-180</t>
  </si>
  <si>
    <t>Оборудование не входящее в смету строек</t>
  </si>
  <si>
    <t>ТЭЦ-14;  Модернизация паровых турбин энергоблоков ПГУ для разгрузки осевых усилий</t>
  </si>
  <si>
    <t>ТЭЦ-14;   Модернизация ПТК САУ ГТУ энергоблоков ПГУ ст. № 1, 2.</t>
  </si>
  <si>
    <t>Cхема подключения водоподготовительной установки ГВС с вакуумными деаэраторами  энергоблокам ПГУ-180 и схеме циркуляции сетевой воды "летними" НПТС-</t>
  </si>
  <si>
    <t>ТЭЦ-14;    Замена насоса системы пожаротушения мазутных резервуаров мазутного хозяйства-3</t>
  </si>
  <si>
    <t>ТЭЦ-15; Предпроектные проработки по переводу потребителей зон теплоснабжения ГУП «ТЭК СПб» на источники тепловой энергии ТЭЦ-15 ОАО «ТГК-1»</t>
  </si>
  <si>
    <t>ТЭЦ-15; Создание комплекса инженерно-технических средств охраны (КИТСО) Автовской ТЭЦ (ТЭЦ-15) филиала "Невский"</t>
  </si>
  <si>
    <t>ТЭЦ-15;  Модернизация и установка коммерческих  узлов учета тепловой энергии на коллекторах ТЭЦ</t>
  </si>
  <si>
    <t>Замена насосов ПНВД-1/2</t>
  </si>
  <si>
    <t>ТЭЦ-15; Модернизация Автовской ТЭЦ</t>
  </si>
  <si>
    <t>ТЭЦ-15. Оснащение системой очистки сетевой воды.</t>
  </si>
  <si>
    <t>Техническое перевооружение пикового водогрейного котла ПТВМ-100 ст.№4</t>
  </si>
  <si>
    <t>ТЭЦ-15; Модернизация пикового водогрейного котла -7 ПТВМ-180 ТЭЦ-15</t>
  </si>
  <si>
    <t>ТЭЦ-17; Предпроектные проработки по переводу потребителей зон теплоснабжения ГУП «ТЭК СПб» на источники тепловой энергии ТЭЦ-17 ОАО «ТГК-1»</t>
  </si>
  <si>
    <t>Оборудование, не входящее в смету строек</t>
  </si>
  <si>
    <t>ТЭЦ-17;  Организация системы контроля содержания нефтепродуктов в сточных водах Выборгской ТЭЦ</t>
  </si>
  <si>
    <t>Оснащение ТЭЦ-17 резервным дизель-генератором</t>
  </si>
  <si>
    <t>Реконструкция паропроводов поперечных связей и паропроводов на т.а.ст.№3,4</t>
  </si>
  <si>
    <t>Модернизация оборудования ТЭЦ-17 для проведения натурных испытаний паровых турбин на стенде</t>
  </si>
  <si>
    <t>ТЭЦ-22; Предпроектные проработки по переводу потребителей зон теплоснабжения ГУП «ТЭК СПб» на источники тепловой энергии ТЭЦ-22 ОАО «ТГК-1»</t>
  </si>
  <si>
    <t>ТЭЦ-22; Создание комплекса инженерно-технических средств охраны (КИТСО) Южной ТЭЦ (ТЭЦ-22) филиала "Невский"</t>
  </si>
  <si>
    <t>ТЭЦ-22;  Реконструкция сетей пенного и водяного пожаротушения мазутных резервуаров</t>
  </si>
  <si>
    <t>ТЭЦ-22; Реализация частотной делительной автоматики (ЧДА) на Южной ТЭЦ</t>
  </si>
  <si>
    <t>Оборудование, не входящее в сметы строек</t>
  </si>
  <si>
    <t>Приобретение автотранспортных средств для нужд ТЭЦ-22 филиала «Невский»</t>
  </si>
  <si>
    <t>Модернизация и установка коммерческих  узлов учета тепловой энергии на коллекторах ТЭЦ</t>
  </si>
  <si>
    <t>ТЭЦ-22; Модернизация системы управления эн/бл №2 с общестанционным оборудованием</t>
  </si>
  <si>
    <t>ТЭЦ-21; Предпроектные проработки по переводу потребителей зон теплоснабжения ГУП «ТЭК СПб» на источники тепловой энергии ТЭЦ-21 ОАО «ТГК-1»</t>
  </si>
  <si>
    <t>ТЭЦ-21; Замена главного паропровода блока №2</t>
  </si>
  <si>
    <t>Оборудование, не требующее монтажа</t>
  </si>
  <si>
    <t>ТЭЦ-21. Оснащение системой очистки сетевой воды (первый этап).</t>
  </si>
  <si>
    <t>Замена задвижек на баках запаса городской воды</t>
  </si>
  <si>
    <t>Замена главного паропровода блока №1</t>
  </si>
  <si>
    <t>ТЭЦ-21;  Замена аккумуляторной батареи №2.</t>
  </si>
  <si>
    <t>ТЭЦ-21; Ограждение градирни №4 с системой дистанционного контроля доступа.</t>
  </si>
  <si>
    <t>ТЭЦ-21; Замена арматуры на напоре циркуляционных насосов.</t>
  </si>
  <si>
    <t>Расширение Северной ТЭЦ-21 (2 очередь расширение ПГУ)</t>
  </si>
  <si>
    <t>Создание автоматизированной системы по сбору и обработке оперативной информации от предприятий филиалов ОАО "ТГК-1"</t>
  </si>
  <si>
    <t>Модернизация узла связи ТЭЦ-21 филиала "Невский"</t>
  </si>
  <si>
    <t>ПСДТУиИТ;  Приобретение коммутатора Switch  для центра обработки данных -2 на ТЭЦ-15 филиала "Невский"</t>
  </si>
  <si>
    <t>ПСДТУиИТ; Оборудование, не требующее монтажа для центра обработки данных № 1 ОАО "ТГК-1"</t>
  </si>
  <si>
    <t>ПСДТУиИТ; Оборудование, не требующее монтажа для центра обработки данных № 2 ОАО "ТГК-1"</t>
  </si>
  <si>
    <t>ПСДТУиИТ;    Модернизация дисковой полки для центра обработки данных ОАО "ТГК-1"</t>
  </si>
  <si>
    <t>УпрТГК; Разработка схемы теплоснабжения филиала Невский</t>
  </si>
  <si>
    <t>УпрТГК; Оборудование системы контроля и управления доступом (СКУД) головного офиса ОАО "ТГК-1"</t>
  </si>
  <si>
    <t>15-1508</t>
  </si>
  <si>
    <t>15-1413</t>
  </si>
  <si>
    <t>15-1419</t>
  </si>
  <si>
    <t>15-1448</t>
  </si>
  <si>
    <t>15-1554</t>
  </si>
  <si>
    <t>15-1585</t>
  </si>
  <si>
    <t>15-1537</t>
  </si>
  <si>
    <t>08-8805-3</t>
  </si>
  <si>
    <t>14-0691</t>
  </si>
  <si>
    <t>15-1509</t>
  </si>
  <si>
    <t>14-0856</t>
  </si>
  <si>
    <t>15-1201</t>
  </si>
  <si>
    <t>15-1523</t>
  </si>
  <si>
    <t>13-1480</t>
  </si>
  <si>
    <t>15-1510</t>
  </si>
  <si>
    <t>13-1407</t>
  </si>
  <si>
    <t>14-0859</t>
  </si>
  <si>
    <t>15-1200</t>
  </si>
  <si>
    <t>15-1494</t>
  </si>
  <si>
    <t>13-1481</t>
  </si>
  <si>
    <t>14-0742</t>
  </si>
  <si>
    <t>15-1235</t>
  </si>
  <si>
    <t>15-1557</t>
  </si>
  <si>
    <t>15-1579</t>
  </si>
  <si>
    <t>14-0583</t>
  </si>
  <si>
    <t>13-1482</t>
  </si>
  <si>
    <t>12-0644</t>
  </si>
  <si>
    <t>13-0248</t>
  </si>
  <si>
    <t>14-0809</t>
  </si>
  <si>
    <t>15-1199</t>
  </si>
  <si>
    <t>15-1576</t>
  </si>
  <si>
    <t>15-1568</t>
  </si>
  <si>
    <t>13-1483</t>
  </si>
  <si>
    <t>15-1209</t>
  </si>
  <si>
    <t>15-1377</t>
  </si>
  <si>
    <t>13-1484</t>
  </si>
  <si>
    <t>12-0647</t>
  </si>
  <si>
    <t>14-0855</t>
  </si>
  <si>
    <t>15-1218</t>
  </si>
  <si>
    <t>15-1486</t>
  </si>
  <si>
    <t>15-1578</t>
  </si>
  <si>
    <t>15-1246</t>
  </si>
  <si>
    <t>15-1550</t>
  </si>
  <si>
    <t>14-0552</t>
  </si>
  <si>
    <t>07-0532-4</t>
  </si>
  <si>
    <t>ПСДТУ</t>
  </si>
  <si>
    <t>14-1019</t>
  </si>
  <si>
    <t>15-1613</t>
  </si>
  <si>
    <t>Всего за 2015 год</t>
  </si>
  <si>
    <t>14-0670</t>
  </si>
  <si>
    <t>ЦТЭЦ. Оборудование, не требующее монтажа</t>
  </si>
  <si>
    <t>ЦТЭЦ; Создание системы избирательного видеонаблюдения на ЦТЭЦ ЭС-2 филиала "Невский"</t>
  </si>
  <si>
    <t>16-0260</t>
  </si>
  <si>
    <t>16-0171</t>
  </si>
  <si>
    <t>ЦТЭЦ; Создание комплекса инженерно-технических средств охраны (КИТСО) ЭС-2 Центральной ТЭЦ филиала "Невский"</t>
  </si>
  <si>
    <t>15-1165</t>
  </si>
  <si>
    <t>ТЭЦ-5. Оборудование, не требующее монтажа</t>
  </si>
  <si>
    <t>ТЭЦ-5.  Установка расходомеров в сети производственно-противопожарного водопровода и линии сетевой воды на трубопроводе отмывки фильтров очистных сооружений</t>
  </si>
  <si>
    <t>ТЭЦ-5; ПИР и монтаж локальной системы оповещения Правобережной ТЭЦ филиала "Невский"</t>
  </si>
  <si>
    <t>ТЭЦ-5; Создание системы избирательного видеонаблюдения на ТЭЦ-5 филиала "Невский</t>
  </si>
  <si>
    <t>16-0104</t>
  </si>
  <si>
    <t>14-0875</t>
  </si>
  <si>
    <t>16-0191</t>
  </si>
  <si>
    <t>16-0173</t>
  </si>
  <si>
    <t>ТЭЦ-7. Реконструкция учета расхода воды на ХВО</t>
  </si>
  <si>
    <t>ТЭЦ-7. Реконструкция мазутонасосной с заменой основных мазутных насосов типа НПС 65/35-500М</t>
  </si>
  <si>
    <t>ТЭЦ-7. Модернизация ГРП с заменой задвижек на шаровые краны</t>
  </si>
  <si>
    <t>ТЭЦ-7. Оборудование, не требующее монтажа</t>
  </si>
  <si>
    <t>ТЭЦ-7;    Приобретение автотранспортных средств для нужд ТЭЦ-7 филиала «Невский»</t>
  </si>
  <si>
    <t>ТЭЦ-7; Приобретение автотранспортных средств для нужд Василеостровской ТЭЦ филиала "Невский"</t>
  </si>
  <si>
    <t>ТЭЦ-7; Создание системы избирательного видеонаблюдения на ТЭЦ-7 филиала "Невский"</t>
  </si>
  <si>
    <t>14-0605</t>
  </si>
  <si>
    <t>12-0228</t>
  </si>
  <si>
    <t>14-0046</t>
  </si>
  <si>
    <t>13-1342</t>
  </si>
  <si>
    <t>16-0090</t>
  </si>
  <si>
    <t>17-0105</t>
  </si>
  <si>
    <t>17-0114</t>
  </si>
  <si>
    <t>ТЭЦ-14. Модернизация системы отображения оперативной информации энергоблоков ПГУ ст. № 1 и ст. № 2</t>
  </si>
  <si>
    <t>ТЭЦ-14. Модернизация системы автоматического дозирования реагентов в химически обесоленную воду</t>
  </si>
  <si>
    <t>ТЭЦ-14. Оборудование, не требующее монтажа</t>
  </si>
  <si>
    <t>ТЭЦ-14; Создание системы избирательного видеонаблюдения на ТЭЦ-14 филиала "Невский"</t>
  </si>
  <si>
    <t>16-0204</t>
  </si>
  <si>
    <t>16-0206</t>
  </si>
  <si>
    <t>16-0208</t>
  </si>
  <si>
    <t>16-0212</t>
  </si>
  <si>
    <t>16-0110</t>
  </si>
  <si>
    <t>16-0172</t>
  </si>
  <si>
    <t>ТЭЦ-15. Модернизация узлов учета городской воды на ТЭЦ 15</t>
  </si>
  <si>
    <t>ТЭЦ-15. Техническое перевооружение установки ГВС ТГ ст. №6,7 (ДСВ-800)</t>
  </si>
  <si>
    <t>ТЭЦ-15. Замена запорно-регулирующей арматуры на трубопроводах сетевой воды</t>
  </si>
  <si>
    <t>ТЭЦ-15. Оборудование, не требующее монтажа</t>
  </si>
  <si>
    <t>ТЭЦ-15; Создание системы избирательного видеонаблюдения на ТЭЦ-15 филиала "Невский"</t>
  </si>
  <si>
    <t>14-0491</t>
  </si>
  <si>
    <t>14-0558</t>
  </si>
  <si>
    <t>13-1148</t>
  </si>
  <si>
    <t>16-0087</t>
  </si>
  <si>
    <t>16-0169</t>
  </si>
  <si>
    <t>17-0113</t>
  </si>
  <si>
    <t>ТЭЦ-17. Реконструкция ПВК ст.№2 ПТВМ-100 с переводом на газ.</t>
  </si>
  <si>
    <t>ТЭЦ-17. Монтаж установки консервации турбоагрегатов II очереди</t>
  </si>
  <si>
    <t>ТЭЦ-17.Реконструкция ГРП</t>
  </si>
  <si>
    <t>ТЭЦ-17. Реконструкция коммерческих узлов учета слива и подачи циркуляционной воды на 1 и 2 очередь с заменой линии связи.</t>
  </si>
  <si>
    <t>ТЭЦ-17. Оборудование, не требующее монтажа</t>
  </si>
  <si>
    <t>ТЭЦ-17; Создание системы избирательного видеонаблюдения на ТЭЦ-17 филиала "Невский"</t>
  </si>
  <si>
    <t>15-1493</t>
  </si>
  <si>
    <t>14-0790</t>
  </si>
  <si>
    <t>12-0232</t>
  </si>
  <si>
    <t>15-1373</t>
  </si>
  <si>
    <t>15-1483</t>
  </si>
  <si>
    <t>16-0144</t>
  </si>
  <si>
    <t>16-0176</t>
  </si>
  <si>
    <t>17-0112</t>
  </si>
  <si>
    <t>12-0646</t>
  </si>
  <si>
    <t>ТЭЦ-22. Монтаж трубопроводов перемычек по греющей воде между эн/бл I очереди  и  эн/бл №4</t>
  </si>
  <si>
    <t>ТЭЦ-22. Модернизация основных эжекторов на эн/бл №2</t>
  </si>
  <si>
    <t>ТЭЦ-22.  Замена конденсатных насосов на эн/бл ст.№№1,2</t>
  </si>
  <si>
    <t>ТЭЦ-22. Модернизация узлов учета городской воды ТЭЦ-22</t>
  </si>
  <si>
    <t>ТЭЦ-22.  Модернизация маслоохладителей эн/бл образца УГТУ-УПИ типа МБ-125-165</t>
  </si>
  <si>
    <t>ТЭЦ-22.  Перекладка участков техводоводов Ду600 от береговой насосной на р.Нева до циркуляционной насосной Южной ТЭЦ</t>
  </si>
  <si>
    <t>ТЭЦ-22. Монтаж схемы трубопроводов подмеса греющей воды в трубопроводы подачи городской воды на вакуумные деаэраторы ДСВ-800 эн/бл №№1,2,3</t>
  </si>
  <si>
    <t>ТЭЦ-22. Оборудование, не требующее монтажа</t>
  </si>
  <si>
    <t>ТЭЦ-22. Реализация установки консервации паровой турбины Т-250/300-240</t>
  </si>
  <si>
    <t>ТЭЦ-22;   Приобретение автотранспортных средств для нужд ТЭЦ-22 филиала «Невский»</t>
  </si>
  <si>
    <t>ТЭЦ-22; Приобретение автотранспортных средств для нужд Южной ТЭЦ филиала "Невский"</t>
  </si>
  <si>
    <t>ТЭЦ-22; Монтаж 2 очереди локальной системы оповещения Южной ТЭЦ филиала "Невский"</t>
  </si>
  <si>
    <t>ТЭЦ-22; Создание системы избирательного видеонаблюдения на ТЭЦ-22 филиала "Невский"</t>
  </si>
  <si>
    <t>15-1458</t>
  </si>
  <si>
    <t>16-0194</t>
  </si>
  <si>
    <t>15-1258</t>
  </si>
  <si>
    <t>13-0429</t>
  </si>
  <si>
    <t>15-1593</t>
  </si>
  <si>
    <t>15-1123</t>
  </si>
  <si>
    <t>16-0229</t>
  </si>
  <si>
    <t>16-0164</t>
  </si>
  <si>
    <t>16-0027</t>
  </si>
  <si>
    <t>16-0163</t>
  </si>
  <si>
    <t>16-0089</t>
  </si>
  <si>
    <t>17-0104</t>
  </si>
  <si>
    <t>17-0137</t>
  </si>
  <si>
    <t>16-0174</t>
  </si>
  <si>
    <t>ТЭЦ-21. Оборудование, не требующее монтажа</t>
  </si>
  <si>
    <t>ТЭЦ-21;   Монтаж 2 очереди локальной системы оповещения Северной ТЭЦ филиала "Невский"</t>
  </si>
  <si>
    <t>ТЭЦ-21; Создание системы избирательного видеонаблюдения на ТЭЦ-21 филиала "Невский"</t>
  </si>
  <si>
    <t>16-0234</t>
  </si>
  <si>
    <t>16-0201</t>
  </si>
  <si>
    <t>16-0175</t>
  </si>
  <si>
    <t>Строительство ВОЛС ТЭЦ5 - ТЭЦ8 филиала "Невский"</t>
  </si>
  <si>
    <t>11-0320</t>
  </si>
  <si>
    <t>УпрТГК; Приобретение приборов радиационного и дозиметрического контроля для ОАО "ТГК-1"</t>
  </si>
  <si>
    <t>Приобретение системы предотвращения вторжений в реальном времени</t>
  </si>
  <si>
    <t>Приобретение аппаратно-программных средств защиты информации для  КСУ ФХД для Управления   " ОАО "ТГК-1"</t>
  </si>
  <si>
    <t>Приобретение СЗИ  для Управления ОАО "ТГК-1"</t>
  </si>
  <si>
    <t>УпрТГК; Приобретение контрольно-измерительного оборудования для виброакустических и акустических измерений</t>
  </si>
  <si>
    <t>Приобретение автоматизированной измерительной системы для Управления ОАО "ТГК-1"</t>
  </si>
  <si>
    <t>УпрТГК; Оборудование не требующее монтажа</t>
  </si>
  <si>
    <t>16-0154</t>
  </si>
  <si>
    <t>15-1214</t>
  </si>
  <si>
    <t>12-0619</t>
  </si>
  <si>
    <t>12-0624</t>
  </si>
  <si>
    <t>16-0060</t>
  </si>
  <si>
    <t>15-0388</t>
  </si>
  <si>
    <t>16-0046</t>
  </si>
  <si>
    <t>17-0064</t>
  </si>
  <si>
    <t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t>
  </si>
  <si>
    <t>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t>
  </si>
  <si>
    <t>Обеспечения надежной и бесперебойной производственной деятельности</t>
  </si>
  <si>
    <t>Повышение надёжности и безаварийной работы электрооборудования</t>
  </si>
  <si>
    <t>Покрытие возрастающих электрических потребностей, повышение надежности электроснабжения Центрального района г. Санкт-Петербурга</t>
  </si>
  <si>
    <t>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 теплоснабжении".</t>
  </si>
  <si>
    <t>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 цеха химводоочистки показывает, что с вводом нового блока мощности ХВО не хватит для бесперебойного обеспечания хим. обессоленой водой в пиковых режимах работы станции</t>
  </si>
  <si>
    <t>В связи с физическим износом насосного оборудования I-ой очереди (ТЭЦ "Красный Октябрь") и его выводом его из эксплуатации.</t>
  </si>
  <si>
    <t>Обеспечение тепловой энергией потребностей деревни Кудрово</t>
  </si>
  <si>
    <t>В связи с физическим износом и моральным устареванием основного оборудования I-ой очереди (ТЭЦ "Красный Октябрь") и его выводом из эксплуатации.</t>
  </si>
  <si>
    <t>Обеспечение тепловой энергией потребностей Васильевского острова с учетом его расширения</t>
  </si>
  <si>
    <t>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отпуска тепловой энергии.</t>
  </si>
  <si>
    <t>В целях обеспечения экономии электроэнергии за счет оптимального сопряжения характеристик каждого механизма и гидравлической сети, на которую он работает, в любых режимах работы.</t>
  </si>
  <si>
    <t>В связи с длительным сроком эксплуатации здания АБК конструкции кровли находятся в неудовлетворительном состоянии. Существует опасность аварийной ситуации в соответствии с аварийным актом от 01.08.12</t>
  </si>
  <si>
    <t>Снижение эксплуатационных расходов и обеспечения безопасности</t>
  </si>
  <si>
    <t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территории, ограниченной Обводным каналом, Московским проспектом, благодатной улицей и линией Балтийской ж/д (Постановление Правительства Санкт-Петербурга №864 от 17.07.2007, №1265 от 17.08.2011г.).
</t>
  </si>
  <si>
    <t>Повышение экономичности и увеличение надёжности теплоснабжения потребителей, снижение количества ремонтных работ на трубопроводах теплосети.</t>
  </si>
  <si>
    <t>Замена основного оборудования выработавшего свой срок службы (ввод в эксплуатацию был в 1965г.), с учетом продления срока его эксплуатации. Установка газового оборудования котла (горелок) с учетом наладки процесса горения и доведения вредных выбросов (ПДК) до норм. Установка оборудования АСУ ТП.Повышение надежности, КПД котельной установки</t>
  </si>
  <si>
    <t>В связи с расширением зоны подключения теплоснабжения "Измайловская перспектива"</t>
  </si>
  <si>
    <t>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t>
  </si>
  <si>
    <t>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t>
  </si>
  <si>
    <t>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t>
  </si>
  <si>
    <t>Обеспечения надежной и бесперебойной производственной деятельности, Продление срока эксплуатации энергоблока</t>
  </si>
  <si>
    <t xml:space="preserve">Выполнение норм и требований по охране труда </t>
  </si>
  <si>
    <t xml:space="preserve">Обеспечение непрерывного производственного процесса в соответствии с технологическим требованиям к узлам связи. </t>
  </si>
  <si>
    <t>повышение надежности работы ЦОД-2 на ТЭЦ-15</t>
  </si>
  <si>
    <t xml:space="preserve"> Расширение возможностей существующего оборудования для удовлетворения потребностей персонала ОАО "ТГК-1" при выполнении поставленных задач</t>
  </si>
  <si>
    <t>Расширение возможностей существующего оборудования для удовлетворения потребностей персонала ОАО "ТГК-1" при выполнении поставленных задач</t>
  </si>
  <si>
    <t>В целях обеспечения непрерывного производственного процесса увеличение емкости системы консолидированных вычислений ОАО "ТГК-1" сообразно с потребностями системы мультимедийной связи</t>
  </si>
  <si>
    <t>В целях обеспечения непрерывного производственного процесса  Замена дисковой полки на современную модель</t>
  </si>
  <si>
    <t>Физический износ приборов, оборудования.</t>
  </si>
  <si>
    <t>2018 год</t>
  </si>
  <si>
    <t>ЦТЭЦ. Реконструкция сетей канализации со строительством очистных сооружений сточных вод ЦТЭЦ (ЭС-2), поступающих в р. Неву</t>
  </si>
  <si>
    <t>ЦТЭЦ. Реконструкция  системы канализации с установкой коммерческих узлов учета и строительством очистных сооружений ЭС-2.</t>
  </si>
  <si>
    <t>ЦТЭЦ. Модернизация  тепловых выводов «Рылеевской» тепломагистрали  Электростанции №2 Центральной теплоэлектроцентрали (ЭС-2 ЦТЭЦ) филиала «Невский» ОАО «ТГК-1» от общестанционных коллекторов.</t>
  </si>
  <si>
    <t>14-0694</t>
  </si>
  <si>
    <t>ЦТЭЦ; Модернизация путей эвакуации ЭС-1 ЦТЭЦ в соответствии с требованиями пожарной безопасности.</t>
  </si>
  <si>
    <t>13-0494</t>
  </si>
  <si>
    <t>Реконструкция источников питания цепей оперативного тока котельной ЭС-2</t>
  </si>
  <si>
    <t>12-0390</t>
  </si>
  <si>
    <t>Замена трубопровода питательной воды высокого давления</t>
  </si>
  <si>
    <t>13-0403</t>
  </si>
  <si>
    <t>ЦТЭЦ. Модернизация узлов учета городской воды на ЭС-1</t>
  </si>
  <si>
    <t>ЦТЭЦ. Установка (замена) запорной и регулирующей арматуры для обеспечения непрерывной работы системы горячего водоснабжения ЭС-1 Центральной ТЭЦ</t>
  </si>
  <si>
    <t>ТЭЦ-5. Комплекс работ по модернизации мазутного хозяйства с целью оборудования схемы возврата конденсата на паровую котельную</t>
  </si>
  <si>
    <t>ТЭЦ-5. Техническое перевооружение мазутного хозяйства ТЭЦ-5 с целью централизации поставки мазута на ТЭЦ филиала "Невский" железнодорожным транспортом</t>
  </si>
  <si>
    <t>ТЭЦ-5. Строительство на второй площадке ТЭЦ-5 объектов производственной инфраструктуры</t>
  </si>
  <si>
    <t>ТЭЦ-5. Реконструкция сетей канализации, установка обезвоживания жидкого осадка ХВО, строительство локальных очистных сооружений на сбросе в гор. коллектор</t>
  </si>
  <si>
    <t>ТЭЦ-5; Реконструкция схемы дренирования подтоварной воды с мазутных резервуаров мазутного хозяйства №2</t>
  </si>
  <si>
    <t>18-0005</t>
  </si>
  <si>
    <t>ТЭЦ-5; Создание комплекса инженерно-технических средств охраны (КИТСО) Правобережной ТЭЦ (ТЭЦ-5) филиала "Невский"</t>
  </si>
  <si>
    <t>ТЭЦ-7. Реконструкция сетей канализации со строительством очистных сооружений сточных вод поступающих в р. Неву</t>
  </si>
  <si>
    <t>14-0857</t>
  </si>
  <si>
    <t>ТЭЦ-7;  Реконструкция ВВО-1,3 с заменой на теплообменники пластинчатого типа</t>
  </si>
  <si>
    <t>14-0602</t>
  </si>
  <si>
    <t>ТЭЦ-7. Реконструкция схемы подачи декарбонизованной воды на атмосферные деаэраторы</t>
  </si>
  <si>
    <t>14-0604</t>
  </si>
  <si>
    <t>ТЭЦ-7. Реконструкция баков мокрого хранения соли и коагулянта</t>
  </si>
  <si>
    <t>18-0038</t>
  </si>
  <si>
    <t>ТЭЦ-7;  Приобретение автотранспортных средств для нужд ТЭЦ-7 филиала «Невский»</t>
  </si>
  <si>
    <t>Создание комплекса инженерно-технических средств охраны (КИТСО) основной площадки и БНС ТЭЦ-7 филиала "Невский" (модернизация, расширение и интеграция систем безопасности)</t>
  </si>
  <si>
    <t>Модернизация системы промышленных контроллеров цифровых связей автоматической системы управления технологическим процессом ПГУ-180</t>
  </si>
  <si>
    <t>ТЭЦ-14. Модернизация системы автоматизированного управления ГТУ в части разделения функций существующих серверов</t>
  </si>
  <si>
    <t>Строительство ОВК ТЭЦ-14</t>
  </si>
  <si>
    <t>ТЭЦ-15. Комплекс работ по переводу сетевых насосов на частотное регулирование</t>
  </si>
  <si>
    <t>ТЭЦ-15;     Реконструкция помещений центра обработки данных ТЭЦ-15 филиала "Невский"</t>
  </si>
  <si>
    <t>ТЭЦ-15. Реконструкция сетей канализации с разделением потоков и строительством очистных сооружений на сбросе в водоем</t>
  </si>
  <si>
    <t>ТЭЦ-15. Реконструкция сетей канализации с разделением потоков сточных вод, строительство локальных  очистных сооружений на сбросе в гор. коллектор</t>
  </si>
  <si>
    <t>ТЭЦ-15. Мероприятия по обеспечению экологической безопасности при хранении мазута и его сливе из ж/д цистерн</t>
  </si>
  <si>
    <t>13-1172</t>
  </si>
  <si>
    <t>ТЭЦ-15. ПИР и СМР двух площадок хранения отходов (промышленно-строительных и металлолома)</t>
  </si>
  <si>
    <t>ТЭЦ-15;  Реконструкция станционных трубопроводов сетевой воды ТЭЦ, связанная с увеличением выдаваемой мощности водогрейных котлов и реконструкция Северной т/м ТЭЦ-15 с увеличением диаметра до 1000мм</t>
  </si>
  <si>
    <t>ТЭЦ-15. Строительство оборотной системы техводоснабжения Автовской ТЭЦ</t>
  </si>
  <si>
    <t>ТЭЦ-15; реконструкция АСУ ТП турбоагрегата ст.№3.</t>
  </si>
  <si>
    <t>ТЭЦ-17;  Реконструкция помещений центра обработки данных ТЭЦ-17 филиала "Невский"</t>
  </si>
  <si>
    <t>ТЭЦ-17. Реконструкция  наружного пожарного водопровода</t>
  </si>
  <si>
    <t>14-0560</t>
  </si>
  <si>
    <t>ТЭЦ-17.Строительство маслохозяйства ТЭЦ в соответствии с требованиями нормативной документации</t>
  </si>
  <si>
    <t>13-0470</t>
  </si>
  <si>
    <t>ТЭЦ-17.Замена временного торца главного корпуса</t>
  </si>
  <si>
    <t>ТЭЦ-17.СМР по оборудованию помещения центра обработки данных автоматической установкой пожаротушения и автоматической пожарной сигнализацией.</t>
  </si>
  <si>
    <t>15-1371</t>
  </si>
  <si>
    <t>ТЭЦ-17.Строительство очистных сооружений на втором выпуске в коллектор</t>
  </si>
  <si>
    <t>ТЭЦ-17;  Создание комплекса инженерно-технических средств охраны (КИТСО) Выборгской ТЭЦ (ТЭЦ-17) филиала "Невский"</t>
  </si>
  <si>
    <t>ТЭЦ-21.Оснащение ТЭЦ-21 резервным дизель-генератором</t>
  </si>
  <si>
    <t>Создание комплекса инженерно-технических средств охраны (КИТСО) основной площадки и мазутного хозяйства ТЭЦ-21 филиала "Невский" (модернизация, расширение и интеграция систем безопасности)</t>
  </si>
  <si>
    <t>ТЭЦ-22; Модернизация системы сбросов вод после взрыхления фильтров ХВО ОВК</t>
  </si>
  <si>
    <t>14-0821</t>
  </si>
  <si>
    <t>ТЭЦ-22. Автоматизация системы дозирования раствора силиката натрия в систему ГВС</t>
  </si>
  <si>
    <t>ТЭЦ-22. Подключение узлов учета газа энергоблока ст.№4 к автоматизированной системк сбора и обработки информации о выработке и потреблении энергоресурсов (АСВиП)</t>
  </si>
  <si>
    <t>18-0039</t>
  </si>
  <si>
    <t>ТЭЦ-22;  Приобретение автотранспортных средств для нужд ТЭЦ-22 филиала «Невский»</t>
  </si>
  <si>
    <t>ТЭЦ-22. Модернизация системы управления общестанционным оборудованием ТЭЦ</t>
  </si>
  <si>
    <t>18-0057</t>
  </si>
  <si>
    <t>УпрТГК;  Оборудование не требующее монтажа</t>
  </si>
  <si>
    <t>Упр</t>
  </si>
  <si>
    <t>ЦТЭЦ; Реконструкция КХО ЭС-2 Центральной ТЭЦ (ЦТЭЦ) филиала "Невский"</t>
  </si>
  <si>
    <t>ЦТЭЦ;  Замена участка тепломагистрали "Соединительная" на территории ЭС-3</t>
  </si>
  <si>
    <t>ЦТЭЦ; Реконструкция караульного помещения ЭС-2 Центральной ТЭЦ (ЦТЭЦ) филиала "Невский"</t>
  </si>
  <si>
    <t>ЦТЭЦ; Модернизация приёмной ёмкости мазутного хозяйства на ЭС-1.</t>
  </si>
  <si>
    <t>15-1625</t>
  </si>
  <si>
    <t>15-1595</t>
  </si>
  <si>
    <t>15-1624</t>
  </si>
  <si>
    <t>15-1631</t>
  </si>
  <si>
    <t>15-1684</t>
  </si>
  <si>
    <t>ТЭЦ-5;  Модернизация газотурбинной установки ст. №22</t>
  </si>
  <si>
    <t>15-1626</t>
  </si>
  <si>
    <t>ТЭЦ-5; Реконструкция системы охранного освещения Правобережной ТЭЦ (ТЭЦ-5) филиала "Невский"</t>
  </si>
  <si>
    <t>15-1600</t>
  </si>
  <si>
    <t>ТЭЦ-7;     Установка насоса циркуляции мазута</t>
  </si>
  <si>
    <t>15-1616</t>
  </si>
  <si>
    <t>ТЭЦ-7; Приобретение автотранспортных средств для нужд ТЭЦ-7 филиала «Невский»</t>
  </si>
  <si>
    <t>15-1627</t>
  </si>
  <si>
    <t>ТЭЦ-7; Приобретение специализированного автомобиля для департамента по корпоративной защите</t>
  </si>
  <si>
    <t>15-1636</t>
  </si>
  <si>
    <t>ТЭЦ-7;  Реконструкция сетей канализации со строительством очистных сооружений сточных вод</t>
  </si>
  <si>
    <t>15-1646</t>
  </si>
  <si>
    <t>ТЭЦ-7;  Реконструкция системы диагностики ТГ-3 и ПЭН-6</t>
  </si>
  <si>
    <t>15-1685</t>
  </si>
  <si>
    <t>ТЭЦ-7; Реконструкция водогрейного котла ст.№ 2 ПТВМ-180</t>
  </si>
  <si>
    <t>10-0400
12-1173
15-1524
13-1302</t>
  </si>
  <si>
    <t>15-1677</t>
  </si>
  <si>
    <t>ТЭЦ-15; Установка противотаранного устройства на КПП-1 Автовской ТЭЦ филиала "Невский"</t>
  </si>
  <si>
    <t>14-0978</t>
  </si>
  <si>
    <t>ТЭЦ-17; Реконструкция потолочного освещения машзала турбинного отделения 2-ой очереди.</t>
  </si>
  <si>
    <t>16-0256</t>
  </si>
  <si>
    <t>ТЭЦ-17;  Установка погружного цирк насоса в аванкамеру береговой насосной №1</t>
  </si>
  <si>
    <t>15-1628</t>
  </si>
  <si>
    <t>ТЭЦ-17; Реконструкция участка ограждения периметра Выборгской ТЭЦ (ТЭЦ-17) филиала "Неский"</t>
  </si>
  <si>
    <t>15-1594</t>
  </si>
  <si>
    <t>ТЭЦ-22;  Монтаж шумоизоляционного покрытия на газопроводах ТГМП-344А ст.№1</t>
  </si>
  <si>
    <t>15-1667</t>
  </si>
  <si>
    <t>ТЭЦ-22;    Реконструкция ТФУ (теплофикационной установки) путем создания  перемычек по греющей воде между энергоблоками I очереди и энергоблоком №4 (П</t>
  </si>
  <si>
    <t>14-0640</t>
  </si>
  <si>
    <t>ТЭЦ-22; Замена труб и трубных досок встроенного пучка турбины Т-250-300/240 ст.№3</t>
  </si>
  <si>
    <t>15-1615</t>
  </si>
  <si>
    <t>ТЭЦ-22;  Модернизация ГРП-1 с интеграцией в АСУ ТП</t>
  </si>
  <si>
    <t>15-1658</t>
  </si>
  <si>
    <t>ТЭЦ-22; Модернизация турбоагрегата ст.№2</t>
  </si>
  <si>
    <t>15-1629</t>
  </si>
  <si>
    <t>ТЭЦ-21; Оборудование полосы отторжения и запретной зоны на участке ограждения мазутного хозяйства Северной ТЭЦ (ТЭЦ-21)</t>
  </si>
  <si>
    <t>15-1529</t>
  </si>
  <si>
    <t>ПСДТУиИТ;   Модернизация оборудования ЦОД филиала "Невский"</t>
  </si>
  <si>
    <t>15-1597</t>
  </si>
  <si>
    <t>УпрТГК; Модернизация системы контроля и управления доступом в головном офисе ОАО "ТГК-1"</t>
  </si>
  <si>
    <t>15-1668</t>
  </si>
  <si>
    <t>УпрТГК;  Создание системы защиты автоматизированной системы управления технологическими процессами (СЗ АСУ ТП)</t>
  </si>
  <si>
    <t>15-1670</t>
  </si>
  <si>
    <t>УпрТГК;  Создание системы защиты персональных данных</t>
  </si>
  <si>
    <t>12-1205</t>
  </si>
  <si>
    <t>ПИР строительства Правобережной т/м от ТЭЦ-5</t>
  </si>
  <si>
    <t>класс</t>
  </si>
  <si>
    <t>цель</t>
  </si>
  <si>
    <t>обоснование</t>
  </si>
  <si>
    <t>Получение достоверных данных потребления энергоресурсов</t>
  </si>
  <si>
    <t>Предлагаемые системы учета обеспечат:
Уменьшение погрешности учета потребляемой городской воды в 30 раз.
Таким образом будут многократно снижены риски потери выручки от возможного завышения учета потребляемой городской воды.</t>
  </si>
  <si>
    <t>Предлагаемые системы учета обеспечат уменьшение погрешности учета потребляемой городской воды в 30 раз, таким образом будут многократно снижены риски потери выручки от возможного завышения учета потребляемой городской воды.</t>
  </si>
  <si>
    <t>Вывод из эксплуатации морально и физически устаревшего оборудования ЭС-3</t>
  </si>
  <si>
    <t>Обеспечение потребителей заданной тепловой нагрузкой</t>
  </si>
  <si>
    <t>визуальный контроль  критических точек технологического процесса генерации электроэнергии</t>
  </si>
  <si>
    <t>Система позволяет осуществлять немедленное оповещение технического персонала о наступлении нештатных ситуаций, связанных с задымлением и несанкционированным движением на подконтрольном объекте с архивированием получаемой информации</t>
  </si>
  <si>
    <t>Соблюдение требований водоохранного законодательства и достижение нормативных концентраций загрязняющих веществ на сбросе в р.Неву</t>
  </si>
  <si>
    <t>Решение суда от 02.04.2013  по делу № 2-105/13</t>
  </si>
  <si>
    <t>Реконстркуция системы канализации включает в  себя :сбор 11 канализационных выпусков состоящих из напорных и самотечных трубопроводов. Создание новой  системы канализационных стоков с  установкой коммерческих узлов учета и строительством очистных сооружений.
Выполнить СМР по переводу хозяйствено - бытовых и дождевых стоков в городской коллектор. (ПИР выполнены)
Очистка канализационых стоков ЭС-2 перед отведением  в городской коллектор. ПИР и СМР
Установка узлов учёта сбросных вод на ЭС-2 в горколлектор (11 шт.) ПИР и СМР.
Разработка ПИР с согласованием проектной документации с ФГУП "Водоканал".
Пусконаладочные работы и сдача  в коммерческую эксплуатацию</t>
  </si>
  <si>
    <t>Решение Кировсеого районного суда г.Санкт-Петербург Дело №2-3293 от 12.12.12. План природоохранных мероприятий, согласованный с ТО Роспотребнадзора и Росприроднадзором по СЗФО. Санитарно-эпидем. заключение №78.01.03.000.Т.003458.12.06 от 26.12.2006г</t>
  </si>
  <si>
    <t>Реконструкция рылеевской т/м  на станционном участке.</t>
  </si>
  <si>
    <t>Договор №ОД-55/81070004/1712 от 20.12.2010г.</t>
  </si>
  <si>
    <t>Вывод из эксплуатации морально и физически устаревшего оборудования ЭС-3, перевод станции в режим подкачивающей насосной.</t>
  </si>
  <si>
    <t>Обеспечение перспективных и существующих тепловых нагрузок после вывода из эксплуатации паровых турбин ЭС-2 ЦТЭЦ, повышение надежности и качества теплоснабжения жилищно-комунального сектора и промышленности в сложившихся зонах теплоснабжения ЭС-2 ЦТЭЦ, повышение эффективности производства тепловой и электрической энергии за счет современных технологий оборудования и схем</t>
  </si>
  <si>
    <t>Решение Совета директоров протокол №3 от 14.07.2014 г. вопрос №12. Разработать обоснование инвистиций реконструкции ЭС-2 Центральной ТЭЦ  в связи с необходимостью вывода из эксплуатации основного генерирующего оборудования с рассмотрением варианта применения газовых турбин малой мощности в блоке с водогрейными котлами-утилизаторами.</t>
  </si>
  <si>
    <t>Приведение в соответствие с действующими правилами газового хозяйства котла ГМ-50 ст.№5 ЭС-1, технологических защит и блокировок.
Работы по реконструкции котла с установкой системы газоснабжения и локальной АСУ (проектные, строительно-монтажные и пусконаладочные работы).</t>
  </si>
  <si>
    <t>Предписание Северо-Западного управления Ростехнадзора № 19-06-08-09-11-13-22-25-26-27-28-29-32-10-18/552 /ПР от 17 июня 2011г.</t>
  </si>
  <si>
    <t>Создание систем безопасности и обеспечение антитеррористической защищенности охраняемого объекта</t>
  </si>
  <si>
    <t>ФЗ №256 от 21.07.2011 и №257 от 21.07.2011 о безопасности объектов ТЭК, предписания надзорных органов (МВД, ФСБ, прокуротуры), указания антитеррористических комиссий и требования: ОАО "Газпром" исх. №СКЗ-1266 от 11.03.11, Приказ ОАО "Газпром" №99-2006, и ООО "Газпромэнергохолдинг" исх.ДФ-5/294 от 22.07.2011.</t>
  </si>
  <si>
    <t>Оснащение двух водоводов  городской воды ЭС-1 высокоточными  приборами учета с автокалибровкой.
Проект реализуется на существующих измерительных диафрагмах на двух водоводах ДУ 400.
Цель проекта:  Повышение точности учета по двум трубопроводам городской воды.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</si>
  <si>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Предлагаемые системы учета обеспечат:
Уменьшение погрешности учета потребляемой городской воды в 25 раз.
Таким образом будут многократно снижены риски потери выручки от возможного завышения учета потребляемой городской воды.</t>
  </si>
  <si>
    <t>Обеспечить  непрерывную(надежную) работу системы ГВС ЭС-1</t>
  </si>
  <si>
    <t>Физический износ арматуры, пропуск среды. Аварийный акты.
Задвижки №601 на всасе сетевых насосов №1-5: не возможно вывести оборудование в ремонт; не обеспечить безопасное проведение работ.
Задвижка № 617/8 : обеспечение надёжного вывода водогрейного котла КВГМ-100 ст. №8.
Регулирующий клапан Ду-500 на ДСВ-1: пропуск в закрытом положении 70% номинальной производительности ДСВ; обеспечение регулирования во всём диапазоне расходов.</t>
  </si>
  <si>
    <t>Закупка оборудования</t>
  </si>
  <si>
    <t>Аварийные акты, техноко-коммерческие предложеения и т.д.</t>
  </si>
  <si>
    <t>Возврат конденсата с мазутного хозяйства на паровую котельную в целях предотвращения потери ценного сырья и разгрузки мощностей ХВО. Корректировка существующего проекта с целью, модернизации схемы возврата конденсата, расчета емкости бака сбора конденсата, расширителей, насосов перекачки конденсата, прокладки трубопроводов возврата конденсата. Поставка оборудования, СМР, ПНР.</t>
  </si>
  <si>
    <t>Централизация поставки мазута на ТЭЦ филиала "Невский" железнодорожным транспортом</t>
  </si>
  <si>
    <t>1. Централизация приемки мазута в железнодорожных цистернах, его хранение в подземных ж/б баках и налив мазута в автоцистерны для ТЭЦ филиала "Невский".
2.  Минимизация расходы от транспортировки мазута ТЭЦ филиала "Невский".
3.  Возможность налива в автоцистерны мазута для нужд ТЭЦ филиала "Невский" не прекращая автоналивных операций ООО "Питер-Норд".</t>
  </si>
  <si>
    <t>Исполнение приказа ОАО "ТГК-1" от 26 июля 2010 года №122 п.4.2. Завершение закупки оборудования и СМР по реконструкции зданий и сооружений предназначенных для размещения объектов производственной инфраструктуры переносимых с первой очереди ТЭЦ-5 на основную производственную площадку.</t>
  </si>
  <si>
    <t>Вывод из эксплуатации вспомогательных зданий и сооружений на промышленной площадке "Уткина Заводь" в соответствии с решением Совета директоров ОАО "ТГК-1" протокол от 06.07.2009 г. о закрытии первой очереди ТЭЦ-5 филиала "Невский" ОАО "ТГК-1".</t>
  </si>
  <si>
    <t>Замена морально и физически устаревших приборов, улучшнение качества ремонтов, производительности и безопасности труда.</t>
  </si>
  <si>
    <t>Организация технического учета расхода сетевой (питьевого качества)  и технической воды на производственные нужды.                                                             
Описание проекта: разработка проекта организации узлов учета в павильоне арматуры подачи воды в противопожарный водопровод (две линии Ду300), узла учета на трубопроводе Ду200 линии отмывки фильтров очистных сооружений замазученных и промливневых стоков, узлов учета на трубопроводе Ду100: водовода воды питьевого качества на ВК у задвижки 871,2 на участок собственных нужд – 1 шт. и водовода на бак эжектирующей воды ВК – 1 шт., узла учета на трубопроводе Ду80 главного корпуса энергоблока ст.№1 линия на обогрев градирни (подмес) – 1 шт. с установкой расходомеров переменного перепада давления. Разработка индивидуальных методик выполнения измерений. Согласование проектной документации с ФБУ «Тест-С.-Петербург». Поставка и монтаж оборудования. Пусконаладочные работы и сдача узлов учета в эксплуатацию.</t>
  </si>
  <si>
    <t>Выполнение решений протокола №2 технического совещания по совершенствованию производственной системы ОАО "ТГК-1" и протокола селекторного совещания по подготовке предложений в части инициатив связанных с повышением эффективности операционной деятельности ОАО "ТГК-1" на 2014-2016 года №1. Установка узлов учета позволит улучшить выявление потерь воды питьевого качества на производственные нужды. А также покажет объемы технической воды отдаваемой в производственно-противопожарный водовод, что позволит провести более точный анализ потребления технической воды и снизить объемы воды, сбрасываемой в системы коммунального водоотведения.</t>
  </si>
  <si>
    <t>Обеспечение своевременного оповещения персонала и населения о чрезвычайных ситуациях и сигналам гражданской обороны</t>
  </si>
  <si>
    <t xml:space="preserve">     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</si>
  <si>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Обеспечение качества сточных вод на сбросе в горкоолектор</t>
  </si>
  <si>
    <t>Исполнение решения суда Кировкого районного суда Санкт-Петербурга от 12.12.2012 № 2-3293</t>
  </si>
  <si>
    <t xml:space="preserve">Организация учета отпускаемой тепловой энергии и теплоносителя на границе балансовой принадлежности по внутристанционной перемычке "Невская" между Правобережной ТЭЦ и ОАО «Теплосеть Санкт-Петербурга».                       Описание проекта:  
Разработка проекта дифференциальной системы учета тепловой энергии и индивидуальных методик выполнения измерений, расчет и установка измерительных диафрагм, строительство утепленного павильона, подвод электропитания. Согласование проектной документации с ФБУ «Тест-С.-Петербург», Ростехнадзором, ОАО «Теплосеть Санкт-Петербурга». СМР, поставка и монтаж оборудования, позволяющего обеспечить измерения методом переменного перепада давления с периодическим переключением датчиков с подающего трубопровода на обратный. Пусконаладочные работы и сдача узлов учета в эксплуатацию. 																																									</t>
  </si>
  <si>
    <t xml:space="preserve">Федеральный закон № 190-Ф3 от 27.07.2010 (ред. от 02.07.2013   статья № 19 п.5
Федеральный закон № 261-Ф3 от 23.11.2009 (ред. от 25.12.2012   статья № 9.16 п.3 и статья №13 п.9
Протокол совместного технического совещания ТЭЦ-5 ОАО "ТГК-1" и ОАО "Теплосеть Санкт-Петербурга" от 11.09.2013.	
Применение дифференциальной системы учета обеспечит:                                 Уменьшение погрешности учета отпускаемой тепловой энергии в пределах от 4 до 16 раз.  Таким образом, будут многократно снижены риски потери выручки от возможного занижения отпуска тепловой энергии.	
 																																									</t>
  </si>
  <si>
    <t>Предотвращение попадания обводненного топлива на сжигание. Разработка проекта,закупка оборудования и проведение строительно-монтажных работ по откачке подтоварной воды из  ж/б обвалованных резервуаров хранения мазута  ст. № 6-10. Организация аккумулирующей емкости на МХ №2 для временного содерджания нефтесодержащих отходов. Техническое обследование существующей неиспользуемой емкости, разработка проекта модернизации с целью установки пандуса, шандоры, наружного ограждения, гидроизоляции, а/м подъезда. Проведение строительно-монтажных работ.</t>
  </si>
  <si>
    <t>1. Выполнение требований "Правила технической эксплуатации электрических станций и сетей Российской Федерации" (утв. Минэнерго РФ от 19.06.03.03): Особенности приема,хранения и подготовки к сжиганию жидкого топлива газотурбинных установок, п.4.1.45. 2. Акт ТЭЦ-5 технического освидетельствования мазутного резервуара №7 от от 20.06.2008 года. 3. Заключение ООО "ВЕЛД" № ВО-1177-09-09 от 21.09.2009 г. по результатам технического освидетельствования мазутного резервуара №6.  4.  Протокол технического совещания ОАО "ТГК-1" от 18.11.2009 г. п.5. 1. 5. "Экологическая политика ОАО "ТГК-1", утвержденная советом директоров от.05.06.2007 г. 6. Решение технического совешания ОАО "ТГК-1" от 18.11.2009 г. "О закрытии первой очереди Правобережной ТЭЦ-5 филиала "Невский" ОАО "ТГК-1" п.5. 3. В связи с принятым решением Совета директоров "О закрытии первой очереди Правобережной ТЭЦ-5 филиала "Невский" ОАО "ТГК-1"существующие аккумулирующие емкости остаются на отчуждаемой территории, на МХ №2 аккумулирующих емкостей нет. 7. Протокол технического совещания ОАО "ТГК-1" от 18.11.2009 г. п.5.</t>
  </si>
  <si>
    <t>Обоснование и реализация мероприятий необходимых для подключения объектов капитального строительства деревни Кудрово</t>
  </si>
  <si>
    <t xml:space="preserve">В зоне теплоснабжения Правобережной ТЭЦ (ТЭЦ-5) расположена деревня Кудрово, в которой ведется активное строительство жилых кварталов («Вена», «Лондон», «Весна», «Австрийский квартал» и др.)
Имеющиеся заявки на подключение к ТЭЦ-5 в настоящий момент составляют 140,6 Гкал/ч. Кроме того, заключены и частично выполнены договора на подключение 38,2 Гкал/ч. Таким образом, суммарная перспективная нагрузка составляет 178,8 Гкал/ч.
В настоящее время существующий гидравлический режим  Пороховской т/м не позволяет увеличить циркуляцию сетевой воды. Для снятия указанных ограничений необходимо провести модернизацию теплофикационной установки ТЭЦ </t>
  </si>
  <si>
    <t>: Подтверждение и/или достижение по результатам наладки и испытаний системы регулирования и защит газотурбинных установок типа ГТЭ-160 ст. №№ 21 и 22 возможности устойчивой работы энергоблока при действиях противоаварийной автоматики, снижающих нагрузку на ГТУ с выделением на изолированный район нагрузки, до нагрузки собственных нужд, так и до нуля.
В результате работ должно быть обеспечено соответствие характеристик систем регулирования ГТ и систем управления оборудования энергоблока следующим требованиям.
Обеспечение автоматического перехода газовых турбин ст. № 21 и 22 на режим работы при выделении на изолированный район нагрузки и устойчивую работу в этом режиме при разгрузке из диффузионного режима и режима предварительного смешивания, а также стабильную работу в режиме поддержания собственных нужд как для каждой турбины в отдельности, так и при одновременных сбросах нагрузки при работе газовых турбин в составе энергоблока во всём диапазоне регулирования нагрузки ПГУ-450.
Обеспечение автоматического перехода газовых турбин ст. № 21 и 22 в режим работы поддержания собственных электрических нужд и устойчивую работу в этом режиме при разгрузке из диффузионного режима и режима предварительного смешивания, а также стабильную работу в режиме поддержания собственных нужд как для каждой турбины в отдельности, так и при одновременных сбросах нагрузки при работе газовых турбин в составе энергоблока во всём диапазоне регулирования нагрузки ПГУ-450.
Обеспечение устойчивой работы газовых турбин на холостом ходу при сбросе нагрузки ГТУ из диффузионного режима и из режима предварительного смешивания как для каждой турбины в отдельности, так и при одновременных сбросах нагрузки при работе газовых турбин в составе энергоблока во всём диапазоне регулирования нагрузки ПГУ-450.
Удержание частоты вращения ротора, не вызывающего срабатывания автомата безопасности и других защит ГТУ, при мгновенном сбросе максимальной нагрузки до нуля, как для каждой газовой т</t>
  </si>
  <si>
    <t xml:space="preserve">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Правобережной ТЭЦ (ТЭЦ-5)", во исполнение протокола технического совещания б/н от 20.01.2014г. необходимо выполнить комплекс работ по наладке системы регулирования и модернизация системы управления газовых турбин ГТЭ-160 энергоблока ПГУ-450 ст. № 2 Правобережной ТЭЦ (ТЭЦ-5) при работе с различным составом генерирующего и вспомогательного оборудования для обеспечения удержания газовых турбин при выделении на изолированный район нагрузки или на нагрузку собственных нужд при действии системной частотной делительной автоматики. </t>
  </si>
  <si>
    <t>Федеральный закон от 21.07.2011 № 256-ФЗ «О безопасности объектов топливно-энергетического комплекса», Постановления Правительства РФ от 05.05.2012 № 458 ДСП «Об утверждении Правил по обеспечению безопасности и антитеррористической защищенности объектов топливно-энергетического комплекса», предписания и представления надзорных органов (МВД, ФСБ, прокуротуры), указания антитеррористических комиссий, Приказ ОАО "Газпром" №99 от 26.12.2001.</t>
  </si>
  <si>
    <t>Достижение нормативных показателей качества сточных вод на сбросе в р. Неву</t>
  </si>
  <si>
    <t>Решение суда от 02.04.2013 по делу № 2-105/13</t>
  </si>
  <si>
    <t>Подача резервного питания на собственные нужды эл.станции при отсутствии напряжения на шинах собственных нужд</t>
  </si>
  <si>
    <t>Обеспечение безаварийного останова оборудования блока при аварийной ситуации.
Программа оснащения электростанций ОАО "ТГК-1" резервными автономными источниками электроэнергии для обеспечения живучести .Утв.генеральным Директором  ОАО "ТГК-1" от 07.04.2011г.</t>
  </si>
  <si>
    <t>Паропровод подачи пара в секционный паропровод КТЦ</t>
  </si>
  <si>
    <t>Выработка паркового ресурса ( на01.04.11г 204179 часов)</t>
  </si>
  <si>
    <t>Обеспечение безопасной эксплуатации Административно-бытового корпуса ТЭЦ-7</t>
  </si>
  <si>
    <t>Повышение надежности подачи химочищенной воды на атмосферные  деаэраторы испарительной установки МИУ-100.зЗамена насосов декарбонизованной воды 6НДВ на насосы 1Д 315-50-2 шт, трубопроводов обвязки ДУ 200 с запорной арматурой. Замена фундаментной плтиты под насосы.</t>
  </si>
  <si>
    <t>Физический износ. Исчерпан нормативный срок службы - более 45 лет.</t>
  </si>
  <si>
    <t>Повышение качества водно-химического режима на водоподготовительной и испарительной  установках, обеспечение надежной и безопасной эксплуатации оборудования ХВО и ИУ. Устранение разрушений бетона и гидроизоляции бака, замена кессона, сигнализации  предельных уровней , трубопроводов подачи воздуха, воды и пара.</t>
  </si>
  <si>
    <t>Приведение в соответствие с требованиями ПТЭ п.4.8.7. Физический износ.Исчерпан  нормативный срок службы - более 46 лет.</t>
  </si>
  <si>
    <t>Повышение учета расхода воды  по всему тракту очистки ВПУ, снижение расхода реагентов и собственных нужд ХВО. Замена расходомерных камер с измерительными диафрагмами по расходу сырой воды на осветлителях, на механических и Nа- катионитовых фильтрах 1 ступени, на линии расхода воды на взрыхление Nа катионитовых фильтров, на расход рабочего раствора соли на регенерацию Nа катионитовых фильтров, установка датчиков и электронных приборов типа"След" с выводом на щит управления ХВО.</t>
  </si>
  <si>
    <t>Приведение в соответствие с требованиями ПТЭ п.1.9.3.</t>
  </si>
  <si>
    <t>Замена основных мазутных насосов, вентиляционной установки.</t>
  </si>
  <si>
    <t>Моральный и амортизационный износ, в связи с этим частый выход из строя. Увеличивается количество ремонтов.</t>
  </si>
  <si>
    <t>Замена задвижек Ру 16 ДУ300 типа ЗКЛ2-16-1шт, Ру 16 ДУ250 типа ЗКЛ2-16-1шт, Ру 16 ДУ 200 типа ЗКЛ2-16-2шт, Ру 16 ДУ 150 типа ЗКЛ2-16-3шт, Ру 16 ДУ 50  типа ЗКЛ2-16-1шт.</t>
  </si>
  <si>
    <t>Моральный и амортизационный износ</t>
  </si>
  <si>
    <t>Замена морально и физически устаревших приборов, оборудования</t>
  </si>
  <si>
    <t>Физический износ оборудования , приборов</t>
  </si>
  <si>
    <t>Замена изношенного автотранспорта</t>
  </si>
  <si>
    <t>Снижение эксплуатационных расходов и обеспечение безопасности</t>
  </si>
  <si>
    <t>Снижение эксплуатационных расходов, обеспечение безопасности</t>
  </si>
  <si>
    <t>Перевод Василеостровской ТЭЦ на замкнутый цикл водопотребления. Демонтаж старой канализации, организация стоков в сторону насосной станции ливневых стоков, укладка в траншеи и монтаж канализационных труб, устройство колодцев.</t>
  </si>
  <si>
    <t>Трубопровод монтировался до 1982года по очередям и в связи с увеличением потребления водных ресурсов после реконструкции ТЭЦ В 2009 году и повышением требований к выпускаемым с предприятия сточным водам, требуется перевод ТЭЦ на замкнутый цикл водопотребления, увеличение диаметров труб и изменение направления потоков.Федеральный закон от 07.12.2011г №416-ФЗ" п.3 О водоснабжении и водоотведении"Предписание № 21-80/1 от 10.07.2009г Росприроднадзор</t>
  </si>
  <si>
    <t>Реконструкция сетей канализации со строительством очистных сооружений сточных вод</t>
  </si>
  <si>
    <t xml:space="preserve">Автоматизация технологических процессов очистки сточных вод, обеспечение качества очищенной воды, исключение сброса в городской коллектор и р. Неву				</t>
  </si>
  <si>
    <t>реконструкция водогрейного котла для обеспечения потребителей заданной тепловой нагрузкой</t>
  </si>
  <si>
    <t>Снижение осевых усилий</t>
  </si>
  <si>
    <t>В связи с постоянными дефектами подшипников</t>
  </si>
  <si>
    <t>Замена морально и физически устаревших приборов и датчиков, улучшение качества ремонтов, производительности и безопасности труда</t>
  </si>
  <si>
    <t>Физический износ инструмента и приспособлений. Увеличение надежности работы основного оборудования ТЭЦ</t>
  </si>
  <si>
    <t>Повышение надежности работы и снижения эксплуатационных затрат, путем замены СОКП на базе проекторов на видеостену на базе LED мониторов.</t>
  </si>
  <si>
    <t>Снижение затрат на техническое обслуживание и поставку расходных материалов. В настоящий момент СОКП выполнена на базе шести "видеокубов" (на базе проекторов) фирмы Barco. Данная система обладает низкой надёжностью и большими требованиями к техническому обслуживанию. Один раз в год необходимо производить замену 18 ламп общей стоимостью 1260 тыс. руб. После замены ламп необходимо производить настройку системы вывода видеосигнала, что возможно только спец. организацией. Переодически выходят из строя различные комплектующие видеопроеторов. Стоимость замены достигает 2000 тыс. руб. за один проектор.</t>
  </si>
  <si>
    <t>Обеспечение бесперебойного приёма информации от всех устройств АСУ ТП, путём установки дополнительных контроллеров цифровых связей и настройки програмного обеспечения.</t>
  </si>
  <si>
    <t xml:space="preserve">Для получения информации от преобразователей на АСУ ТП ПГУ-180 Б-1 и Б-2. Увеличение надёжности за счёт организация надёжной связи с цифровыми устройствами (АЕТ, ЭКРА). Подключение каждого цифрового устройства на отдельный канал связи. Организация возможности работы с долгосрочным архивом. Улучшение качества анализа причин возникновения и динамики развития аварийных ситуаций посредством создания "Архива событий". </t>
  </si>
  <si>
    <t>Обеспечение качества химически обессоленной воды (pH, электропроводность ....) в соответствии с требованиями ПТЭ во всём диапазоне производительности блока в автоматическом режиме,дозирование реагентов в химически обесоленную воду</t>
  </si>
  <si>
    <t>В настоящий момент предусматривается дозирование одного реагента (Puro tech BW-6) в барабаны высокого давления блока. Такая схема обладает рядом недостатков. Значительно лучше зарекомендовала себя схема с дозированием двух реагентов -  Puro tech RLT-4 в барабаны высокого давления и Puro tech BW-11 в трубопроводы перед котлами-утилизаторами. Поскольку дозирование двух реагентов одновременно (с учётом изменения нагрузки котлов-утилизаторов в соответствии с диспетчерским графиком) в ручном режиме малоэффективно необходима автоматизация работы всего узла дозирования, для обеспечения надежного ведения водно-химического режима ТЭЦ</t>
  </si>
  <si>
    <t>Обеспечение надежной и бесперебойной работы оборудования системы автоматического управления  ГТУ-1;2;3;4., путем установки дополнительных персональных компьютеров с спец. программным обеспечением, которые будут выполнять функции управления работой ГТУ, что снизит нагрузку на серверное оборудование и снизит процент отказов</t>
  </si>
  <si>
    <t>Для увеличения скорости рагирования на аврийные ситуации оперативного персонала ТЭЦ
В настоящий момент управление работой ГТУ производиться непосредственно  с серверов (так же архивная станция) системы автоматического управления, что приводит к повышенной нагрузке на данное оборудование и как следствие периодическим отказам. На период отказа управление оборудованием ГТУ не возможно.</t>
  </si>
  <si>
    <t>Земена морального и физически устаревших приборов и датчиков, улучшение качества ремонтов производительности и безопасности труда.</t>
  </si>
  <si>
    <t>Физический износ инструмента и приспособлений . Увеличение надежности работы основного оборудования ТЭЦ</t>
  </si>
  <si>
    <t>Обеспечение качественной  и бесперебойной работы ПТК (программно-технический комплекс) САУ ГТУ.</t>
  </si>
  <si>
    <t>В период проведения технического обслуживания программно-технического комплекса систем автоматического управления ГТУ выявлены замечания, влияющие на работу вышеуказанных систем. С целью повышения надежности работы ГТУ необходимо выполнить модернизацию программно-технического комплекса.</t>
  </si>
  <si>
    <t xml:space="preserve">Создание систем безопасности и обеспечение антитеррористической защищенности охраняемого объекта </t>
  </si>
  <si>
    <t>Установка частотных приводов на сетевых насосах ст. № 16/2-19/2, 12-15</t>
  </si>
  <si>
    <t>Оптимизация серверных помещений в целях увеличения надежности ЦОД  филиала "Невский"</t>
  </si>
  <si>
    <t xml:space="preserve">
Оснащение серверных помещений не удовлетворяет требованиям размещения ЦОД . Отсутствует система пожаротушения.</t>
  </si>
  <si>
    <t>1.	Необходимость обеспечения надежного и качественного электро- и теплоснабжения потребителей, прилегающих к Автовской ТЭЦ-15 с учетом перспективных электрических и тепловых нагрузок.
2. Снижение платы за водопользование и негативного воздействия на водные объекты.
3. Снижение ограничений установленной мощности станции.</t>
  </si>
  <si>
    <t xml:space="preserve">данный проект включает в себя реализацию следующих мероприятий: модернизация турбин Т-100/110-130 ст.№6 и Т-97/110-130 ст. №7, вывод из эксплуатации очереди 90 ата.
</t>
  </si>
  <si>
    <t>Соответствие качества сточных вод на сбросе в р. Крассненькую нормативным требованиям</t>
  </si>
  <si>
    <t>Требование природоохранного прокурора</t>
  </si>
  <si>
    <t>Обеспечение качества сточных вод на сбросе в городской коллектор</t>
  </si>
  <si>
    <t>Исполнение решения Кировского районного суда Санкт-Петербурга суда от 12.12.12 № 2-3293
Исполнение требований 416-ФЗ</t>
  </si>
  <si>
    <t>Обеспечить соблюдение установленных нормативов выброса вредных веществ в атмосферу.Перевод системы слива мазута с открытого типа на закрытый</t>
  </si>
  <si>
    <t>Контроль Природоохранной прокуратуры, Комитета по ЭиО Спб, ТО Роспотребнадзора. Многократные жалобы населения на наличие специфического запаха при сливе мазута. Предписание Ростехнадзора  №15-1264-1336-2/ПР от 28.08.2006</t>
  </si>
  <si>
    <t>Строительство площадок накопления и хранения отходов на территории ТЭЦ-15 с учетом подъездных дорог к ним:
1.  площадка хранения ртутных ламп
2.  площадки хранения отработанных масел
3.  площадка хранения металлолома 
4.  площадки для хранения ТБО и ПСО</t>
  </si>
  <si>
    <t>Соблюдение Закона РФ № 89-ФЗ от 24.06.98 " Об отходах производства и потребления"( с изменениями на 30.12.2008), п. 3.7. СанПиН "Гигиенические требования к размещению и обезвреживанию отходов производства и потребления". Выданное предписание Росприроднадзором от 03.07.2009 № 23-35-Пр/ПС.</t>
  </si>
  <si>
    <t>Необходимость замены прямого и обратного трубопроводов внутристанционной  тепломагистрали ТЭЦ и участка Северной т/м из-за выработки ресурса, а также невозможность обеспечить пропуск сетевой воды – номинального расхода для всех водогрейных котлов по их установленной мощности.</t>
  </si>
  <si>
    <t>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территории, ограниченной Обводным каналом, Московским проспектом, благодатной улицей и линией Балтийской ж/д (Постановление Правительства Санкт-Петербурга №864 от 17.07.2007, №1265 от 17.08.2011г.).
И обращением в декабре 2012г. в адрес ОАО «Теплосеть Санкт-Петербурга» обращения ЗАО ССМО «ЛенСпецСМУ» о выдачи технических условий подключения к тепловым сетям в зоне теплоснабжения ТЭЦ-15 с ориентировочной тепловой нагрузкой 90 Гкал/ч перспективного плана до 2020г.</t>
  </si>
  <si>
    <t xml:space="preserve">Модернизация водогрейного котла ПВК-7 (ПТВМ-180) </t>
  </si>
  <si>
    <t xml:space="preserve">Водогрейный котел ПТВМ-180 ст.№7 выработал ресурс. В связи с расширением зоны подключения теплоснабжения "Измайловская перспектива" </t>
  </si>
  <si>
    <t>Установка (замена) запорной и регулирующей арматуры, для обеспечения непрерывной работы систем ГВС</t>
  </si>
  <si>
    <t>Замена неработоспособной и неремонтопригодной арматуры и схем управления.</t>
  </si>
  <si>
    <t>Разработка проекта строительства оборотной системы со строительством градирен</t>
  </si>
  <si>
    <t xml:space="preserve">Требование природоохранного прокурора </t>
  </si>
  <si>
    <t>Замена узлов учета городской  воды ТЭЦ-15  высокоточными  приборами учета с автокалибровкой.
Демонтаж существующих узлов учета городской воды выполненных на базе приборов ЗАО "Взлет".
Цель проекта:  Повышение точности учета по четырем трубопроводам городской воды.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Изготовление и врезка новых измерительных участков трубопроводов. Строительство павильонов для узлов учета.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</si>
  <si>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Установка расходомерных устройств на трубопроводах подачи греющей воды и трубопроводах подмеса с целью контроля расхода греющей воды на деаэраторы</t>
  </si>
  <si>
    <t>Введение автоматического регулирования температуры деаэрации, повышение надежности работы ДСВ</t>
  </si>
  <si>
    <t>Замена физически изношенного оборудования.</t>
  </si>
  <si>
    <t>Оптимизация серверных помещений в целях увеличения надежности  ЦОД  филиала "Невский"</t>
  </si>
  <si>
    <t>Оснащение серверных помещений не удовлетворяет требованиям размещения ЦОД. Отсутствует система пожаротушения.</t>
  </si>
  <si>
    <t>Реконструкция существующего наружного пожарного водопровода. Выполнение п.55 "Правил противопожарного режима" утверж. Постановлением Правительства РФ от 25.04.2012 №390 "О противопожарном режиме".
выполнение Правил пож. безопасности для энергетических предприятий (п.23.7 ВППБ 01-02-95*)</t>
  </si>
  <si>
    <t>Система пожарного водопровода выработала свой технический ресурс, в связи с чем требует замены, имеются просадки, негарантирована работа гидрантов, трубы забиты водным камнем и осадками</t>
  </si>
  <si>
    <t>Привести маслохозяйства ТЭЦ в соответствии с требованиями нормативной документации, РД 08-95-95 " Положение о системе технического диагностирования сварных вертикальных цилиндрических резервуаров для нефти и нефтепродуктов", ПБ 03-605-03 "Правил устройства вертикальных цилиндрических стальных резервуаров для нефти и нефтепродуктов"</t>
  </si>
  <si>
    <t>Привести маслохозяйства ТЭЦ в соответствии с требованиями нормативной документации, РД 08-95-95 " Положение о системе технического диагностирования сварных вертикальных цилиндрических резервуаров для нефти и нефтепродуктов", ПБ 03-605-03 "Правил устройства вертикальных цилиндрических стальных резервуаров для нефти и нефтепродуктов". В случае разлива хранящегося масла большая опасность экологического загрязнения территории ТЭЦ нефтепродуктами, что приведет к большим финансовым потерям.</t>
  </si>
  <si>
    <t>Восстановление функций временного торца</t>
  </si>
  <si>
    <t>Временный торец представляет собой высотную (30-35 м) навесную конструкцию. В результате атмосферных воздействий и ветровой нагрузки произошло отслоение наружного металлического защитного слоя и как следствие повреждение утеплителя. Стена потеряла прочностные характеристики и перестала выполнять свою функциональную роль</t>
  </si>
  <si>
    <t>Замена существующих приборов на современные расходомеры "ВзлетМР, в связи с физическим и моральным устареванием оборудования, частым выходом из строя, неремонтопригодностью. 
Существующие приборы "Взлет РС" и "Взлет РСЛ" ввдены в эксплуатацию в 2003 года и выработали свой эксплуатационный ресурс.</t>
  </si>
  <si>
    <t>Необходимость обеспечение точного учета подачи и слива  циркуляционной воды.
В соответствии с водным кодексом РФ (глава 5 ст. 39) и приказом министерства природных ресурсов и экологии РФ,  учет объема забора воды из водного объекта и объема сброса сточных вод в водный объект осуществляется по приборам учета. В случаи отсутствия приборов учета нарушаются правила водопользования, что влечет наложение штрафа на юридическое лицо в размере 100 тыс. руб. , природоохранной прокуратурой выдается предписание об установке приборов учета.</t>
  </si>
  <si>
    <t>Обеспечение сохранности основного оборудования при выводе в ремонт, резерв на срок более 7 суток. Выполнение пункта 4.4.32 ПТЭ 2003 года. Необходимо установить на каждую турбину отдельное оборудование по консервации.</t>
  </si>
  <si>
    <t>Отсутствие установки консервации приводит к стояночной коррозии лопаточного аппарата ТА в особености последних ступеней</t>
  </si>
  <si>
    <t>Монтаж модульной автоматической установки газового пожаротушения в помещении серверной ОАО "ТГК-1" (помещение ЦОД).
Модульная  автоматическая установка газового пожаротушения предназначена для обнаружения и тушения пожара в ранней стадии его развития.</t>
  </si>
  <si>
    <t>Выполнение требований ст.*ФЗ №384 от 30.12.2009г "Технический регламент о безопасности зданий и сооружений", ст.4 ФЗ от 22.07.2008 №123 "Технический регламент о требованиях пожарной безопасности"и п.35.2 приложения А (свода правил) СП 5.13130.2009 "Системы противопожарной защиты.Установки пожарной сигнализации и пожаротушения автоматическая"
ПИР выполнен по ИП 10-0291 на баланесе ПСДТиИТ</t>
  </si>
  <si>
    <t>Перевод ПВК ст.№2 в базовый режим с переводом на газ и полной заменой поверхностей нагрева.Замена электрооборудования. Оснащение АСУ ТП.</t>
  </si>
  <si>
    <t>Для обеспечения надежности поддержания тепловой нагрузки и передачи теплотосителя потребителям, при возникновении нештатных ситуаций, необходимо перевод ПВК ст. №2 в базовый режим с переводом его на газ.Замена основного оборудования выработавшего свой срок службы.Срок ввода в эксплуатацию 1968 год. Установка газового оборудования котла (горелок) с учетом наладки процесса горения и доведения вредных выбросов (ПДК) до норм. Установка оборудования АСУ ТП.Повышение надежности, КПД котельной установкиПредписание Роcтехнадзора №…48-пр/1п от 20.06.2011. и 19-06-08-09-11-12-13-22-25-26-27-28-29-32-10-18/552/ПР от 17.06.2011.....</t>
  </si>
  <si>
    <t>Доведение концентраций ЗВ в сбросных водах до нормативных</t>
  </si>
  <si>
    <t>Превышение концентраций ЗВ на сбросе в горколлектор, штрафные санкции ГУП "Водоканал".Выполнение мероприятий в соответствии с  № 416-ФЗ от 07.12.2011«О водоснабжении и водоотведении»</t>
  </si>
  <si>
    <t>Замена газового оборудования  и его приведение его к требованиям ПБ 12-529-03 "Правила безопасности систем газораспределения и газопотребления"</t>
  </si>
  <si>
    <t>Обрудование устанолено в 1986г, за весь срок эксплуатайии не менялось и находится в крайне изношеном состоянии в виду работы ТЭЦ без остановов для проведения  ППР в летний период</t>
  </si>
  <si>
    <t>В связи с повышенным контролем акватории р.Невы в районе сброса сточных вод Выборгской ТЭЦ со стороны Росприроднадзора и «Разрешением на сброс загрязняющих веществ в окружающую среду» № 26-15739-С-12/14-П для оперативного выявления попадания нефтепродуктов в сточные воды станции (в соответствии с регламентом взаимодействия Выборгской ТЭЦ с Росприроднадзором) необходимо, установить приборы непрерывного контроля содержания нефтепродуктов в сточных водах, поступающих в р.Нева (по всем выпускам). Выполнение мероприятий в соответствии сФедеральным законом от 07.12.2011 № 416-ФЗ «О водоснабжении и водоотведении»</t>
  </si>
  <si>
    <t xml:space="preserve">Основная цель данного проекта экономия электроэнергии на собственные нужды ТЭЦ. </t>
  </si>
  <si>
    <t>Погружной насос будет использоваться в качестве резервного насоса. Его включение будет производиться автоматически от падения давления в напорном цирк водоводе, при срыве основного работающего насоса. Основная цель данного проекта экономия электроэнергии на собственные нужды ТЭЦ. В данный момент для надежности в работе находятся два циркуляционных насоса т.к. имеющие цирк насосы не погружного типа и для возможности включения резервного насоса он всегда должен находится на подсосе. При включении насоса по АВР есть вероятность срыва насоса через подсосы воздуха через сальниковые уплотнения вала насоса.</t>
  </si>
  <si>
    <t>Увеличение диаметров паропроводов для обеспечения максимальной пропускной способности паропроводов 1120 т/ч</t>
  </si>
  <si>
    <t>После реконструкции ТГ-3  с увеличением мощности из-за гидравлического сопративления и малой пропускной способности паропроводов не возможным будет обеспечить номинальные параметры пара перед стопорными клапанами ТГ-3,4</t>
  </si>
  <si>
    <t>Подача резервного питания на собственные нужды эл. станции при отсутствии напряжения на шинах собственных нужд</t>
  </si>
  <si>
    <t>Требование эксплуатации и города. Обеспечение безаварийного останова оборудования блока при аварийной ситуации.</t>
  </si>
  <si>
    <t>Замена морально и физически устаревших приборов, улучшение качества ремонтов, производительности и безопасности труда</t>
  </si>
  <si>
    <t>Физический   износ приборов, оборудования.</t>
  </si>
  <si>
    <t xml:space="preserve">     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</si>
  <si>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Обеспечение антитеррористической безопасности объекта высокой категории по степени потенциальной опасности. Выполнение ФЗ №236 от 21.07.2011 "О безопасности объектов ТЭК".</t>
  </si>
  <si>
    <t>Возможность отключения бака для профилактического осмотра, очистки от грязи</t>
  </si>
  <si>
    <t>Выполнение ремонтных и профилактических работ без отключения горячей воды</t>
  </si>
  <si>
    <t>Повышение надежности и эффективности работы.</t>
  </si>
  <si>
    <t>Существующие эжектора физически и морально устарели, имеют повышенный износ сопел эжекторов. много отглушенных трубок на теплообменнике. Производительность эжектора меньше нормативной.</t>
  </si>
  <si>
    <t>Автоматическое регулирование дозирования силиката натрия в систему горячего водоснабжения</t>
  </si>
  <si>
    <t>Длительный срок эксплуатации, отказы в работе, для точного контроля расхода силиката натрия в целях экономии реагента</t>
  </si>
  <si>
    <t xml:space="preserve">  возможность подключения  и обеспечения тепловой энергией новых потребителей </t>
  </si>
  <si>
    <t>Монтаж перемычек по греющей воде между 1 очередью и эн/бл №4, перемычки по напору сетевых насосов 1-го подъема и эн/бл№4, перемычки по всасу IIподъема и эн/бл №4  приведет к реализации работы электростанции с имеющимся расходом подпиточной воды в теплосеть и обеспечит тепловой энергией новых потребителей</t>
  </si>
  <si>
    <t>Обеспечение пожарной безопасности ТЭЦ. 	
	Выполнение ст. 97 «Размещение подразделений пожарной охраны и пожарных депо на производственных объектах» Федерального закона от 22.07.2008 N 123-ФЗ (ред. от 02.07.2013) "Технический регламент о требованиях пожарной безопасности".
	Определение числа и места дислокации подразделения пожарной охраны на территории Южной ТЭЦ-22 в соответствии с СП 11.13130.2009 «Места дислокации подразделений пожарной охраны. Порядок и методика определения».
	Разработка концепции создания и ежегодного содержания пожарной охраны на территории Южной ТЭЦ-22 с определение требований к типу пожарного депо, количеству пожарной техники и личному составу подразделений пожарной охраны.
	После расчета  пожарных рисков на объекте должны быть выполнены все инженерные коммуникации, предусмотренные нормами на проектирование: электроснабжение в соответствии с техусловиями энергоснабжающей организации, электрооборудование и электроосвещение, водоснабжение и канализация, вентиляция, слаботочные сети, телекоммуникации, телевидение, радио, пожаротушение. Возможность свободного доступа к инженерному оборудованию, требующему периодического обслуживания. Разработать узлы учета электроэнергии, воды и тепла.</t>
  </si>
  <si>
    <t>В соответствии с Федеральным законом от 10.07.2012г. № 117-ФЗ “О внесении изменений в Федеральный закон “Техничесий регламент о требованиях пожарной безопасности” с 13 июля 2015 года  вступает в силу статья 97 “Размещение подразделений пожарной охраны и пожарных депо на производственных объектах” в части требования по размещению пожарной охраны и пожарного депо на тепловых электростанциях мощностью 1000МВт и более. В настоящее время установленная мощность Южной ТЭЦ 1207 МВт.</t>
  </si>
  <si>
    <t>Перекладка сетей на полиэтилен</t>
  </si>
  <si>
    <t>1.Исполнение пункта 4 абзаца 2 статьи 37 Федерального закона от 21.12.1994 № 69-Ф3 "О пожарной безопасности"
2. Выполнение п.55 "Правил противопожарного режима" утвержденных Постановлением Правительства РФ от 25.04.2012 №390 "О противопожарном режиме"
Износ, свищи,</t>
  </si>
  <si>
    <t xml:space="preserve">.Исполнение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
Аварийный акт №1 от 02.03.2012г.,Аварийный акт №2 от 04.12.2012.,Аварийный акт №3 от 23.05.2012г,.Аварийный акт №4 от 02.03.2012,.заключение №92-12 по ультрозвуковой толщинометрии от 22.11.2012г
</t>
  </si>
  <si>
    <t xml:space="preserve">Разработка, выполнение, и согласование разработанной проектной и рабочей документации по реализации в полном объёме частотной делительной автоматики (ЧДА) Южной ТЭЦ (ТЭЦ-22) с учётом необходимости введения дополнительных алгоритмовв системы регулирования газовых и паровых турбин   </t>
  </si>
  <si>
    <t xml:space="preserve">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Южной ТЭЦ (ТЭЦ-22)" необходимо разработать проект по выделению генератора Г-42 газовой турбины Блока №4 ЮжнойтЭЦ на изолированный район нагрузки или на нагрузку собственных нужд в условиях пониженной частоты в энергосистеме.                                                </t>
  </si>
  <si>
    <t>Замена части насосного парка конденсатных насосов с целью снижения затрат на ремонт и повышения надежности работы конденсатных трактов турбин эн/блнасосы</t>
  </si>
  <si>
    <t>Конденсатные насосы находятся в эксплуатации более 30 лет и выработали свой ресурс, что приводит к увеличению затрат, объемов и сроков работ по ремонту. Отсутствие резерва насосов (при проведении ремонтов) снижает надежность работы эн/бл  и вводит ограничение по взятию нагрузок</t>
  </si>
  <si>
    <t>Оснащение двух водоводов  городской воды ТЭЦ-22  высокоточными  приборами учета с автокалибровкой.
Демонтаж существующих узлов учета городской воды выполненных на базе приборов ЗАО "Взлет".
Цель проекта:  Повышение точности учета по двум трубопроводам городской воды.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Изготовление и врезка новых измерительных участков трубопроводов.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</si>
  <si>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Передача достоверных данных о потреблении энергоресурсов заинтересованным подразделениям ОАО "ТГК-1" и в ЛВС Южной ТЭЦ</t>
  </si>
  <si>
    <t>Повышение надежности, экономичности работы.</t>
  </si>
  <si>
    <t>Маслоохладители устарели морально и физически, не обеспечивают требуемого теплосъема, что приводит к ускоренному старению масла.</t>
  </si>
  <si>
    <t xml:space="preserve">   В целях исключения потерь технической воды, защиты  от вытекания  на открытый грунт и заболачивания территорий, необходимо привлечь специализированную организацию с опытом работ по производству временных дорог, осушению заболоченных участков, проведению земляных работ и перекладке  трубопроводов из стальных или полиэтиленовых труб.</t>
  </si>
  <si>
    <t xml:space="preserve">Для восполнения потерь технической воды в градирнях от испарения и уноса,  работы противопожарных систем,  а также обеспечения производительности водоподготовительной установки электростанции по подготовке обессоленной воды, на берегу р. Нева расположена береговая насосная станция от которой в сторону Южной ТЭЦ проложено два подземных стальных водовода Ду 600мм. общей протяженностью 9,4 км.
      В процессе длительной эксплуатации ( более 30 лет) на отдельных участках  из-за агрессивного действия на поверхность трубопроводов обводненных грунтов, блуждающих токов, деформации грунтового массива в процессе производства земляных работ вблизи трассы водоводов выявлено  вытекания воды. Общее количество выявленных дефектных участков – 5.
           В результате указанных протечек происходит техногенное подтопление и суффозия   окружающего грунтового массива.  Что в свою очередь приводит к деформации несущей способности трубопроводов и  нарастанию дефектов из- за разрушения их стыковых соединений.
          В первую очередь отрицательному воздействию подвержен участок  вблизи ж/д полотна на станцию «Промышленная»  и ограждения Южной ТЭЦ. Организованного подъезда к месту протечки нет. Существует реальная опасность  просадки ж/д насыпи и полотна СЗГП «Промжелдортранс». 
          Проблемным местом для устранения является участок  вблизи русла р. Мурзинка. Организовать земляные работы и водоотвод в этом месте без специальных технических мероприятий не возможно. Способом устранения проблемы может быть выбран вариант заведения внутрь дефектной трубы п/э трубы меньшего диаметра, либо санация чулком.
     На участке прокола под железнодорожным полотном Московского направления   для  определения  характера дефекта необходимо  демонтировать металлический  шпунт. При этом потребуется получить разрешение от МПС Октябрьского отделения дороги на проведение земляных работ вблизи железнодорожных путей.      </t>
  </si>
  <si>
    <t>Обеспечение нормативного диапазона регулирования, режимов работы вакуумных деаэраторов в соответствии с режимными картами, обеспечение ремонтопригодности оборудования и трубопроводов ДСВ эн/бл ст.№1</t>
  </si>
  <si>
    <t>Реализация работы электростанции с имеющимся расходом подпиточной воды в теплосеть и поддержания нормативного кислородного режима.</t>
  </si>
  <si>
    <t>Физический износ приборов, оборудования</t>
  </si>
  <si>
    <t xml:space="preserve">Предотвращение протекания коррозионных процессов в полостях турбины её лопатках и  трубопроводов обвязки во время простоя оборудования.		</t>
  </si>
  <si>
    <t>Значительное сокращение количества воды, и время затрачиваемого на отмывку оборудования перед пуском блока, а так же исключение коррозии трубопроводов и лопаток турбины</t>
  </si>
  <si>
    <t>Снижение эксплуатационных затрат, обеспечение безопасности</t>
  </si>
  <si>
    <t>Модернизация  АСУТП, повышение надежности,  расширение функциональных возможностей. Повышение эффективности производства тепловой и электрической энергии.</t>
  </si>
  <si>
    <t>Монтаж  перемычек по греющей воде между энергоблоками I очереди и энергоблоком №4 ПГУ-450 для подключения  новых потребителей</t>
  </si>
  <si>
    <t>заявки на подключение объектов капитального строительства к системе теплоснабжения ТЭЦ-22</t>
  </si>
  <si>
    <t>Повышение надежности и экономичности работы.</t>
  </si>
  <si>
    <t>Состояние встроенного пучка - пучок неплотный. Заглушено 1053 труб из 4268. Коррозийный износ трубных досок на 20% вокруг трубок.</t>
  </si>
  <si>
    <t xml:space="preserve">Повышение эффективной и надежной работы ГРП-1. Замена физически устаревших средств информационного контроля оборудованием ГРП-1 с внедрением полнофункциональных автоматизированных систем управления технологическим процессом (АСУТП).
 </t>
  </si>
  <si>
    <t xml:space="preserve">  Для повышения эффективной и надежной работы   ГРП-1 необходимо выполнить:		
- замену подземных участков газопроводов к ГРП-1 и газопроводов в пределах    ГРП-1 надземной прокладкой этих участков;
- замену физически и морально изношенного оборудования ГРП-1;
- обеспечить  управление всей арматурой ГРП-1 с БЩУ-1. В настоящее время оснащены электроприводами только задвижки на входе ГРП-1 (Г-1, Г-199) и на выходе ГРП-1 (Г-14);
- замену физически устаревших средств информационного контроля общестанционным оборудованием с внедрением полнофункциональных автоматизированных систем управления технологическим процессом (АСУТП).</t>
  </si>
  <si>
    <t>строительство высокоскоростного канала передачи данных</t>
  </si>
  <si>
    <t>В соответствии с требованиями Приложения №1 к приказу ОАО РАО «ЕЭС России» от 09.09.2005 № 603 в части обмена технологической информацией с автоматизированной системой Системного Оператора.
Для организации резервного канала связи для ТЭЦ-8 необходима реализация данного проекта. В настоящее время канал связи между ТЭЦ-8 и корпоративной сетью организован посредством радио-релейной линии связи (РРС – 8Е1 + 100Мбит/с) через ТЭЦ-22.
Строительство ВОЛС на участке ТЭЦ-5 – ТЭЦ-8 позволит подключить ТЭЦ-8 к MPLS-кольцу корпоративной сети с пропускной способностью 1 Гбит/с, организовать резервный канал связи в соответствии с приказом №603 и повысить качество и надежность связи с Каскадом Ладожских ГЭС.</t>
  </si>
  <si>
    <t>Увеличение емкости хранения данных.
Оптимизация серверных помещений в целях увеличения надежности и мощности ЦОД филиала «Невский».</t>
  </si>
  <si>
    <t>Поддержание необходимого пула вычислительных  ресурсов для постоянно растущих потребностей корпоративных систем управления ТГК-1. На данный момент все оборудование ЦОД «ТГК-1» амортизировано на 87%.
Для поддержания необходимого пула вычислительных  ресурсов и системы хранения данных при постоянно растущих потребностях корпоративных систем управления и обеспечении вновь запускаемых проектов, необходимо модернизировать оборудование и заменить устаревшие модели.</t>
  </si>
  <si>
    <t>Разработка схемы теплоснабжения филиала Невский</t>
  </si>
  <si>
    <t>В связи с отсутствием разработанной, принятой в установленном порядке Схемы теплоснабжения города Федерального значения Санкт-Петербург, необходимой для получения статуса вынужденной генерации, целесообразно принять участие в разработке схемы теплоснабжения в кратчайшие сроки.</t>
  </si>
  <si>
    <t>Обеспечение приборами радиационного и дозиметрического контроля НАСФ ОАО "ТГК-1"</t>
  </si>
  <si>
    <t>Выполнение требований Закона РФ от 12 февраля 1998г. № 28-ФЗ "О гражданской обороне"</t>
  </si>
  <si>
    <t>Создание распределенной системы подавления внешних и внутренних угроз в корпоративной сети</t>
  </si>
  <si>
    <t>Установка системы проверки трафика, не снижающей скорость и эффективность доставки сетевых услуг</t>
  </si>
  <si>
    <t>Обеспечение защиты информации  в КСУ ФХД в соответствии с руководящими нормативными документами  ОАО "ТГК-1"</t>
  </si>
  <si>
    <t>Внедрение новых информационных систем и систем управления  КСУ ФХД</t>
  </si>
  <si>
    <t>Приобретение средств защиты информации</t>
  </si>
  <si>
    <t>Защита  учетных записей пользователей</t>
  </si>
  <si>
    <t>Приобретение цифрового шумомера для проведения испытаний объектов информатизации на соответствие требованиям  нормативно-методических документов ФСТЭК России</t>
  </si>
  <si>
    <t>Проведение специальных исследований и аттестация объектов информатизации по требованиям безопасности информации</t>
  </si>
  <si>
    <t>Приобретение селективного вольтметра для проведения аттестации объектов информатизации на соответствие требованиям  нормативно-методических документов ФСТЭК России</t>
  </si>
  <si>
    <t>Создание комфортных условия работы персонала</t>
  </si>
  <si>
    <t>Приобретение мебели, кондиционеров и др. основных средств в соответствии с заявками</t>
  </si>
  <si>
    <t>Создание условий труда для персонала</t>
  </si>
  <si>
    <t>Приобретение оборудования не требующего монтажа хозяйственного назначения (мебель, кондиционеры и пр.). Закупки производятся по заявкам, общая стоимость определялась исходя из опыта прошлых лет.</t>
  </si>
  <si>
    <t>Разработка типовых технических решений по защите корпоративных АСУ ТП в соответствии с «Общими требования по обеспечению безопасности информации в критических системах информационной инфраструктуры», утв. ФСТЭК РФ, с последующим их внедрением в действующих и строящихся АСУ ТП.</t>
  </si>
  <si>
    <t xml:space="preserve">Выполнение требований ФЗ № 256 «О безопасности объектов топливно-энергетического комплекса» от 21 июля 2011 г. </t>
  </si>
  <si>
    <t>Создание системы защиты персональных данных физических лиц – потребителей тепловой энергии</t>
  </si>
  <si>
    <t>Обеспечение соответствия корпоративных информационных систем, обрабатывающих персональные данных физических лиц – потребителей тепловой энергии требованиям Постановления Правительства РФ от 01.11.2012 № 1119 «Об утверждении требований к защите персональных данных при их обработке в информационных системах персональных данных» и приказа ФСТЭК от 18 февраля 2013 г. «Об утверждении состава и содержания организационных и технических мер по обеспечению безопасности персональных данных при обработке в информационных персональных данных».</t>
  </si>
  <si>
    <t>ООбеспечение своевременного оповещения персонала и населения о чрезвычайных ситуациях и сигналам гражданской обороны</t>
  </si>
  <si>
    <t>Оптимизация серверных помещений в целях увеличения надежности центра обработки данных филиала "Невский"</t>
  </si>
  <si>
    <t xml:space="preserve">Замена морально и физически устаревших приборов и оборудования, улучшнение качества ремонтов, производительности и безопасности труда.   </t>
  </si>
  <si>
    <t xml:space="preserve">Замена морально и физически устаревших приборов и оборудования, улучшнение  производительности и безопасности труда.   </t>
  </si>
  <si>
    <t xml:space="preserve"> Установка узлов учета позволит улучшить выявление потерь воды питьевого качества на производственные нужды. А также покажет объемы технической воды отдаваемой в производственно-противопожарный водовод, что позволит провести более точный анализ потребления технической воды и снизить объемы воды, сбрасываемой в системы коммунального водоотведения.</t>
  </si>
  <si>
    <t>Подключение новых потребителей к системе теплоснабжения ТЭЦ-22</t>
  </si>
  <si>
    <t>Подключение новых потребителей к системе теплоснабжения ЦТЭЦ</t>
  </si>
  <si>
    <t>Строительство высокоскоростного канала передачи данных в части обмена технологической информацией с автоматизированной системой Системного Оператора.</t>
  </si>
  <si>
    <t xml:space="preserve"> Реализация проекта даст возможность подключения  и обеспечения тепловой энергией новых потребителей </t>
  </si>
  <si>
    <t>Автоматическое регулирование дозирования силиката натрия в систему горячего водоснабжения для точного контроля расхода силиката натрия в целях экономии реагента</t>
  </si>
  <si>
    <t>Погружной насос будет использоваться в качестве резервного насоса. Его включение будет производиться автоматически от падения давления в напорном цирк водоводе, при срыве основного работающего насоса. Основная цель данного проекта экономия электроэнергии на собственные нужды ТЭЦ</t>
  </si>
  <si>
    <t>4.8 Вспомогательное</t>
  </si>
  <si>
    <t>Аварийные акты, фотографии дефектных участков</t>
  </si>
  <si>
    <t>Заменить трубопровод сетевой воды(вх. и вых. коллектор) ,арматуру.</t>
  </si>
  <si>
    <t>Необходимо заменить вышедшую из строя задвижку на трубопроводе СЭН-6 для ввода насоса в работу.</t>
  </si>
  <si>
    <t>Заменить вышедшую из строя задвижку на  трубопроводе СЭН-6</t>
  </si>
  <si>
    <t>5.6 ИТСО</t>
  </si>
  <si>
    <t>4.9 Тепловые сети</t>
  </si>
  <si>
    <t>Значительное повреждение металла процессами коррозии. Эксплуатация более 40 лет.</t>
  </si>
  <si>
    <t>Замена участка тепломагистрали "Соеденительная" на территории ЭС-3</t>
  </si>
  <si>
    <t>Федеральный закон от 21.07.2011 № 256-ФЗ «О безопасности объектов топливно-энергетического комплекса», Постановления Правительства РФ от 05.05.2012 № 458 ДСП «Об утверждении Правил по обеспечению безопасности и антитеррористической защищенности объектов топливно-энергетического комплекса», предписания и представления надзорных органов (МВД, ФСБ, прокуротуры), указания антитеррористических комиссий, Приказ ОАО "Газпром" №99 от 26.12.2001.
Федеральный закон от 21.07.2011 № 256-ФЗ «О безопасности объектов топливно-энергетического комплекса», Постановления Правительства РФ от 05.05.2012 № 458 ДСП «Об утверждении Правил по обеспечению безопасности и антитеррористической защищенности объектов топливно-энергетического комплекса», предписания и представления надзорных органов (МВД, ФСБ, прокуротуры), указания антитеррористических комиссий, Приказ ОАО "Газпром" №99 от 26.12.2001.</t>
  </si>
  <si>
    <t>По результатам проведённой экспертизы промышленной безопасности, технической состояние строительных конструкций объекта признано ограниченно работоспособным.</t>
  </si>
  <si>
    <t>Приведение технического состояния ж/б приёмной ёмкости мазутного хозяйства ЭС-1 к требованиям НТД. работа крайне необходима для продления срока эксплуатации приёмной ёмкости, для надёжного прохождения ОЗП 2015-2016 Центральной ТЭЦ,</t>
  </si>
  <si>
    <t>4.1 Турбины</t>
  </si>
  <si>
    <t xml:space="preserve">Устранение дефекта внутреннего корпуса и защита при дальнейшей эксплуатации компенсатора 
выхлопного диффузора, что позволит устранить причины повышенной вибрации подшипника ст. № 1 и привести виброционное состояние  ГТЭ-160 ст. № 22  к нормативным значениям. </t>
  </si>
  <si>
    <t>Выполнение работ по модернизации внутреннего выходного корпуса и защиты компенсатора 
выхлопного диффузора ГТЭ-160 ст. № 22 энергоблока ПГУ-450 для устранения повышенной вибрации подшипника №1, с использованием современных материалов и технических решений для обеспечения готовности газовой турбины (ГТ) ст. № 22 к несению номинальной нагрузки.</t>
  </si>
  <si>
    <t>4.7 Электротехника</t>
  </si>
  <si>
    <t>В связи с планируемой реконструкцией турбины типа ПТ-25-90/10 ст. № ТГ-4 необходимо создание автоматики разгрузки трансформаторов ГТ-1, ГТ-2 для сохранения питания потребителей ГРУ 6 кВ и собственных нужд ТЭЦ-7 в период проведения реконструкции.</t>
  </si>
  <si>
    <t>Для обеспечения сохранности собственных нужд ТЭЦ-7 при работе на шины ГРУ-6кВ от двух источников питания Т-1,Т-2, необходимо создать автоматику разгрузки трансформаторов с отключением части потребителей</t>
  </si>
  <si>
    <t>5.11 Прочие. Разработка схем теплоснабжения</t>
  </si>
  <si>
    <t xml:space="preserve">В соответствии с Федеральным законом от 27.07.2010 №190-ФЗ о "О теплоснабжении" основными принципами организации отношений и основы государственной политики в сфере теплоснабжения являются обеспечение приоритетного использования комбинированной выработки электрической и тепловой энергии для организации теплоснабжения и развитие системы централизованного теплоснабжения. На основании вышеизложенного для оценки технических возможностей и экономических эффектов от реализации мероприятий по переводу тепловой нагрузки потребителей котельных ГУП "ТЭК СПб" на источники тепловой энергии ОАО "ТГК-1" Компанией было принято решение осуществить работу по разработке Предпроектных проработок по переводу потребителей зон теплоснабжения ГУП «ТЭК СПб» на источники тепловой энергии ОАО «ТГК-1» </t>
  </si>
  <si>
    <t>1.	Повышение надежности и эффективности теплоснабжения существующих потребителей, расположенных в смежных зонах теплоснабжения источников ГУП «ТЭК СПб» и ОАО «ТГК-1».
2.	Обеспечение надежного и эффективного теплоснабжения перспективных потребителей на период до 2025 года, располагаемых в зонах теплоснабжения источников ГУП «ТЭК СПб» и ОАО «ТГК-1».
3.	Повышение эффективности производства тепловой энергии путем развития систем централизованного теплоснабжения и обеспечение приоритетного использования комбинированной выработки электрической и тепловой энергии для организации теплоснабжения.
4.	Оценка технических возможностей и экономических эффектов от реализации мероприятий по увеличению тепловых нагрузок и отпуска тепла с коллекторов теплоэлектроцентралей ОАО «ТГК-1» за счет перераспределения тепловой нагрузки потребителей с тепловых станций ГУП «ТЭК СПБ» на источники когенерационной выработки ОАО «ТГК-1».</t>
  </si>
  <si>
    <t>3.1 Главный инженер</t>
  </si>
  <si>
    <t>Письмо № 947/1-29 от 03.09.2013г ОАО"ТГК-1", Федеральный закон  от 07.12.2011г № 416-ФЗ "О водоснабжении и   водоотведении "</t>
  </si>
  <si>
    <t>Проведение работ по замене  старых канализационных труб на участке от стояка  до колодца № 10, включая колодцы №8,10</t>
  </si>
  <si>
    <t>5.1 Прочие Надежность Невский филиал</t>
  </si>
  <si>
    <t>Снижение затрат на электроэнергию на собственные нужды. Устанавливается дополнительный насос с более высоким КПД и меньшим потреблением электроэнергии относительно ранее установленных насосов.</t>
  </si>
  <si>
    <t>Установка насосного агрегата для циркуляции мазута</t>
  </si>
  <si>
    <t>5.10 Прочие. Транспорт</t>
  </si>
  <si>
    <t>Замена изношенного автотранспорта.</t>
  </si>
  <si>
    <t>Выявление скрытых механических и электрических дефектов недоступных существующим системам, определение причин регулярного выхода из номинальных режимов работы подшипника генератора №3 ТФП-63-2-У3, определение причин дефектов ПЭН ст.№6 (питательный электронасос).</t>
  </si>
  <si>
    <t xml:space="preserve">Дополнение существующих систем диагностики генератора типа ТФП-63-2-У3 ст.№3 с целью выявления скрытых механических и электрических дефектов недоступных существующим системам, определению причин регулярного выхода из номинальных режимов работы подшипника генератора №3 ТФП-63-2-У3, определения причин дефектов ПЭН ст.№6. Обеспечение надежной и безаварийной работы электротехнического оборудования блока в со-ответствии с требованиями ПТЭ. Повышение надежности, экономичности, безопасности и долговечности оборудования, вследствие уменьшения интенсивности случайных колебаний параметров технологического процес-са.
</t>
  </si>
  <si>
    <t>2. Эффективность</t>
  </si>
  <si>
    <t>Снижение эксплуатационных расходов, на выработку химобессоленной воды и коррекционную обработку.</t>
  </si>
  <si>
    <t>Проектирование, монтаж и наладке схемы возврата грязного конденсата в тракт ПВТ энергоблоков ПГУ-180</t>
  </si>
  <si>
    <t>Насосы ПНВД-1;2 выработали ресурс, низкая производительность насосов ПНВД-1/2, 3/2</t>
  </si>
  <si>
    <t>Увеличение производительности ДСВ-800 ТА-2, повышение надежности и снижение затрат на ремонт насосов ПНВД-1,2 ТА-3</t>
  </si>
  <si>
    <t>Сумма сэкономленная  за 5 лет экономия составит – 330 776 руб.</t>
  </si>
  <si>
    <t xml:space="preserve">Предлагается, не ухудшая проектную освещенность, заменить на светильники Osram(Германия)
 в кол-ве 72 шт . Потребляемая мощность  одного светильника 300 Вт.
Сумма сэкономленная  за 5 лет экономия составит – 330 776 руб.
</t>
  </si>
  <si>
    <t>Снижение сбросов в хозфекальную канализацию</t>
  </si>
  <si>
    <t>Уменьшение сбросов в хозфекальную канализацию и сохранение эффективности работы очистных сооружений</t>
  </si>
  <si>
    <t xml:space="preserve">Прочие работы: разработка Предпроектных проработок по переводу потребителей зон теплоснабжения ГУП «ТЭК СПб» на источники тепловой энергии ОАО «ТГК-1» </t>
  </si>
  <si>
    <t>В 2015 году планируется проведение специальной оценки условий труда в производственных помещениях. Отрицательным фактором, влияющим на условия труда, является шум от незаизолированного газопровода котла ТГМП-344А энергоблока №1.</t>
  </si>
  <si>
    <t>Приведение условий труда в производственных помещениях к установленным нормам. Снижение уровня шума (звука) на рабочих местах ГК</t>
  </si>
  <si>
    <t xml:space="preserve">Положительный опыт эксплуатации ротора-проставки ЦНД был получен в период 1992-1994гг на эн/бл №3 и в период 2000-2004гг на эн/бл №2.
Экономический эффект определяется за счет снижения расхода пара в ЦНД, </t>
  </si>
  <si>
    <t>Повышение экономичности работы эн/бл №2 и первой очереди в целом засчет установки ротора-промвставки в ЦНД паровой турбины Т-250/300-240 ст. № 2</t>
  </si>
  <si>
    <t>Оборудование СКУД и домофонией кабинета и приемной генерального директора</t>
  </si>
  <si>
    <t>Предлагается потолочное освещение машзала заменить на светодиодные светильники Osram(Германия), что значительно позволит экономить расходы на электроэнергию</t>
  </si>
  <si>
    <t>повышение надежности и снижение затрат на ремонт насосов ПНВД-1,2 ТА-3</t>
  </si>
  <si>
    <t>Обеспечение подключения дополнительной тепловой нагрузки в потенциальной зоне теплоснабжения Правобережной ТЭЦ (ТЭЦ-5)</t>
  </si>
  <si>
    <t>Строительство нового здания (ОВК) для размещения нового основного котельного оборудования, с целью покрытыя существующей тепловой нагрузки Первомайской ТЭЦ-14 для обеспечения возможности вывода из эксплуатации действующей очереди станции.  Строительство хозяйства аварийного дизельного топлива для газотурбинных установок (ГТУ) двух энергоблоков ПГУ-180 и хозяйства мазута для обеспечения бесеперебойной, постоянной подготовки и подачи мазута, как резервного топлива, к водогрейным и паровым котлам. Обеспечение газоснабжения оборудования ОВК и энергоблоков ПГУ-180.</t>
  </si>
  <si>
    <t>Выполнение требований технического контроля за производственным процессом</t>
  </si>
  <si>
    <t>Обеспечение надежного и качественного электро- и теплоснабжения потребителей, прилегающих к Автовской ТЭЦ-15 с учетом перспективных электрических и тепловых нагрузок.
Снижение негативного воздействия на водные объекты.
Снижение ограничений установленной мощности станции.</t>
  </si>
  <si>
    <t>амортизация</t>
  </si>
  <si>
    <t>плата за подключение</t>
  </si>
  <si>
    <t>прочие средства</t>
  </si>
  <si>
    <t>Реконструкция противопожарного водопровода от ПК-115 до Пк-111 и городского водопровода от В-61 до В-58 на пластиковые трубы.</t>
  </si>
  <si>
    <t>Информация об использовании инвестиционных средств, тыс.руб. без НДС</t>
  </si>
  <si>
    <t>Потребности в финансовых средствах, необходимых для реализации  инвестиционной программы, тыс.рублей без НДС</t>
  </si>
  <si>
    <t>филиала "Невский" ОАО "ТГК-1" по Санкт-Петербургу  на 2015-2018 годы</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</si>
</sst>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Times New Roman"/>
      <family val="1"/>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Times New Roman"/>
      <family val="1"/>
      <charset val="204"/>
    </font>
    <font>
      <b/>
      <sz val="12"/>
      <name val="Times New Roman"/>
      <family val="1"/>
      <charset val="204"/>
    </font>
    <font>
      <b/>
      <sz val="16"/>
      <name val="Times New Roman"/>
      <family val="1"/>
      <charset val="204"/>
    </font>
    <font>
      <sz val="16"/>
      <name val="Times New Roman"/>
      <family val="1"/>
      <charset val="204"/>
    </font>
    <font>
      <sz val="10"/>
      <name val="Arial Cyr"/>
      <charset val="204"/>
    </font>
    <font>
      <b/>
      <sz val="10"/>
      <name val="Times New Roman"/>
      <family val="1"/>
      <charset val="204"/>
    </font>
    <font>
      <sz val="11.5"/>
      <name val="Times New Roman"/>
      <family val="1"/>
      <charset val="204"/>
    </font>
    <font>
      <i/>
      <sz val="14"/>
      <name val="Times New Roman"/>
      <family val="1"/>
      <charset val="204"/>
    </font>
    <font>
      <b/>
      <sz val="18"/>
      <name val="Times New Roman"/>
      <family val="1"/>
      <charset val="204"/>
    </font>
    <font>
      <sz val="8"/>
      <name val="Arial"/>
      <family val="2"/>
      <charset val="204"/>
    </font>
  </fonts>
  <fills count="2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3" fillId="7" borderId="1" applyNumberFormat="0" applyAlignment="0" applyProtection="0"/>
    <xf numFmtId="0" fontId="4" fillId="18" borderId="2" applyNumberFormat="0" applyAlignment="0" applyProtection="0"/>
    <xf numFmtId="0" fontId="5" fillId="18"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9" borderId="7" applyNumberFormat="0" applyAlignment="0" applyProtection="0"/>
    <xf numFmtId="0" fontId="12" fillId="0" borderId="0" applyNumberFormat="0" applyFill="0" applyBorder="0" applyAlignment="0" applyProtection="0"/>
    <xf numFmtId="0" fontId="13" fillId="20" borderId="0" applyNumberFormat="0" applyBorder="0" applyAlignment="0" applyProtection="0"/>
    <xf numFmtId="0" fontId="28" fillId="0" borderId="0"/>
    <xf numFmtId="0" fontId="23" fillId="0" borderId="0"/>
    <xf numFmtId="0" fontId="6" fillId="0" borderId="0"/>
    <xf numFmtId="0" fontId="6" fillId="0" borderId="0"/>
    <xf numFmtId="0" fontId="14" fillId="3" borderId="0" applyNumberFormat="0" applyBorder="0" applyAlignment="0" applyProtection="0"/>
    <xf numFmtId="0" fontId="15" fillId="0" borderId="0" applyNumberFormat="0" applyFill="0" applyBorder="0" applyAlignment="0" applyProtection="0"/>
    <xf numFmtId="0" fontId="6" fillId="21" borderId="8" applyNumberFormat="0" applyFont="0" applyAlignment="0" applyProtection="0"/>
    <xf numFmtId="0" fontId="16" fillId="0" borderId="9"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cellStyleXfs>
  <cellXfs count="90">
    <xf numFmtId="0" fontId="0" fillId="0" borderId="0" xfId="0"/>
    <xf numFmtId="0" fontId="19" fillId="0" borderId="0" xfId="33" applyFont="1" applyFill="1"/>
    <xf numFmtId="3" fontId="24" fillId="0" borderId="10" xfId="0" applyNumberFormat="1" applyFont="1" applyFill="1" applyBorder="1" applyAlignment="1">
      <alignment horizontal="center" vertical="center"/>
    </xf>
    <xf numFmtId="0" fontId="6" fillId="0" borderId="0" xfId="33" applyFont="1" applyFill="1"/>
    <xf numFmtId="3" fontId="6" fillId="0" borderId="10" xfId="33" applyNumberFormat="1" applyFont="1" applyFill="1" applyBorder="1" applyAlignment="1">
      <alignment horizontal="center" vertical="center"/>
    </xf>
    <xf numFmtId="3" fontId="24" fillId="0" borderId="10" xfId="33" applyNumberFormat="1" applyFont="1" applyFill="1" applyBorder="1" applyAlignment="1">
      <alignment horizontal="center" vertical="center"/>
    </xf>
    <xf numFmtId="0" fontId="6" fillId="0" borderId="0" xfId="0" applyFont="1" applyFill="1"/>
    <xf numFmtId="0" fontId="19" fillId="0" borderId="0" xfId="33" applyFont="1" applyFill="1" applyAlignment="1">
      <alignment vertical="center"/>
    </xf>
    <xf numFmtId="0" fontId="24" fillId="0" borderId="10" xfId="33" applyFont="1" applyFill="1" applyBorder="1" applyAlignment="1">
      <alignment horizontal="left" vertical="center" wrapText="1"/>
    </xf>
    <xf numFmtId="3" fontId="6" fillId="0" borderId="10" xfId="0" applyNumberFormat="1" applyFont="1" applyFill="1" applyBorder="1"/>
    <xf numFmtId="0" fontId="6" fillId="0" borderId="10" xfId="0" applyFont="1" applyFill="1" applyBorder="1"/>
    <xf numFmtId="3" fontId="6" fillId="0" borderId="0" xfId="33" applyNumberFormat="1" applyFont="1" applyFill="1" applyBorder="1"/>
    <xf numFmtId="0" fontId="6" fillId="0" borderId="0" xfId="33" applyFont="1" applyFill="1" applyBorder="1"/>
    <xf numFmtId="0" fontId="19" fillId="0" borderId="0" xfId="33" applyFont="1" applyFill="1" applyBorder="1"/>
    <xf numFmtId="0" fontId="21" fillId="0" borderId="0" xfId="32" applyFont="1" applyFill="1" applyAlignment="1">
      <alignment horizontal="right"/>
    </xf>
    <xf numFmtId="0" fontId="22" fillId="0" borderId="0" xfId="32" applyFont="1" applyFill="1"/>
    <xf numFmtId="0" fontId="27" fillId="0" borderId="0" xfId="32" applyFont="1" applyFill="1" applyAlignment="1"/>
    <xf numFmtId="0" fontId="21" fillId="0" borderId="0" xfId="32" applyFont="1" applyFill="1" applyBorder="1" applyAlignment="1">
      <alignment wrapText="1"/>
    </xf>
    <xf numFmtId="0" fontId="26" fillId="0" borderId="0" xfId="32" applyFont="1" applyFill="1" applyBorder="1" applyAlignment="1">
      <alignment vertical="top" wrapText="1"/>
    </xf>
    <xf numFmtId="0" fontId="25" fillId="0" borderId="10" xfId="32" applyFont="1" applyFill="1" applyBorder="1" applyAlignment="1">
      <alignment horizontal="center" vertical="center"/>
    </xf>
    <xf numFmtId="0" fontId="21" fillId="0" borderId="0" xfId="32" applyFont="1" applyFill="1" applyAlignment="1">
      <alignment horizontal="center"/>
    </xf>
    <xf numFmtId="0" fontId="26" fillId="0" borderId="0" xfId="32" applyFont="1" applyFill="1" applyAlignment="1">
      <alignment horizontal="center"/>
    </xf>
    <xf numFmtId="0" fontId="6" fillId="0" borderId="0" xfId="0" applyNumberFormat="1" applyFont="1" applyFill="1" applyBorder="1" applyAlignment="1">
      <alignment horizontal="left" vertical="center" wrapText="1"/>
    </xf>
    <xf numFmtId="0" fontId="26" fillId="0" borderId="0" xfId="32" applyFont="1" applyFill="1" applyBorder="1" applyAlignment="1">
      <alignment horizontal="center" vertical="center" wrapText="1"/>
    </xf>
    <xf numFmtId="49" fontId="26" fillId="0" borderId="0" xfId="32" applyNumberFormat="1" applyFont="1" applyFill="1" applyBorder="1" applyAlignment="1">
      <alignment horizontal="left" vertical="top" wrapText="1"/>
    </xf>
    <xf numFmtId="0" fontId="25" fillId="0" borderId="0" xfId="32" applyFont="1" applyFill="1" applyBorder="1" applyAlignment="1">
      <alignment horizontal="center" vertical="center" wrapText="1"/>
    </xf>
    <xf numFmtId="0" fontId="6" fillId="0" borderId="0" xfId="0" applyFont="1" applyFill="1" applyBorder="1"/>
    <xf numFmtId="0" fontId="24" fillId="0" borderId="10" xfId="33" applyFont="1" applyFill="1" applyBorder="1"/>
    <xf numFmtId="0" fontId="6" fillId="0" borderId="10" xfId="33" applyFont="1" applyFill="1" applyBorder="1" applyAlignment="1">
      <alignment horizontal="left" vertical="center" wrapText="1"/>
    </xf>
    <xf numFmtId="1" fontId="6" fillId="0" borderId="10" xfId="0" applyNumberFormat="1" applyFont="1" applyFill="1" applyBorder="1" applyAlignment="1">
      <alignment horizontal="center" vertical="center" wrapText="1"/>
    </xf>
    <xf numFmtId="0" fontId="6" fillId="0" borderId="10" xfId="0" applyFont="1" applyFill="1" applyBorder="1" applyAlignment="1">
      <alignment vertical="center" wrapText="1"/>
    </xf>
    <xf numFmtId="3" fontId="6" fillId="0" borderId="10" xfId="31" applyNumberFormat="1" applyFont="1" applyFill="1" applyBorder="1" applyAlignment="1" applyProtection="1">
      <alignment horizontal="center" vertical="center" wrapText="1"/>
      <protection locked="0"/>
    </xf>
    <xf numFmtId="0" fontId="6" fillId="0" borderId="0" xfId="32" applyFont="1" applyFill="1"/>
    <xf numFmtId="0" fontId="6" fillId="0" borderId="0" xfId="32" applyFont="1" applyFill="1" applyAlignment="1">
      <alignment horizontal="center" vertical="center" wrapText="1"/>
    </xf>
    <xf numFmtId="0" fontId="24" fillId="0" borderId="10" xfId="33" applyFont="1" applyFill="1" applyBorder="1" applyAlignment="1">
      <alignment vertical="center"/>
    </xf>
    <xf numFmtId="0" fontId="6" fillId="0" borderId="10" xfId="33" applyFont="1" applyFill="1" applyBorder="1" applyAlignment="1">
      <alignment vertical="center"/>
    </xf>
    <xf numFmtId="0" fontId="24" fillId="0" borderId="10" xfId="0" applyFont="1" applyFill="1" applyBorder="1" applyAlignment="1">
      <alignment vertical="center" wrapText="1"/>
    </xf>
    <xf numFmtId="0" fontId="6" fillId="0" borderId="10" xfId="0" applyNumberFormat="1" applyFont="1" applyFill="1" applyBorder="1" applyAlignment="1">
      <alignment horizontal="center" vertical="center" wrapText="1"/>
    </xf>
    <xf numFmtId="3" fontId="19" fillId="0" borderId="10" xfId="33" applyNumberFormat="1" applyFont="1" applyFill="1" applyBorder="1" applyAlignment="1">
      <alignment horizontal="right" vertical="center"/>
    </xf>
    <xf numFmtId="0" fontId="25" fillId="0" borderId="10" xfId="33" applyFont="1" applyFill="1" applyBorder="1" applyAlignment="1">
      <alignment horizontal="center" vertical="center" wrapText="1"/>
    </xf>
    <xf numFmtId="0" fontId="25" fillId="0" borderId="10" xfId="32" applyFont="1" applyFill="1" applyBorder="1" applyAlignment="1">
      <alignment horizontal="center" vertical="center" wrapText="1"/>
    </xf>
    <xf numFmtId="0" fontId="19" fillId="0" borderId="16" xfId="33" applyFont="1" applyFill="1" applyBorder="1" applyAlignment="1">
      <alignment horizontal="center" vertical="center"/>
    </xf>
    <xf numFmtId="0" fontId="19" fillId="0" borderId="10" xfId="33" applyFont="1" applyFill="1" applyBorder="1" applyAlignment="1">
      <alignment horizontal="center" vertical="center"/>
    </xf>
    <xf numFmtId="49" fontId="19" fillId="0" borderId="14" xfId="33" applyNumberFormat="1" applyFont="1" applyFill="1" applyBorder="1" applyAlignment="1">
      <alignment horizontal="left" vertical="top" wrapText="1"/>
    </xf>
    <xf numFmtId="49" fontId="19" fillId="0" borderId="16" xfId="33" applyNumberFormat="1" applyFont="1" applyFill="1" applyBorder="1" applyAlignment="1">
      <alignment horizontal="left" vertical="top" wrapText="1"/>
    </xf>
    <xf numFmtId="49" fontId="19" fillId="0" borderId="15" xfId="33" applyNumberFormat="1" applyFont="1" applyFill="1" applyBorder="1" applyAlignment="1">
      <alignment horizontal="left" vertical="top" wrapText="1"/>
    </xf>
    <xf numFmtId="3" fontId="19" fillId="0" borderId="14" xfId="33" applyNumberFormat="1" applyFont="1" applyFill="1" applyBorder="1" applyAlignment="1">
      <alignment horizontal="right" vertical="center"/>
    </xf>
    <xf numFmtId="3" fontId="19" fillId="0" borderId="16" xfId="33" applyNumberFormat="1" applyFont="1" applyFill="1" applyBorder="1" applyAlignment="1">
      <alignment horizontal="right" vertical="center"/>
    </xf>
    <xf numFmtId="3" fontId="19" fillId="0" borderId="15" xfId="33" applyNumberFormat="1" applyFont="1" applyFill="1" applyBorder="1" applyAlignment="1">
      <alignment horizontal="right" vertical="center"/>
    </xf>
    <xf numFmtId="3" fontId="19" fillId="0" borderId="14" xfId="33" applyNumberFormat="1" applyFont="1" applyFill="1" applyBorder="1" applyAlignment="1">
      <alignment horizontal="center" vertical="center"/>
    </xf>
    <xf numFmtId="3" fontId="19" fillId="0" borderId="16" xfId="33" applyNumberFormat="1" applyFont="1" applyFill="1" applyBorder="1" applyAlignment="1">
      <alignment horizontal="center" vertical="center"/>
    </xf>
    <xf numFmtId="3" fontId="19" fillId="0" borderId="15" xfId="33" applyNumberFormat="1" applyFont="1" applyFill="1" applyBorder="1" applyAlignment="1">
      <alignment horizontal="center" vertical="center"/>
    </xf>
    <xf numFmtId="0" fontId="19" fillId="0" borderId="14" xfId="33" applyFont="1" applyFill="1" applyBorder="1" applyAlignment="1">
      <alignment horizontal="center" vertical="center"/>
    </xf>
    <xf numFmtId="0" fontId="19" fillId="0" borderId="16" xfId="33" applyFont="1" applyFill="1" applyBorder="1" applyAlignment="1">
      <alignment horizontal="center" vertical="center"/>
    </xf>
    <xf numFmtId="0" fontId="19" fillId="0" borderId="15" xfId="33" applyFont="1" applyFill="1" applyBorder="1" applyAlignment="1">
      <alignment horizontal="center" vertical="center"/>
    </xf>
    <xf numFmtId="49" fontId="19" fillId="0" borderId="14" xfId="33" applyNumberFormat="1" applyFont="1" applyFill="1" applyBorder="1" applyAlignment="1">
      <alignment horizontal="center" vertical="top" wrapText="1"/>
    </xf>
    <xf numFmtId="49" fontId="19" fillId="0" borderId="16" xfId="33" applyNumberFormat="1" applyFont="1" applyFill="1" applyBorder="1" applyAlignment="1">
      <alignment horizontal="center" vertical="top" wrapText="1"/>
    </xf>
    <xf numFmtId="49" fontId="19" fillId="0" borderId="15" xfId="33" applyNumberFormat="1" applyFont="1" applyFill="1" applyBorder="1" applyAlignment="1">
      <alignment horizontal="center" vertical="top" wrapText="1"/>
    </xf>
    <xf numFmtId="49" fontId="19" fillId="0" borderId="10" xfId="33" applyNumberFormat="1" applyFont="1" applyFill="1" applyBorder="1" applyAlignment="1">
      <alignment horizontal="left" vertical="top" wrapText="1"/>
    </xf>
    <xf numFmtId="0" fontId="6" fillId="0" borderId="10" xfId="0" applyNumberFormat="1" applyFont="1" applyFill="1" applyBorder="1" applyAlignment="1">
      <alignment horizontal="center" vertical="center" wrapText="1"/>
    </xf>
    <xf numFmtId="0" fontId="19" fillId="0" borderId="10" xfId="33" applyFont="1" applyFill="1" applyBorder="1" applyAlignment="1">
      <alignment horizontal="center" vertical="center"/>
    </xf>
    <xf numFmtId="3" fontId="19" fillId="0" borderId="10" xfId="33" applyNumberFormat="1" applyFont="1" applyFill="1" applyBorder="1" applyAlignment="1">
      <alignment horizontal="right" vertical="center"/>
    </xf>
    <xf numFmtId="0" fontId="6" fillId="0" borderId="17"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0" fontId="6" fillId="0" borderId="19" xfId="0"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21" xfId="0"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0" fontId="6" fillId="0" borderId="23" xfId="0" applyNumberFormat="1" applyFont="1" applyFill="1" applyBorder="1" applyAlignment="1">
      <alignment horizontal="center" vertical="center" wrapText="1"/>
    </xf>
    <xf numFmtId="0" fontId="6" fillId="0" borderId="24" xfId="0" applyNumberFormat="1" applyFont="1" applyFill="1" applyBorder="1" applyAlignment="1">
      <alignment horizontal="center" vertical="center" wrapText="1"/>
    </xf>
    <xf numFmtId="0" fontId="25" fillId="0" borderId="10" xfId="33" applyFont="1" applyFill="1" applyBorder="1" applyAlignment="1">
      <alignment horizontal="center" vertical="center" wrapText="1"/>
    </xf>
    <xf numFmtId="0" fontId="20" fillId="0" borderId="10" xfId="33" applyFont="1" applyFill="1" applyBorder="1" applyAlignment="1">
      <alignment horizontal="center" vertical="center" wrapText="1"/>
    </xf>
    <xf numFmtId="0" fontId="25" fillId="0" borderId="10" xfId="32" applyFont="1" applyFill="1" applyBorder="1" applyAlignment="1">
      <alignment horizontal="center" vertical="center" wrapText="1"/>
    </xf>
    <xf numFmtId="0" fontId="21" fillId="0" borderId="0" xfId="32" applyFont="1" applyFill="1" applyAlignment="1">
      <alignment horizontal="right"/>
    </xf>
    <xf numFmtId="0" fontId="21" fillId="0" borderId="0" xfId="32" applyFont="1" applyFill="1" applyAlignment="1">
      <alignment horizontal="center"/>
    </xf>
    <xf numFmtId="0" fontId="26" fillId="0" borderId="0" xfId="32" applyFont="1" applyFill="1" applyAlignment="1">
      <alignment horizontal="center"/>
    </xf>
    <xf numFmtId="0" fontId="26" fillId="0" borderId="11" xfId="32" applyFont="1" applyFill="1" applyBorder="1" applyAlignment="1">
      <alignment horizontal="left" vertical="center" wrapText="1"/>
    </xf>
    <xf numFmtId="0" fontId="26" fillId="0" borderId="12" xfId="32" applyFont="1" applyFill="1" applyBorder="1" applyAlignment="1">
      <alignment horizontal="left" vertical="center" wrapText="1"/>
    </xf>
    <xf numFmtId="49" fontId="26" fillId="0" borderId="11" xfId="32" applyNumberFormat="1" applyFont="1" applyFill="1" applyBorder="1" applyAlignment="1">
      <alignment horizontal="left" vertical="top" wrapText="1"/>
    </xf>
    <xf numFmtId="49" fontId="26" fillId="0" borderId="12" xfId="32" applyNumberFormat="1" applyFont="1" applyFill="1" applyBorder="1" applyAlignment="1">
      <alignment horizontal="left" vertical="top" wrapText="1"/>
    </xf>
    <xf numFmtId="49" fontId="26" fillId="0" borderId="13" xfId="32" applyNumberFormat="1" applyFont="1" applyFill="1" applyBorder="1" applyAlignment="1">
      <alignment horizontal="left" vertical="top" wrapText="1"/>
    </xf>
    <xf numFmtId="0" fontId="25" fillId="0" borderId="14" xfId="33" applyFont="1" applyFill="1" applyBorder="1" applyAlignment="1">
      <alignment horizontal="center" vertical="center" wrapText="1"/>
    </xf>
    <xf numFmtId="0" fontId="25" fillId="0" borderId="16" xfId="33" applyFont="1" applyFill="1" applyBorder="1" applyAlignment="1">
      <alignment horizontal="center" vertical="center" wrapText="1"/>
    </xf>
    <xf numFmtId="0" fontId="25" fillId="0" borderId="15" xfId="33" applyFont="1" applyFill="1" applyBorder="1" applyAlignment="1">
      <alignment horizontal="center" vertical="center" wrapText="1"/>
    </xf>
    <xf numFmtId="0" fontId="26" fillId="0" borderId="10" xfId="32" applyFont="1" applyFill="1" applyBorder="1" applyAlignment="1">
      <alignment horizontal="center" vertical="center" wrapText="1"/>
    </xf>
    <xf numFmtId="14" fontId="26" fillId="0" borderId="10" xfId="32" applyNumberFormat="1" applyFont="1" applyFill="1" applyBorder="1" applyAlignment="1">
      <alignment horizontal="center" vertical="center" wrapText="1"/>
    </xf>
    <xf numFmtId="3" fontId="25" fillId="0" borderId="14" xfId="0" applyNumberFormat="1" applyFont="1" applyFill="1" applyBorder="1" applyAlignment="1">
      <alignment horizontal="center" vertical="center" wrapText="1"/>
    </xf>
    <xf numFmtId="3" fontId="25" fillId="0" borderId="16" xfId="0" applyNumberFormat="1" applyFont="1" applyFill="1" applyBorder="1" applyAlignment="1">
      <alignment horizontal="center" vertical="center" wrapText="1"/>
    </xf>
    <xf numFmtId="3" fontId="25" fillId="0" borderId="15" xfId="0" applyNumberFormat="1" applyFont="1" applyFill="1" applyBorder="1" applyAlignment="1">
      <alignment horizontal="center" vertical="center" wrapText="1"/>
    </xf>
  </cellXfs>
  <cellStyles count="40">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Акцент1" xfId="13" builtinId="29" customBuiltin="1"/>
    <cellStyle name="Акцент2" xfId="14" builtinId="33" customBuiltin="1"/>
    <cellStyle name="Акцент3" xfId="15" builtinId="37" customBuiltin="1"/>
    <cellStyle name="Акцент4" xfId="16" builtinId="41" customBuiltin="1"/>
    <cellStyle name="Акцент5" xfId="17" builtinId="45" customBuiltin="1"/>
    <cellStyle name="Акцент6" xfId="18" builtinId="49" customBuiltin="1"/>
    <cellStyle name="Ввод " xfId="19" builtinId="20" customBuiltin="1"/>
    <cellStyle name="Вывод" xfId="20" builtinId="21" customBuiltin="1"/>
    <cellStyle name="Вычисление" xfId="21" builtinId="22" customBuiltin="1"/>
    <cellStyle name="Заголовок 1" xfId="22" builtinId="16" customBuiltin="1"/>
    <cellStyle name="Заголовок 2" xfId="23" builtinId="17" customBuiltin="1"/>
    <cellStyle name="Заголовок 3" xfId="24" builtinId="18" customBuiltin="1"/>
    <cellStyle name="Заголовок 4" xfId="25" builtinId="19" customBuiltin="1"/>
    <cellStyle name="Итог" xfId="26" builtinId="25" customBuiltin="1"/>
    <cellStyle name="Контрольная ячейка" xfId="27" builtinId="23" customBuiltin="1"/>
    <cellStyle name="Название" xfId="28" builtinId="15" customBuiltin="1"/>
    <cellStyle name="Нейтральный" xfId="29" builtinId="28" customBuiltin="1"/>
    <cellStyle name="Обычный" xfId="0" builtinId="0"/>
    <cellStyle name="Обычный 2" xfId="30"/>
    <cellStyle name="Обычный_Инвестиции мониторинг_поставщики_РЭК" xfId="31"/>
    <cellStyle name="Обычный_СТ-ИП" xfId="32"/>
    <cellStyle name="Обычный_форма 1_финансиров-я програм кап вложений2" xfId="33"/>
    <cellStyle name="Плохой" xfId="34" builtinId="27" customBuiltin="1"/>
    <cellStyle name="Пояснение" xfId="35" builtinId="53" customBuiltin="1"/>
    <cellStyle name="Примечание" xfId="36" builtinId="10" customBuiltin="1"/>
    <cellStyle name="Связанная ячейка" xfId="37" builtinId="24" customBuiltin="1"/>
    <cellStyle name="Текст предупреждения" xfId="38" builtinId="11" customBuiltin="1"/>
    <cellStyle name="Хороший" xfId="3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gc1.ru/BDR/DI/&#1054;&#1073;&#1097;&#1072;&#1103;/&#1044;&#1077;&#1087;&#1072;&#1088;&#1090;&#1072;&#1084;&#1077;&#1085;&#1090;/&#1054;&#1090;&#1076;&#1077;&#1083;%20&#1080;&#1085;&#1074;&#1077;&#1089;&#1090;&#1080;&#1094;&#1080;&#1086;&#1085;&#1085;&#1099;&#1093;%20&#1087;&#1088;&#1086;&#1075;&#1088;&#1072;&#1084;&#1084;%20&#1080;%20&#1086;&#1090;&#1095;&#1105;&#1090;&#1085;&#1086;&#1089;&#1090;&#1080;/&#1056;&#1069;&#1050;%20&#1080;%20&#1060;&#1057;&#1058;/&#1060;&#1057;&#1058;/&#1064;&#1072;&#1073;&#1083;&#1086;&#1085;%202012-2014/&#1054;&#1090;&#1087;&#1088;&#1072;&#1074;&#1083;&#1077;&#1085;&#1086;%2028.04.2012%20&#1076;&#1083;&#1103;%20&#1090;&#1072;&#1088;&#1080;&#1092;.%20&#1079;&#1072;&#1103;&#1074;&#1082;&#1080;/INVEST%20WARM%20PLAN%204%2078(v1%201)_2012-2014_28.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gc1.ru/BDR/DI/&#1054;&#1073;&#1097;&#1072;&#1103;/&#1044;&#1077;&#1087;&#1072;&#1088;&#1090;&#1072;&#1084;&#1077;&#1085;&#1090;/&#1054;&#1090;&#1076;&#1077;&#1083;%20&#1080;&#1085;&#1074;&#1077;&#1089;&#1090;&#1080;&#1094;&#1080;&#1086;&#1085;&#1085;&#1099;&#1093;%20&#1087;&#1088;&#1086;&#1075;&#1088;&#1072;&#1084;&#1084;%20&#1080;%20&#1086;&#1090;&#1095;&#1105;&#1090;&#1085;&#1086;&#1089;&#1090;&#1080;/&#1056;&#1069;&#1050;%20&#1080;%20&#1060;&#1057;&#1058;/&#1060;&#1057;&#1058;/&#1064;&#1072;&#1073;&#1083;&#1086;&#1085;%202012-2014/&#1054;&#1090;&#1087;&#1088;&#1072;&#1074;&#1083;&#1077;&#1085;&#1086;%2028.04.2012/INVEST%20WARM%20PLAN%204%2078(v1%201)_2012-2014_28.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gc1.ru/BDR/DI/&#1054;&#1073;&#1097;&#1072;&#1103;/&#1044;&#1077;&#1087;&#1072;&#1088;&#1090;&#1072;&#1084;&#1077;&#1085;&#1090;/&#1054;&#1090;&#1076;&#1077;&#1083;%20&#1080;&#1085;&#1074;&#1077;&#1089;&#1090;&#1080;&#1094;&#1080;&#1086;&#1085;&#1085;&#1099;&#1093;%20&#1087;&#1088;&#1086;&#1075;&#1088;&#1072;&#1084;&#1084;%20&#1080;%20&#1086;&#1090;&#1095;&#1105;&#1090;&#1085;&#1086;&#1089;&#1090;&#1080;/&#1056;&#1069;&#1050;%20&#1080;%20&#1060;&#1057;&#1058;/&#1060;&#1086;&#1088;&#1084;&#1072;%20&#1057;&#1058;-&#1048;&#1055;%20%20(&#1079;&#1072;&#1087;&#1088;&#1086;&#1089;%20&#8470;%20171.1-24)/2014/&#1057;&#1058;-&#1058;&#1057;%2021%20&#1057;&#1055;&#1073;%20&#1079;&#1072;%204%20&#1082;&#1074;&#1072;&#1088;&#1090;&#1072;&#1083;%202014%20&#1075;&#1086;&#1090;&#1086;&#1074;&#1099;&#1081;%20&#1073;&#1077;&#1079;%20&#1080;&#1089;&#1090;&#1086;&#1095;&#1085;&#1080;&#1082;&#1086;&#10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tgc1.ru/fileadmin/clients/2015/spb/&#1042;&#1099;&#1075;&#1088;&#1091;&#1079;&#1082;&#1072;%20&#1080;&#1079;%201&#1057;_&#1062;&#1077;&#1083;&#1100;%20&#1080;%20&#1086;&#1073;&#1086;&#1089;&#1085;&#1086;&#1074;&#1072;&#1085;&#1080;&#1077;%20&#1087;&#1088;&#1086;&#1077;&#1082;&#1090;&#1086;&#107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gc1.ru/fileadmin/clients/2015/spb/&#1042;&#1099;&#1075;&#1088;&#1091;&#1079;&#1082;&#1072;%20&#1080;&#1079;%201&#1057;_&#1062;&#1077;&#1083;&#1100;%20&#1080;%20&#1086;&#1073;&#1086;&#1089;&#1085;&#1086;&#1074;&#1072;&#1085;&#1080;&#1077;%20&#1087;&#1088;&#1086;&#1077;&#1082;&#1090;&#1086;&#1074;%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изводство тепла"/>
      <sheetName val="Передача тепла"/>
      <sheetName val="Произв.ввод-вывод мощностей"/>
      <sheetName val="Передача 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PR"/>
      <sheetName val="modP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J2" t="str">
            <v>НИОКР</v>
          </cell>
          <cell r="K2" t="str">
            <v>реконструкция</v>
          </cell>
        </row>
        <row r="3">
          <cell r="J3" t="str">
            <v>СМР</v>
          </cell>
          <cell r="K3" t="str">
            <v>модернизация</v>
          </cell>
        </row>
        <row r="4">
          <cell r="J4" t="str">
            <v>ПИР</v>
          </cell>
          <cell r="K4" t="str">
            <v>техническое перевооружение</v>
          </cell>
        </row>
        <row r="5">
          <cell r="J5" t="str">
            <v>ПНР</v>
          </cell>
          <cell r="K5" t="str">
            <v>новое строительство</v>
          </cell>
        </row>
        <row r="6">
          <cell r="J6" t="str">
            <v>закупка основных средств</v>
          </cell>
          <cell r="K6" t="str">
            <v>энергосбережение и повышение энергетической эффективности</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изводство тепла"/>
      <sheetName val="Передача тепла"/>
      <sheetName val="Произв.ввод-вывод мощностей"/>
      <sheetName val="Передача 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PR"/>
      <sheetName val="modP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F2">
            <v>2006</v>
          </cell>
          <cell r="I2" t="str">
            <v>январь</v>
          </cell>
        </row>
        <row r="3">
          <cell r="F3">
            <v>2007</v>
          </cell>
          <cell r="I3" t="str">
            <v>февраль</v>
          </cell>
        </row>
        <row r="4">
          <cell r="F4">
            <v>2008</v>
          </cell>
          <cell r="I4" t="str">
            <v>март</v>
          </cell>
        </row>
        <row r="5">
          <cell r="F5">
            <v>2009</v>
          </cell>
          <cell r="I5" t="str">
            <v>апрель</v>
          </cell>
        </row>
        <row r="6">
          <cell r="F6">
            <v>2010</v>
          </cell>
          <cell r="I6" t="str">
            <v>май</v>
          </cell>
        </row>
        <row r="7">
          <cell r="F7" t="str">
            <v>2011</v>
          </cell>
          <cell r="I7" t="str">
            <v>июнь</v>
          </cell>
        </row>
        <row r="8">
          <cell r="F8" t="str">
            <v>2012</v>
          </cell>
          <cell r="I8" t="str">
            <v>июль</v>
          </cell>
        </row>
        <row r="9">
          <cell r="F9" t="str">
            <v>2013</v>
          </cell>
          <cell r="I9" t="str">
            <v>август</v>
          </cell>
        </row>
        <row r="10">
          <cell r="F10" t="str">
            <v>2014</v>
          </cell>
          <cell r="I10" t="str">
            <v>сентябрь</v>
          </cell>
        </row>
        <row r="11">
          <cell r="F11" t="str">
            <v>2015</v>
          </cell>
          <cell r="I11" t="str">
            <v>октябрь</v>
          </cell>
        </row>
        <row r="12">
          <cell r="F12" t="str">
            <v>2016</v>
          </cell>
          <cell r="I12" t="str">
            <v>ноябрь</v>
          </cell>
        </row>
        <row r="13">
          <cell r="F13" t="str">
            <v>2017</v>
          </cell>
          <cell r="I13" t="str">
            <v>декабрь</v>
          </cell>
        </row>
        <row r="14">
          <cell r="F14" t="str">
            <v>2018</v>
          </cell>
        </row>
        <row r="15">
          <cell r="F15" t="str">
            <v>2019</v>
          </cell>
        </row>
        <row r="16">
          <cell r="F16" t="str">
            <v>2020</v>
          </cell>
        </row>
        <row r="17">
          <cell r="F17" t="str">
            <v>2021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2"/>
    </sheetNames>
    <sheetDataSet>
      <sheetData sheetId="0">
        <row r="9">
          <cell r="C9" t="str">
            <v>№ ИП</v>
          </cell>
        </row>
        <row r="14">
          <cell r="C14" t="str">
            <v>07-0309</v>
          </cell>
          <cell r="Z14" t="str">
            <v>Покрытие возрастающих электрических потребностей, повышение надежности электроснабжения Центрального района г. Санкт-Петербурга</v>
          </cell>
        </row>
        <row r="15">
          <cell r="Z15">
            <v>0</v>
          </cell>
        </row>
        <row r="16">
          <cell r="Z16">
            <v>0</v>
          </cell>
        </row>
        <row r="17">
          <cell r="Z17">
            <v>0</v>
          </cell>
        </row>
        <row r="18">
          <cell r="C18" t="str">
            <v>10-0428</v>
          </cell>
          <cell r="Z18" t="str">
            <v>Обеспечения надежной и бесперебойной производственной деятельности</v>
          </cell>
        </row>
        <row r="19">
          <cell r="Z19">
            <v>0</v>
          </cell>
        </row>
        <row r="20">
          <cell r="Z20">
            <v>0</v>
          </cell>
        </row>
        <row r="21">
          <cell r="C21" t="str">
            <v>11-0200</v>
          </cell>
          <cell r="Z2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2">
          <cell r="Z22">
            <v>0</v>
          </cell>
        </row>
        <row r="23">
          <cell r="Z23">
            <v>0</v>
          </cell>
        </row>
        <row r="24">
          <cell r="C24" t="str">
            <v>11-0357</v>
          </cell>
          <cell r="Z24" t="str">
            <v>Обеспечение тепловой энергией потребностей Васильевского острова с учетом его расширения</v>
          </cell>
        </row>
        <row r="25">
          <cell r="Z25">
            <v>0</v>
          </cell>
        </row>
        <row r="26">
          <cell r="Z26">
            <v>0</v>
          </cell>
        </row>
        <row r="27">
          <cell r="C27" t="str">
            <v>11-0423</v>
          </cell>
          <cell r="Z2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8">
          <cell r="Z28">
            <v>0</v>
          </cell>
        </row>
        <row r="29">
          <cell r="Z29">
            <v>0</v>
          </cell>
        </row>
        <row r="30">
          <cell r="C30" t="str">
            <v>11-0446</v>
          </cell>
          <cell r="Z30" t="str">
            <v>покрытие возрастающих тепловых и электрических потребностей, замена устаревшего оборудования, повышение надежности и эффективности энергообеспечения Центрального района г.Санкт-Петербурга, выполнений обязательств по ДПМ</v>
          </cell>
        </row>
        <row r="31">
          <cell r="Z31">
            <v>0</v>
          </cell>
        </row>
        <row r="32">
          <cell r="Z32">
            <v>0</v>
          </cell>
        </row>
        <row r="33">
          <cell r="C33" t="str">
            <v>12-0309</v>
          </cell>
          <cell r="Z3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4">
          <cell r="Z34">
            <v>0</v>
          </cell>
        </row>
        <row r="35">
          <cell r="Z35">
            <v>0</v>
          </cell>
        </row>
        <row r="36">
          <cell r="C36" t="str">
            <v>12-0328</v>
          </cell>
          <cell r="Z36" t="str">
            <v>Физический износ приборов, оборудования.</v>
          </cell>
        </row>
        <row r="37">
          <cell r="Z37">
            <v>0</v>
          </cell>
        </row>
        <row r="38">
          <cell r="Z38">
            <v>0</v>
          </cell>
        </row>
        <row r="39">
          <cell r="C39" t="str">
            <v>12-0335</v>
          </cell>
          <cell r="Z39" t="str">
            <v>Повышение надёжности и безаварийной работы электрооборудования</v>
          </cell>
        </row>
        <row r="40">
          <cell r="C40" t="str">
            <v>12-0335</v>
          </cell>
          <cell r="Z40">
            <v>0</v>
          </cell>
        </row>
        <row r="41">
          <cell r="C41" t="str">
            <v>12-0335</v>
          </cell>
          <cell r="Z41">
            <v>0</v>
          </cell>
        </row>
        <row r="42">
          <cell r="C42" t="str">
            <v>12-0351</v>
          </cell>
          <cell r="Z4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3">
          <cell r="C43" t="str">
            <v>12-0351</v>
          </cell>
          <cell r="Z43">
            <v>0</v>
          </cell>
        </row>
        <row r="44">
          <cell r="C44" t="str">
            <v>12-0351</v>
          </cell>
          <cell r="Z44">
            <v>0</v>
          </cell>
        </row>
        <row r="45">
          <cell r="C45" t="str">
            <v>12-0352</v>
          </cell>
          <cell r="Z45" t="str">
            <v>Повышение надёжности и безаварийной работы электрооборудования</v>
          </cell>
        </row>
        <row r="46">
          <cell r="Z46">
            <v>0</v>
          </cell>
        </row>
        <row r="47">
          <cell r="C47" t="str">
            <v>12-0352</v>
          </cell>
          <cell r="Z47">
            <v>0</v>
          </cell>
        </row>
        <row r="48">
          <cell r="C48" t="str">
            <v>12-0579</v>
          </cell>
          <cell r="Z48"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9">
          <cell r="C49" t="str">
            <v>12-0579</v>
          </cell>
          <cell r="Z49">
            <v>0</v>
          </cell>
        </row>
        <row r="50">
          <cell r="C50" t="str">
            <v>12-0691</v>
          </cell>
          <cell r="Z50" t="str">
            <v xml:space="preserve">Предлагаемые системы учета обеспечат: Уменьшение погрешности учета отпускаемой тепловой энергии в 7 раз.                                                                                                                                                       </v>
          </cell>
        </row>
        <row r="51">
          <cell r="Z51">
            <v>0</v>
          </cell>
        </row>
        <row r="52">
          <cell r="Z52">
            <v>0</v>
          </cell>
        </row>
        <row r="53">
          <cell r="C53" t="str">
            <v>12-0344</v>
          </cell>
          <cell r="Z53" t="str">
            <v>Повышение надёжности и безаварийной работы электрооборудования</v>
          </cell>
        </row>
        <row r="54">
          <cell r="Z54">
            <v>0</v>
          </cell>
        </row>
        <row r="55">
          <cell r="Z55">
            <v>0</v>
          </cell>
        </row>
        <row r="56">
          <cell r="C56" t="str">
            <v>12-0354</v>
          </cell>
          <cell r="Z56"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57">
          <cell r="Z57">
            <v>0</v>
          </cell>
        </row>
        <row r="58">
          <cell r="Z58">
            <v>0</v>
          </cell>
        </row>
        <row r="59">
          <cell r="C59" t="str">
            <v>13-0494</v>
          </cell>
          <cell r="Z59" t="str">
            <v>Повышение надёжности и безаварийной работы электрооборудования</v>
          </cell>
        </row>
        <row r="60">
          <cell r="Z60">
            <v>0</v>
          </cell>
        </row>
        <row r="61">
          <cell r="C61" t="str">
            <v>13-0519</v>
          </cell>
          <cell r="Z6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2">
          <cell r="Z62">
            <v>0</v>
          </cell>
        </row>
        <row r="63">
          <cell r="C63" t="str">
            <v>13-0313</v>
          </cell>
          <cell r="Z6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4">
          <cell r="Z64">
            <v>0</v>
          </cell>
        </row>
        <row r="65">
          <cell r="Z65">
            <v>0</v>
          </cell>
        </row>
        <row r="66">
          <cell r="C66" t="str">
            <v>12-0390</v>
          </cell>
          <cell r="Z66" t="str">
            <v>Обеспечения надежной и бесперебойной производственной деятельности</v>
          </cell>
        </row>
        <row r="67">
          <cell r="Z67" t="str">
            <v>Обеспечения надежной и бесперебойной производственной деятельности</v>
          </cell>
        </row>
        <row r="68">
          <cell r="C68" t="str">
            <v>12-0390</v>
          </cell>
          <cell r="Z68" t="str">
            <v>Обеспечения надежной и бесперебойной производственной деятельности</v>
          </cell>
        </row>
        <row r="69">
          <cell r="C69" t="str">
            <v>11-0197</v>
          </cell>
          <cell r="Z6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0">
          <cell r="Z70">
            <v>0</v>
          </cell>
        </row>
        <row r="71">
          <cell r="C71" t="str">
            <v>11-0197</v>
          </cell>
          <cell r="Z71">
            <v>0</v>
          </cell>
        </row>
        <row r="72">
          <cell r="C72" t="str">
            <v>12-0209</v>
          </cell>
          <cell r="Z7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3">
          <cell r="Z73">
            <v>0</v>
          </cell>
        </row>
        <row r="74">
          <cell r="C74" t="str">
            <v>12-0209</v>
          </cell>
          <cell r="Z74">
            <v>0</v>
          </cell>
        </row>
        <row r="75">
          <cell r="C75" t="str">
            <v>13-0515</v>
          </cell>
          <cell r="Z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6">
          <cell r="Z76">
            <v>0</v>
          </cell>
        </row>
        <row r="77">
          <cell r="C77" t="str">
            <v>13-0515</v>
          </cell>
          <cell r="Z77">
            <v>0</v>
          </cell>
        </row>
        <row r="78">
          <cell r="C78" t="str">
            <v>13-1346</v>
          </cell>
          <cell r="Z7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9">
          <cell r="Z79">
            <v>0</v>
          </cell>
        </row>
        <row r="80">
          <cell r="C80" t="str">
            <v>13-1346</v>
          </cell>
          <cell r="Z80">
            <v>0</v>
          </cell>
        </row>
        <row r="81">
          <cell r="C81" t="str">
            <v>14-0694</v>
          </cell>
          <cell r="Z8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82">
          <cell r="C82" t="str">
            <v>14-0694</v>
          </cell>
          <cell r="Z82">
            <v>0</v>
          </cell>
        </row>
        <row r="83">
          <cell r="C83" t="str">
            <v>14-0705</v>
          </cell>
          <cell r="Z8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84">
          <cell r="C84" t="str">
            <v>14-0705</v>
          </cell>
          <cell r="Z84">
            <v>0</v>
          </cell>
        </row>
        <row r="85">
          <cell r="C85" t="str">
            <v>14-0675</v>
          </cell>
          <cell r="Z8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86">
          <cell r="C86" t="str">
            <v>14-0675</v>
          </cell>
          <cell r="Z86">
            <v>0</v>
          </cell>
        </row>
        <row r="87">
          <cell r="C87" t="str">
            <v>11-0425</v>
          </cell>
          <cell r="Z8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 Необходимость проекта вызвана требованиями к питьевой и гор</v>
          </cell>
        </row>
        <row r="88">
          <cell r="Z88">
            <v>0</v>
          </cell>
        </row>
        <row r="89">
          <cell r="Z89">
            <v>0</v>
          </cell>
        </row>
        <row r="90">
          <cell r="C90" t="str">
            <v>11-0425</v>
          </cell>
          <cell r="Z90">
            <v>0</v>
          </cell>
        </row>
        <row r="91">
          <cell r="C91" t="str">
            <v>13-1141</v>
          </cell>
          <cell r="Z91" t="str">
            <v xml:space="preserve">Выполнение норм и требований по охране труда </v>
          </cell>
        </row>
        <row r="92">
          <cell r="C92" t="str">
            <v>13-1141</v>
          </cell>
          <cell r="Z92">
            <v>0</v>
          </cell>
        </row>
        <row r="93">
          <cell r="C93" t="str">
            <v>14-0674</v>
          </cell>
          <cell r="Z93" t="str">
            <v xml:space="preserve">Выполнение норм и требований по охране труда </v>
          </cell>
        </row>
        <row r="94">
          <cell r="C94" t="str">
            <v>14-0674</v>
          </cell>
          <cell r="Z94">
            <v>0</v>
          </cell>
        </row>
        <row r="95">
          <cell r="C95" t="str">
            <v>14-0706</v>
          </cell>
          <cell r="Z95" t="str">
            <v>Выполнение требований по соблюдению нормального температурного режима в административных помещениях</v>
          </cell>
        </row>
        <row r="96">
          <cell r="C96" t="str">
            <v>14-0706</v>
          </cell>
          <cell r="Z96">
            <v>0</v>
          </cell>
        </row>
        <row r="97">
          <cell r="C97" t="str">
            <v>13-1420</v>
          </cell>
          <cell r="Z9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98">
          <cell r="Z98">
            <v>0</v>
          </cell>
        </row>
        <row r="99">
          <cell r="Z99">
            <v>0</v>
          </cell>
        </row>
        <row r="100">
          <cell r="C100" t="str">
            <v>15-1164</v>
          </cell>
          <cell r="Z10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01">
          <cell r="Z101">
            <v>0</v>
          </cell>
        </row>
        <row r="102">
          <cell r="Z102">
            <v>0</v>
          </cell>
        </row>
        <row r="103">
          <cell r="C103" t="str">
            <v>14-0967</v>
          </cell>
          <cell r="Z103" t="str">
            <v>Обеспечение безопасной эксплуатации</v>
          </cell>
        </row>
        <row r="104">
          <cell r="C104" t="str">
            <v>14-0967</v>
          </cell>
          <cell r="Z104">
            <v>0</v>
          </cell>
        </row>
        <row r="105">
          <cell r="C105" t="str">
            <v>14-0951</v>
          </cell>
          <cell r="Z10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06">
          <cell r="Z106">
            <v>0</v>
          </cell>
        </row>
        <row r="107">
          <cell r="C107" t="str">
            <v>14-0995</v>
          </cell>
          <cell r="Z107" t="str">
            <v>Обеспечения надежной и бесперебойной производственной деятельности</v>
          </cell>
        </row>
        <row r="108">
          <cell r="Z108">
            <v>0</v>
          </cell>
        </row>
        <row r="109">
          <cell r="C109" t="str">
            <v>05-0144</v>
          </cell>
          <cell r="Z109" t="str">
            <v>В связи с физическим износом насосного оборудования I-ой очереди (ТЭЦ "Красный Октябрь") и его выводом его из эксплуатации.</v>
          </cell>
        </row>
        <row r="110">
          <cell r="Z110">
            <v>0</v>
          </cell>
        </row>
        <row r="111">
          <cell r="Z111">
            <v>0</v>
          </cell>
        </row>
        <row r="112">
          <cell r="C112" t="str">
            <v>06-0213</v>
          </cell>
          <cell r="Z112" t="str">
            <v>В связи с физическим износом и моральным устареванием основного оборудования I-ой очереди (ТЭЦ "Красный Октябрь") и его выводом из эксплуатации.</v>
          </cell>
        </row>
        <row r="113">
          <cell r="Z113">
            <v>0</v>
          </cell>
        </row>
        <row r="114">
          <cell r="Z114">
            <v>0</v>
          </cell>
        </row>
        <row r="115">
          <cell r="Z115">
            <v>0</v>
          </cell>
        </row>
        <row r="116">
          <cell r="C116" t="str">
            <v>06-0257</v>
          </cell>
          <cell r="Z116" t="str">
            <v>Повышение эффективности планирования и контроля за выполнением работ по текущему обслуживанию и ремонту:
• Сокращение количества аварийных ситуаций.
• Увеличение срока службы оборудования.  
• Сокращение сверхнормативных запасов на складах.
• Автоматизаци</v>
          </cell>
        </row>
        <row r="117">
          <cell r="Z117">
            <v>0</v>
          </cell>
        </row>
        <row r="118">
          <cell r="C118" t="str">
            <v>06-0257</v>
          </cell>
          <cell r="Z118">
            <v>0</v>
          </cell>
        </row>
        <row r="119">
          <cell r="C119" t="str">
            <v>11-0322</v>
          </cell>
          <cell r="Z119" t="str">
            <v>В целях обеспечения непрерывного производственного процесса необходимо создание унифицированной структурированной кабельной сети</v>
          </cell>
        </row>
        <row r="120">
          <cell r="C120" t="str">
            <v>11-0322</v>
          </cell>
          <cell r="Z120">
            <v>0</v>
          </cell>
        </row>
        <row r="121">
          <cell r="C121" t="str">
            <v>11-0450</v>
          </cell>
          <cell r="Z12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22">
          <cell r="C122" t="str">
            <v>11-0450</v>
          </cell>
          <cell r="Z122">
            <v>0</v>
          </cell>
        </row>
        <row r="123">
          <cell r="C123" t="str">
            <v>11-0450</v>
          </cell>
          <cell r="Z123">
            <v>0</v>
          </cell>
        </row>
        <row r="124">
          <cell r="C124" t="str">
            <v>12-0338</v>
          </cell>
          <cell r="Z124" t="str">
            <v>Физический износ приборов, оборудования.</v>
          </cell>
        </row>
        <row r="125">
          <cell r="Z125">
            <v>0</v>
          </cell>
        </row>
        <row r="126">
          <cell r="C126" t="str">
            <v>12-0338</v>
          </cell>
          <cell r="Z126">
            <v>0</v>
          </cell>
        </row>
        <row r="127">
          <cell r="C127" t="str">
            <v>12-0677</v>
          </cell>
          <cell r="Z12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28">
          <cell r="C128" t="str">
            <v>12-0677</v>
          </cell>
          <cell r="Z128">
            <v>0</v>
          </cell>
        </row>
        <row r="129">
          <cell r="C129" t="str">
            <v>12-0693</v>
          </cell>
          <cell r="Z129" t="str">
            <v xml:space="preserve">Предлагаемые системы учета обеспечат: Уменьшение погрешности учета отпускаемой тепловой энергии в 7 раз.                                                                                                                                                       </v>
          </cell>
        </row>
        <row r="130">
          <cell r="Z130">
            <v>0</v>
          </cell>
        </row>
        <row r="131">
          <cell r="Z131">
            <v>0</v>
          </cell>
        </row>
        <row r="132">
          <cell r="C132" t="str">
            <v>12-0693</v>
          </cell>
          <cell r="Z132">
            <v>0</v>
          </cell>
        </row>
        <row r="133">
          <cell r="C133" t="str">
            <v>13-0222</v>
          </cell>
          <cell r="Z13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34">
          <cell r="C134" t="str">
            <v>13-0222</v>
          </cell>
          <cell r="Z134">
            <v>0</v>
          </cell>
        </row>
        <row r="135">
          <cell r="C135" t="str">
            <v>13-0233</v>
          </cell>
          <cell r="Z135" t="str">
            <v>Обеспечения надежной и бесперебойной производственной деятельности</v>
          </cell>
        </row>
        <row r="136">
          <cell r="Z136">
            <v>0</v>
          </cell>
        </row>
        <row r="137">
          <cell r="C137" t="str">
            <v>13-0233</v>
          </cell>
          <cell r="Z137">
            <v>0</v>
          </cell>
        </row>
        <row r="138">
          <cell r="C138" t="str">
            <v>13-1184</v>
          </cell>
          <cell r="Z138" t="str">
            <v>Обеспечение выдачи полной мощности Правобережной ТЭЦ-5 (энергоблок № 2) на уровне 2012 года (Пояснительная записка №25499-ПЗС-Т.1КН.2(изм.3) книга 2  «Схемы выдачи электрической мощности вновь сооружаемых и расширяемых электростанций ОАО «ТГК-1»). 
- Повы</v>
          </cell>
        </row>
        <row r="139">
          <cell r="Z139">
            <v>0</v>
          </cell>
        </row>
        <row r="140">
          <cell r="C140" t="str">
            <v>13-1184</v>
          </cell>
          <cell r="Z140">
            <v>0</v>
          </cell>
        </row>
        <row r="141">
          <cell r="C141" t="str">
            <v>13-0524</v>
          </cell>
          <cell r="Z141" t="str">
            <v>Обеспечение безопасной эксплуатации</v>
          </cell>
        </row>
        <row r="142">
          <cell r="Z142">
            <v>0</v>
          </cell>
        </row>
        <row r="143">
          <cell r="C143" t="str">
            <v>11-0253</v>
          </cell>
          <cell r="Z14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44">
          <cell r="C144" t="str">
            <v>11-0253</v>
          </cell>
          <cell r="Z144">
            <v>0</v>
          </cell>
        </row>
        <row r="145">
          <cell r="C145" t="str">
            <v>10-0228</v>
          </cell>
          <cell r="Z145" t="str">
            <v>В результате реализации проекта произойдёт: существенное сокращение эксплуатационных и ремонтных затрат; значительное сокращение платы за сброс воды в городской коллектор, за счёт её направления в оборотный цикл станции.</v>
          </cell>
        </row>
        <row r="146">
          <cell r="Z146">
            <v>0</v>
          </cell>
        </row>
        <row r="147">
          <cell r="C147" t="str">
            <v>10-0228</v>
          </cell>
          <cell r="Z147">
            <v>0</v>
          </cell>
        </row>
        <row r="148">
          <cell r="C148" t="str">
            <v>12-1164</v>
          </cell>
          <cell r="Z148" t="str">
            <v xml:space="preserve">Обеспечение непрерывного производственного процесса в соответствии с технологическим требованиям к узлам связи. </v>
          </cell>
        </row>
        <row r="149">
          <cell r="C149" t="str">
            <v>12-1164</v>
          </cell>
          <cell r="Z149">
            <v>0</v>
          </cell>
        </row>
        <row r="150">
          <cell r="C150" t="str">
            <v>13-1315</v>
          </cell>
          <cell r="Z150" t="str">
            <v>Устранение замечаний ЛенРДУ, выявленных в ходе эксплуатации.</v>
          </cell>
        </row>
        <row r="151">
          <cell r="C151" t="str">
            <v>13-1315</v>
          </cell>
          <cell r="Z151">
            <v>0</v>
          </cell>
        </row>
        <row r="152">
          <cell r="C152" t="str">
            <v>12-0216</v>
          </cell>
          <cell r="Z152" t="str">
            <v>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v>
          </cell>
        </row>
        <row r="153">
          <cell r="C153" t="str">
            <v>12-0216</v>
          </cell>
          <cell r="Z153">
            <v>0</v>
          </cell>
        </row>
        <row r="154">
          <cell r="C154" t="str">
            <v>14-0748</v>
          </cell>
          <cell r="Z15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55">
          <cell r="Z155">
            <v>0</v>
          </cell>
        </row>
        <row r="156">
          <cell r="C156" t="str">
            <v>14-0748</v>
          </cell>
          <cell r="Z156">
            <v>0</v>
          </cell>
        </row>
        <row r="157">
          <cell r="C157" t="str">
            <v>10-0440</v>
          </cell>
          <cell r="Z157" t="str">
            <v>Повышение  надежной и экономичной работы тепломеханического оборудования ТЭЦ-5</v>
          </cell>
        </row>
        <row r="158">
          <cell r="C158" t="str">
            <v>10-0440</v>
          </cell>
          <cell r="Z158">
            <v>0</v>
          </cell>
        </row>
        <row r="159">
          <cell r="C159" t="str">
            <v>14-0713</v>
          </cell>
          <cell r="Z159" t="str">
            <v xml:space="preserve">Выполнение норм и требований по охране труда </v>
          </cell>
        </row>
        <row r="160">
          <cell r="C160" t="str">
            <v>14-0713</v>
          </cell>
          <cell r="Z160">
            <v>0</v>
          </cell>
        </row>
        <row r="161">
          <cell r="C161" t="str">
            <v>14-0715</v>
          </cell>
          <cell r="Z161" t="str">
            <v xml:space="preserve">Выполнение норм и требований по охране труда </v>
          </cell>
        </row>
        <row r="162">
          <cell r="C162" t="str">
            <v>14-0715</v>
          </cell>
          <cell r="Z162">
            <v>0</v>
          </cell>
        </row>
        <row r="163">
          <cell r="C163" t="str">
            <v>13-1374</v>
          </cell>
          <cell r="Z16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64">
          <cell r="Z164">
            <v>0</v>
          </cell>
        </row>
        <row r="165">
          <cell r="C165" t="str">
            <v>13-1430</v>
          </cell>
          <cell r="Z165" t="str">
            <v>В целях обеспечения непрерывного производственного процесса необходимо создание унифицированной структурированной кабельной сети</v>
          </cell>
        </row>
        <row r="166">
          <cell r="Z166">
            <v>0</v>
          </cell>
        </row>
        <row r="167">
          <cell r="C167" t="str">
            <v>13-1478</v>
          </cell>
          <cell r="Z167" t="str">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ell>
        </row>
        <row r="168">
          <cell r="Z168">
            <v>0</v>
          </cell>
        </row>
        <row r="169">
          <cell r="C169" t="str">
            <v>14-0896</v>
          </cell>
          <cell r="Z169" t="str">
            <v>Обеспечение тепловой энергией потребностей деревни Кудрово</v>
          </cell>
        </row>
        <row r="170">
          <cell r="Z170">
            <v>0</v>
          </cell>
        </row>
        <row r="171">
          <cell r="Z171">
            <v>0</v>
          </cell>
        </row>
        <row r="172">
          <cell r="C172" t="str">
            <v>14-0974</v>
          </cell>
          <cell r="Z172" t="str">
            <v>Обеспечение безаварийной работы АСУ ТП ТЭЦ-5  филиала "Невский"</v>
          </cell>
        </row>
        <row r="173">
          <cell r="C173" t="str">
            <v>14-0974</v>
          </cell>
          <cell r="Z173">
            <v>0</v>
          </cell>
        </row>
        <row r="174">
          <cell r="C174" t="str">
            <v>14-0907</v>
          </cell>
          <cell r="Z17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75">
          <cell r="Z175">
            <v>0</v>
          </cell>
        </row>
        <row r="176">
          <cell r="C176" t="str">
            <v>14-1003</v>
          </cell>
          <cell r="Z176" t="str">
            <v>Надежная эксплуатация помещения узла связи и создание микроклимата на рабочих местах.</v>
          </cell>
        </row>
        <row r="177">
          <cell r="Z177">
            <v>0</v>
          </cell>
        </row>
        <row r="178">
          <cell r="C178" t="str">
            <v>12-0334</v>
          </cell>
          <cell r="Z17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79">
          <cell r="Z179">
            <v>0</v>
          </cell>
        </row>
        <row r="180">
          <cell r="C180" t="str">
            <v>14-0930</v>
          </cell>
          <cell r="Z180" t="str">
            <v>Обеспечения надежной и бесперебойной производственной деятельности</v>
          </cell>
        </row>
        <row r="181">
          <cell r="Z181">
            <v>0</v>
          </cell>
        </row>
        <row r="182">
          <cell r="C182" t="str">
            <v>11-0451</v>
          </cell>
          <cell r="Z18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83">
          <cell r="C183" t="str">
            <v>11-0451</v>
          </cell>
          <cell r="Z183">
            <v>0</v>
          </cell>
        </row>
        <row r="184">
          <cell r="C184" t="str">
            <v>12-0306</v>
          </cell>
          <cell r="Z184" t="str">
            <v>Приведение в соответствие СанПиН 2.1.4.2496-09 качества питьевой воды</v>
          </cell>
        </row>
        <row r="185">
          <cell r="Z185">
            <v>0</v>
          </cell>
        </row>
        <row r="186">
          <cell r="Z186">
            <v>0</v>
          </cell>
        </row>
        <row r="187">
          <cell r="Z187">
            <v>0</v>
          </cell>
        </row>
        <row r="188">
          <cell r="C188" t="str">
            <v>12-0323</v>
          </cell>
          <cell r="Z188"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189">
          <cell r="Z189">
            <v>0</v>
          </cell>
        </row>
        <row r="190">
          <cell r="C190" t="str">
            <v>12-0559</v>
          </cell>
          <cell r="Z19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91">
          <cell r="Z191">
            <v>0</v>
          </cell>
        </row>
        <row r="192">
          <cell r="C192" t="str">
            <v>12-0559</v>
          </cell>
          <cell r="Z192">
            <v>0</v>
          </cell>
        </row>
        <row r="193">
          <cell r="C193" t="str">
            <v>12-0694</v>
          </cell>
          <cell r="Z193" t="str">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ell>
        </row>
        <row r="194">
          <cell r="Z194">
            <v>0</v>
          </cell>
        </row>
        <row r="195">
          <cell r="C195" t="str">
            <v>12-0694</v>
          </cell>
          <cell r="Z195">
            <v>0</v>
          </cell>
        </row>
        <row r="196">
          <cell r="C196" t="str">
            <v>12-0229</v>
          </cell>
          <cell r="Z196" t="str">
            <v>Обеспечения надежной и бесперебойной производственной деятельности</v>
          </cell>
        </row>
        <row r="197">
          <cell r="C197" t="str">
            <v>12-0229</v>
          </cell>
          <cell r="Z197">
            <v>0</v>
          </cell>
        </row>
        <row r="198">
          <cell r="C198" t="str">
            <v>13-1155</v>
          </cell>
          <cell r="Z19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99">
          <cell r="C199" t="str">
            <v>13-1155</v>
          </cell>
          <cell r="Z199">
            <v>0</v>
          </cell>
        </row>
        <row r="200">
          <cell r="C200" t="str">
            <v>13-0512</v>
          </cell>
          <cell r="Z200" t="str">
            <v>Обеспечение безопасной эксплуатации</v>
          </cell>
        </row>
        <row r="201">
          <cell r="Z201">
            <v>0</v>
          </cell>
        </row>
        <row r="202">
          <cell r="C202" t="str">
            <v>13-0513</v>
          </cell>
          <cell r="Z202" t="str">
            <v>Выполнение требований санитарных норм</v>
          </cell>
        </row>
        <row r="203">
          <cell r="C203" t="str">
            <v>13-0513</v>
          </cell>
          <cell r="Z203">
            <v>0</v>
          </cell>
        </row>
        <row r="204">
          <cell r="C204" t="str">
            <v>12-1149</v>
          </cell>
          <cell r="Z20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05">
          <cell r="Z205">
            <v>0</v>
          </cell>
        </row>
        <row r="206">
          <cell r="C206" t="str">
            <v>12-1149</v>
          </cell>
          <cell r="Z206">
            <v>0</v>
          </cell>
        </row>
        <row r="207">
          <cell r="C207" t="str">
            <v>13-1275</v>
          </cell>
          <cell r="Z207" t="str">
            <v>Снижение эксплуатационных расходов и обеспечения безопасности</v>
          </cell>
        </row>
        <row r="208">
          <cell r="C208" t="str">
            <v>13-1275</v>
          </cell>
          <cell r="Z208">
            <v>0</v>
          </cell>
        </row>
        <row r="209">
          <cell r="C209" t="str">
            <v>14-0542</v>
          </cell>
          <cell r="Z20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10">
          <cell r="Z210">
            <v>0</v>
          </cell>
        </row>
        <row r="211">
          <cell r="C211" t="str">
            <v>14-0542</v>
          </cell>
          <cell r="Z211">
            <v>0</v>
          </cell>
        </row>
        <row r="212">
          <cell r="C212" t="str">
            <v>12-0605</v>
          </cell>
          <cell r="Z21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13">
          <cell r="C213" t="str">
            <v>12-0605</v>
          </cell>
          <cell r="Z213">
            <v>0</v>
          </cell>
        </row>
        <row r="214">
          <cell r="C214" t="str">
            <v>14-0664</v>
          </cell>
          <cell r="Z214" t="str">
            <v>Обеспечение тепловой энергией потребностей Васильевского острова с учетом его расширения</v>
          </cell>
        </row>
        <row r="215">
          <cell r="Z215">
            <v>0</v>
          </cell>
        </row>
        <row r="216">
          <cell r="C216" t="str">
            <v>14-0664</v>
          </cell>
          <cell r="Z216">
            <v>0</v>
          </cell>
        </row>
        <row r="217">
          <cell r="C217" t="str">
            <v>11-0221</v>
          </cell>
          <cell r="Z21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18">
          <cell r="Z218">
            <v>0</v>
          </cell>
        </row>
        <row r="219">
          <cell r="C219" t="str">
            <v>11-0221</v>
          </cell>
          <cell r="Z219">
            <v>0</v>
          </cell>
        </row>
        <row r="220">
          <cell r="C220" t="str">
            <v>15-1276</v>
          </cell>
          <cell r="Z220" t="str">
            <v>В связи с длительным сроком эксплуатации здания АБК конструкции кровли находятся в неудовлетворительном состоянии. Существует опасность аварийной ситуации в соответствии с аварийным актом от 01.08.12</v>
          </cell>
        </row>
        <row r="221">
          <cell r="C221" t="str">
            <v>15-1276</v>
          </cell>
          <cell r="Z221">
            <v>0</v>
          </cell>
        </row>
        <row r="222">
          <cell r="C222" t="str">
            <v>11-0217</v>
          </cell>
          <cell r="Z22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23">
          <cell r="Z223">
            <v>0</v>
          </cell>
        </row>
        <row r="224">
          <cell r="C224" t="str">
            <v>08-0685</v>
          </cell>
          <cell r="Z224" t="str">
            <v>Обеспечения надежной и бесперебойной производственной деятельности</v>
          </cell>
        </row>
        <row r="225">
          <cell r="Z225">
            <v>0</v>
          </cell>
        </row>
        <row r="226">
          <cell r="C226" t="str">
            <v>13-1363</v>
          </cell>
          <cell r="Z226" t="str">
            <v>Обеспечение безопасной эксплуатации</v>
          </cell>
        </row>
        <row r="227">
          <cell r="C227" t="str">
            <v>13-1363</v>
          </cell>
          <cell r="Z227">
            <v>0</v>
          </cell>
        </row>
        <row r="228">
          <cell r="C228" t="str">
            <v>13-1345</v>
          </cell>
          <cell r="Z22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29">
          <cell r="Z229">
            <v>0</v>
          </cell>
        </row>
        <row r="230">
          <cell r="C230" t="str">
            <v>13-1465</v>
          </cell>
          <cell r="Z230" t="str">
            <v>В целях обеспечения непрерывного производственного процесса необходимо создание унифицированной структурированной кабельной сети</v>
          </cell>
        </row>
        <row r="231">
          <cell r="Z231">
            <v>0</v>
          </cell>
        </row>
        <row r="232">
          <cell r="C232" t="str">
            <v>13-0323</v>
          </cell>
          <cell r="Z232" t="str">
            <v>Обеспечения надежной и бесперебойной производственной деятельности</v>
          </cell>
        </row>
        <row r="233">
          <cell r="Z233">
            <v>0</v>
          </cell>
        </row>
        <row r="234">
          <cell r="Z234">
            <v>0</v>
          </cell>
        </row>
        <row r="235">
          <cell r="C235" t="str">
            <v>14-0495</v>
          </cell>
          <cell r="Z235" t="str">
            <v>Обеспечения надежной и бесперебойной производственной деятельности</v>
          </cell>
        </row>
        <row r="236">
          <cell r="Z236">
            <v>0</v>
          </cell>
        </row>
        <row r="237">
          <cell r="Z237">
            <v>0</v>
          </cell>
        </row>
        <row r="238">
          <cell r="C238" t="str">
            <v>14-0601</v>
          </cell>
          <cell r="Z238" t="str">
            <v>Снижение эксплуатационных расходов и обеспечения безопасности</v>
          </cell>
        </row>
        <row r="239">
          <cell r="Z239">
            <v>0</v>
          </cell>
        </row>
        <row r="240">
          <cell r="Z240">
            <v>0</v>
          </cell>
        </row>
        <row r="241">
          <cell r="C241" t="str">
            <v>14-0823</v>
          </cell>
          <cell r="Z241" t="str">
            <v>В соответствии с приказом Минтранса РФ от 13.02.13г.  № 36</v>
          </cell>
        </row>
        <row r="242">
          <cell r="Z242">
            <v>0</v>
          </cell>
        </row>
        <row r="243">
          <cell r="C243" t="str">
            <v>14-0849</v>
          </cell>
          <cell r="Z243" t="str">
            <v>В целях обеспечения экономии электроэнергии за счет оптимального сопряжения характеристик каждого механизма и гидравлической сети, на которую он работает, в любых режимах работы.</v>
          </cell>
        </row>
        <row r="244">
          <cell r="Z244">
            <v>0</v>
          </cell>
        </row>
        <row r="245">
          <cell r="Z245">
            <v>0</v>
          </cell>
        </row>
        <row r="246">
          <cell r="C246" t="str">
            <v>14-0857</v>
          </cell>
          <cell r="Z246" t="str">
            <v>Обеспечения надежной и бесперебойной производственной деятельности</v>
          </cell>
        </row>
        <row r="247">
          <cell r="Z247">
            <v>0</v>
          </cell>
        </row>
        <row r="248">
          <cell r="Z248">
            <v>0</v>
          </cell>
        </row>
        <row r="249">
          <cell r="C249" t="str">
            <v>14-0890</v>
          </cell>
          <cell r="Z24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50">
          <cell r="Z250">
            <v>0</v>
          </cell>
        </row>
        <row r="251">
          <cell r="Z251">
            <v>0</v>
          </cell>
        </row>
        <row r="252">
          <cell r="C252" t="str">
            <v>04-0090</v>
          </cell>
          <cell r="Z252" t="str">
            <v>Обеспечения надежной и бесперебойной производственной деятельности</v>
          </cell>
        </row>
        <row r="253">
          <cell r="Z253">
            <v>0</v>
          </cell>
        </row>
        <row r="254">
          <cell r="Z254">
            <v>0</v>
          </cell>
        </row>
        <row r="255">
          <cell r="C255" t="str">
            <v>10-0400</v>
          </cell>
          <cell r="Z255" t="str">
            <v>В связи с физическим износом и моральным устареванием основного оборудования Первомайской ТЭЦ и его выводом из эксплуатации.</v>
          </cell>
        </row>
        <row r="256">
          <cell r="Z256">
            <v>0</v>
          </cell>
        </row>
        <row r="257">
          <cell r="Z257">
            <v>0</v>
          </cell>
        </row>
        <row r="258">
          <cell r="Z258">
            <v>0</v>
          </cell>
        </row>
        <row r="259">
          <cell r="C259" t="str">
            <v>11-0452</v>
          </cell>
          <cell r="Z259"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60">
          <cell r="C260" t="str">
            <v>11-0452</v>
          </cell>
          <cell r="Z260">
            <v>0</v>
          </cell>
        </row>
        <row r="261">
          <cell r="C261" t="str">
            <v>11-0474</v>
          </cell>
          <cell r="Z26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62">
          <cell r="C262" t="str">
            <v>11-0474</v>
          </cell>
          <cell r="Z262">
            <v>0</v>
          </cell>
        </row>
        <row r="263">
          <cell r="C263" t="str">
            <v>11-0474</v>
          </cell>
          <cell r="Z263">
            <v>0</v>
          </cell>
        </row>
        <row r="264">
          <cell r="C264" t="str">
            <v>12-0327</v>
          </cell>
          <cell r="Z264" t="str">
            <v>Физический износ инструмента и приспособлений. Увеличение надежности работы основного оборудования ТЭЦ</v>
          </cell>
        </row>
        <row r="265">
          <cell r="C265" t="str">
            <v>12-0327</v>
          </cell>
          <cell r="Z265">
            <v>0</v>
          </cell>
        </row>
        <row r="266">
          <cell r="C266" t="str">
            <v>12-0571</v>
          </cell>
          <cell r="Z26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67">
          <cell r="C267" t="str">
            <v>12-0571</v>
          </cell>
          <cell r="Z267">
            <v>0</v>
          </cell>
        </row>
        <row r="268">
          <cell r="C268" t="str">
            <v>12-0679</v>
          </cell>
          <cell r="Z26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69">
          <cell r="C269" t="str">
            <v>12-0679</v>
          </cell>
          <cell r="Z269">
            <v>0</v>
          </cell>
        </row>
        <row r="270">
          <cell r="C270" t="str">
            <v>12-0680</v>
          </cell>
          <cell r="Z27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71">
          <cell r="C271" t="str">
            <v>12-0680</v>
          </cell>
          <cell r="Z271">
            <v>0</v>
          </cell>
        </row>
        <row r="272">
          <cell r="C272" t="str">
            <v>12-0692</v>
          </cell>
          <cell r="Z272" t="str">
            <v>Обеспечения надежной и бесперебойной производственной деятельности</v>
          </cell>
        </row>
        <row r="273">
          <cell r="Z273">
            <v>0</v>
          </cell>
        </row>
        <row r="274">
          <cell r="Z274">
            <v>0</v>
          </cell>
        </row>
        <row r="275">
          <cell r="C275" t="str">
            <v>13-0362</v>
          </cell>
          <cell r="Z2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76">
          <cell r="Z276">
            <v>0</v>
          </cell>
        </row>
        <row r="277">
          <cell r="C277" t="str">
            <v>13-0362</v>
          </cell>
          <cell r="Z277">
            <v>0</v>
          </cell>
        </row>
        <row r="278">
          <cell r="C278" t="str">
            <v>12-1173</v>
          </cell>
          <cell r="Z278" t="str">
            <v>Строительство ХДТМ позволит ликвидировать устаревшее и технически изношенное оборудование существующего мазутного хозяйства №2, дополнительно предусмотреть возможность приема, хранения и отправки дизельного топлива и мазута .</v>
          </cell>
        </row>
        <row r="279">
          <cell r="Z279">
            <v>0</v>
          </cell>
        </row>
        <row r="280">
          <cell r="C280" t="str">
            <v>12-1173</v>
          </cell>
          <cell r="Z280">
            <v>0</v>
          </cell>
        </row>
        <row r="281">
          <cell r="C281" t="str">
            <v>13-1177</v>
          </cell>
          <cell r="Z28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82">
          <cell r="Z282">
            <v>0</v>
          </cell>
        </row>
        <row r="283">
          <cell r="C283" t="str">
            <v>13-1177</v>
          </cell>
          <cell r="Z283">
            <v>0</v>
          </cell>
        </row>
        <row r="284">
          <cell r="C284" t="str">
            <v>13-1309</v>
          </cell>
          <cell r="Z284" t="str">
            <v>В целях обеспечения непрерывного производственного процесса необходимо предотвращение потери наблюдаемости ТМ и сбора данных коммерческого учёта. Сокращение времени реакции на неисправность.</v>
          </cell>
        </row>
        <row r="285">
          <cell r="C285" t="str">
            <v>13-1309</v>
          </cell>
          <cell r="Z285">
            <v>0</v>
          </cell>
        </row>
        <row r="286">
          <cell r="C286" t="str">
            <v>13-1314</v>
          </cell>
          <cell r="Z286" t="str">
            <v>Устранение замечаний ЛенРДУ, выявленных в ходе эксплуатации.</v>
          </cell>
        </row>
        <row r="287">
          <cell r="C287" t="str">
            <v>13-1314</v>
          </cell>
          <cell r="Z287">
            <v>0</v>
          </cell>
        </row>
        <row r="288">
          <cell r="C288" t="str">
            <v>13-1324</v>
          </cell>
          <cell r="Z288"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89">
          <cell r="C289" t="str">
            <v>13-1324</v>
          </cell>
          <cell r="Z289">
            <v>0</v>
          </cell>
        </row>
        <row r="290">
          <cell r="C290" t="str">
            <v>13-1302</v>
          </cell>
          <cell r="Z290" t="str">
            <v>Реконструкция системы внутреннего газоснабжения ТЭЦ-14, в связи с строительтвом нового газопровода высокого давления 0,6 - 1,2 МПа, взамен существующего газопровода 0,3 - 0,6 МПа.</v>
          </cell>
        </row>
        <row r="291">
          <cell r="Z291">
            <v>0</v>
          </cell>
        </row>
        <row r="292">
          <cell r="C292" t="str">
            <v>13-1302</v>
          </cell>
          <cell r="Z292">
            <v>0</v>
          </cell>
        </row>
        <row r="293">
          <cell r="C293" t="str">
            <v>13-0360</v>
          </cell>
          <cell r="Z29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94">
          <cell r="C294" t="str">
            <v>13-0360</v>
          </cell>
          <cell r="Z294">
            <v>0</v>
          </cell>
        </row>
        <row r="295">
          <cell r="C295" t="str">
            <v>10-0434</v>
          </cell>
          <cell r="Z295" t="str">
            <v>Обеспечения надежной и бесперебойной производственной деятельности</v>
          </cell>
        </row>
        <row r="296">
          <cell r="Z296">
            <v>0</v>
          </cell>
        </row>
        <row r="297">
          <cell r="C297" t="str">
            <v>13-1361</v>
          </cell>
          <cell r="Z29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98">
          <cell r="C298" t="str">
            <v>13-1361</v>
          </cell>
          <cell r="Z298">
            <v>0</v>
          </cell>
        </row>
        <row r="299">
          <cell r="C299" t="str">
            <v>13-1366</v>
          </cell>
          <cell r="Z29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00">
          <cell r="C300" t="str">
            <v>13-1366</v>
          </cell>
          <cell r="Z300">
            <v>0</v>
          </cell>
        </row>
        <row r="301">
          <cell r="C301" t="str">
            <v>13-1393</v>
          </cell>
          <cell r="Z30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02">
          <cell r="Z302">
            <v>0</v>
          </cell>
        </row>
        <row r="303">
          <cell r="C303" t="str">
            <v>14-0949</v>
          </cell>
          <cell r="Z30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04">
          <cell r="C304" t="str">
            <v>14-0956</v>
          </cell>
          <cell r="Z304">
            <v>0</v>
          </cell>
        </row>
        <row r="305">
          <cell r="C305" t="str">
            <v>14-0956</v>
          </cell>
          <cell r="Z30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06">
          <cell r="Z306">
            <v>0</v>
          </cell>
        </row>
        <row r="307">
          <cell r="C307" t="str">
            <v>14-0933</v>
          </cell>
          <cell r="Z30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08">
          <cell r="Z308">
            <v>0</v>
          </cell>
        </row>
        <row r="309">
          <cell r="C309" t="str">
            <v>07-0388</v>
          </cell>
          <cell r="Z30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10">
          <cell r="C310" t="str">
            <v>07-0388</v>
          </cell>
          <cell r="Z310">
            <v>0</v>
          </cell>
        </row>
        <row r="311">
          <cell r="C311" t="str">
            <v>10-0234</v>
          </cell>
          <cell r="Z31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12">
          <cell r="Z312">
            <v>0</v>
          </cell>
        </row>
        <row r="313">
          <cell r="C313" t="str">
            <v>10-0234</v>
          </cell>
          <cell r="Z313">
            <v>0</v>
          </cell>
        </row>
        <row r="314">
          <cell r="C314" t="str">
            <v>11-0014</v>
          </cell>
          <cell r="Z314" t="str">
            <v>Обеспечение безопасной эксплуатации</v>
          </cell>
        </row>
        <row r="315">
          <cell r="Z315">
            <v>0</v>
          </cell>
        </row>
        <row r="316">
          <cell r="C316" t="str">
            <v>11-0014</v>
          </cell>
          <cell r="Z316">
            <v>0</v>
          </cell>
        </row>
        <row r="317">
          <cell r="C317" t="str">
            <v>11-0228</v>
          </cell>
          <cell r="Z317" t="str">
            <v>Физический износ оборудования схемы электрического питания береговой насосной</v>
          </cell>
        </row>
        <row r="318">
          <cell r="C318" t="str">
            <v>11-0228</v>
          </cell>
          <cell r="Z318">
            <v>0</v>
          </cell>
        </row>
        <row r="319">
          <cell r="C319" t="str">
            <v>11-0228</v>
          </cell>
          <cell r="Z319">
            <v>0</v>
          </cell>
        </row>
        <row r="320">
          <cell r="C320" t="str">
            <v>11-0305</v>
          </cell>
          <cell r="Z32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21">
          <cell r="C321" t="str">
            <v>11-0305</v>
          </cell>
          <cell r="Z321">
            <v>0</v>
          </cell>
        </row>
        <row r="322">
          <cell r="C322" t="str">
            <v>11-0305</v>
          </cell>
          <cell r="Z322">
            <v>0</v>
          </cell>
        </row>
        <row r="323">
          <cell r="C323" t="str">
            <v>11-0453</v>
          </cell>
          <cell r="Z32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24">
          <cell r="C324" t="str">
            <v>11-0453</v>
          </cell>
          <cell r="Z324">
            <v>0</v>
          </cell>
        </row>
        <row r="325">
          <cell r="C325" t="str">
            <v>11-0453</v>
          </cell>
          <cell r="Z325">
            <v>0</v>
          </cell>
        </row>
        <row r="326">
          <cell r="C326" t="str">
            <v>12-0247</v>
          </cell>
          <cell r="Z326" t="str">
            <v>Повышение надёжности турбоустановки</v>
          </cell>
        </row>
        <row r="327">
          <cell r="C327" t="str">
            <v>12-0247</v>
          </cell>
          <cell r="Z327">
            <v>0</v>
          </cell>
        </row>
        <row r="328">
          <cell r="C328" t="str">
            <v>12-0247</v>
          </cell>
          <cell r="Z328">
            <v>0</v>
          </cell>
        </row>
        <row r="329">
          <cell r="C329" t="str">
            <v>12-0248</v>
          </cell>
          <cell r="Z329" t="str">
            <v>Повышение надежности, КПД котельной установки</v>
          </cell>
        </row>
        <row r="330">
          <cell r="Z330">
            <v>0</v>
          </cell>
        </row>
        <row r="331">
          <cell r="Z331">
            <v>0</v>
          </cell>
        </row>
        <row r="332">
          <cell r="C332" t="str">
            <v>12-0367</v>
          </cell>
          <cell r="Z33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33">
          <cell r="C333" t="str">
            <v>12-0367</v>
          </cell>
          <cell r="Z333">
            <v>0</v>
          </cell>
        </row>
        <row r="334">
          <cell r="C334" t="str">
            <v>12-0377</v>
          </cell>
          <cell r="Z334"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335">
          <cell r="Z335">
            <v>0</v>
          </cell>
        </row>
        <row r="336">
          <cell r="C336" t="str">
            <v>12-0377</v>
          </cell>
          <cell r="Z336">
            <v>0</v>
          </cell>
        </row>
        <row r="337">
          <cell r="C337" t="str">
            <v>12-0695</v>
          </cell>
          <cell r="Z337" t="str">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ell>
        </row>
        <row r="338">
          <cell r="Z338">
            <v>0</v>
          </cell>
        </row>
        <row r="339">
          <cell r="Z339">
            <v>0</v>
          </cell>
        </row>
        <row r="340">
          <cell r="C340" t="str">
            <v>12-0704</v>
          </cell>
          <cell r="Z340" t="str">
            <v>Предельный износ ТГ: наработка турбины на 01.01.2013 - 260 875 ч. при нормативном парковом ресурсе 220 000 ч.
Модернизация ТГ ст.№6 приведет к:
•	повышению электрической мощности турбоагрегата на 25 МВт и тепловой мощности на 17 Гкал/ч,
•	  повышению надё</v>
          </cell>
        </row>
        <row r="341">
          <cell r="C341" t="str">
            <v>12-0704</v>
          </cell>
          <cell r="Z341">
            <v>0</v>
          </cell>
        </row>
        <row r="342">
          <cell r="C342" t="str">
            <v>12-0704</v>
          </cell>
          <cell r="Z342">
            <v>0</v>
          </cell>
        </row>
        <row r="343">
          <cell r="C343" t="str">
            <v>12-0705</v>
          </cell>
          <cell r="Z343" t="str">
            <v>Предельный износ ТГ: наработка турбины на 01.01.2013 - 242 351 ч. при нормативном парковом ресурсе 220 000 ч.
Модернизация ТГ ст.№7 приведет к:
•	повышению электрической мощности турбоагрегата на 28 МВт и тепловой мощности на 17 Гкал/ч,
•	  повышению надё</v>
          </cell>
        </row>
        <row r="344">
          <cell r="Z344">
            <v>0</v>
          </cell>
        </row>
        <row r="345">
          <cell r="C345" t="str">
            <v>12-0705</v>
          </cell>
          <cell r="Z345">
            <v>0</v>
          </cell>
        </row>
        <row r="346">
          <cell r="C346" t="str">
            <v>13-0251</v>
          </cell>
          <cell r="Z346" t="str">
            <v>Замена основного оборудования выработавшего свой срок службы (ввод в эксплуатацию был в 1965г.), с учетом продления срока его эксплуатации. Установка газового оборудования котла (горелок) с учетом наладки процесса горения и доведения вредных выбросов (ПДК</v>
          </cell>
        </row>
        <row r="347">
          <cell r="Z347">
            <v>0</v>
          </cell>
        </row>
        <row r="348">
          <cell r="Z348">
            <v>0</v>
          </cell>
        </row>
        <row r="349">
          <cell r="C349" t="str">
            <v>13-0251</v>
          </cell>
          <cell r="Z349">
            <v>0</v>
          </cell>
        </row>
        <row r="350">
          <cell r="C350" t="str">
            <v>13-0522</v>
          </cell>
          <cell r="Z350" t="str">
            <v xml:space="preserve">Выполнение норм и требований по охране труда </v>
          </cell>
        </row>
        <row r="351">
          <cell r="Z351">
            <v>0</v>
          </cell>
        </row>
        <row r="352">
          <cell r="Z352">
            <v>0</v>
          </cell>
        </row>
        <row r="353">
          <cell r="C353" t="str">
            <v>13-0523</v>
          </cell>
          <cell r="Z353" t="str">
            <v xml:space="preserve">Выполнение норм и требований по охране труда </v>
          </cell>
        </row>
        <row r="354">
          <cell r="C354" t="str">
            <v>13-0523</v>
          </cell>
          <cell r="Z354">
            <v>0</v>
          </cell>
        </row>
        <row r="355">
          <cell r="C355" t="str">
            <v>13-1172</v>
          </cell>
          <cell r="Z35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56">
          <cell r="C356" t="str">
            <v>13-1172</v>
          </cell>
          <cell r="Z356">
            <v>0</v>
          </cell>
        </row>
        <row r="357">
          <cell r="C357" t="str">
            <v>14-0669</v>
          </cell>
          <cell r="Z357" t="str">
            <v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v>
          </cell>
        </row>
        <row r="358">
          <cell r="Z358">
            <v>0</v>
          </cell>
        </row>
        <row r="359">
          <cell r="C359" t="str">
            <v>14-0669</v>
          </cell>
          <cell r="Z359">
            <v>0</v>
          </cell>
        </row>
        <row r="360">
          <cell r="C360" t="str">
            <v>13-0310</v>
          </cell>
          <cell r="Z36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61">
          <cell r="C361" t="str">
            <v>13-0310</v>
          </cell>
          <cell r="Z361">
            <v>0</v>
          </cell>
        </row>
        <row r="362">
          <cell r="C362" t="str">
            <v>14-0747</v>
          </cell>
          <cell r="Z36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63">
          <cell r="Z363">
            <v>0</v>
          </cell>
        </row>
        <row r="364">
          <cell r="C364" t="str">
            <v>14-0747</v>
          </cell>
          <cell r="Z364">
            <v>0</v>
          </cell>
        </row>
        <row r="365">
          <cell r="C365" t="str">
            <v>14-0737</v>
          </cell>
          <cell r="Z36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66">
          <cell r="C366" t="str">
            <v>14-0737</v>
          </cell>
          <cell r="Z366">
            <v>0</v>
          </cell>
        </row>
        <row r="367">
          <cell r="C367" t="str">
            <v>10-0125</v>
          </cell>
          <cell r="Z367" t="str">
            <v>Повышение экономичности и увеличение надёжности теплоснабжения потребителей, снижение количества ремонтных работ на трубопроводах теплосети.</v>
          </cell>
        </row>
        <row r="368">
          <cell r="Z368">
            <v>0</v>
          </cell>
        </row>
        <row r="369">
          <cell r="C369" t="str">
            <v>10-0229</v>
          </cell>
          <cell r="Z36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70">
          <cell r="Z370">
            <v>0</v>
          </cell>
        </row>
        <row r="371">
          <cell r="C371" t="str">
            <v>10-0442</v>
          </cell>
          <cell r="Z371" t="str">
            <v>Обеспечения надежной и бесперебойной производственной деятельности</v>
          </cell>
        </row>
        <row r="372">
          <cell r="Z372">
            <v>0</v>
          </cell>
        </row>
        <row r="373">
          <cell r="C373" t="str">
            <v>11-0272</v>
          </cell>
          <cell r="Z373" t="str">
            <v>Обеспечения надежной и бесперебойной производственной деятельности</v>
          </cell>
        </row>
        <row r="374">
          <cell r="Z374">
            <v>0</v>
          </cell>
        </row>
        <row r="375">
          <cell r="C375" t="str">
            <v>13-1255</v>
          </cell>
          <cell r="Z3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76">
          <cell r="C376" t="str">
            <v>13-1255</v>
          </cell>
          <cell r="Z376">
            <v>0</v>
          </cell>
        </row>
        <row r="377">
          <cell r="C377" t="str">
            <v>13-1367</v>
          </cell>
          <cell r="Z377" t="str">
            <v xml:space="preserve">Выполнение норм и требований по охране труда </v>
          </cell>
        </row>
        <row r="378">
          <cell r="C378" t="str">
            <v>13-1367</v>
          </cell>
          <cell r="Z378">
            <v>0</v>
          </cell>
        </row>
        <row r="379">
          <cell r="C379" t="str">
            <v>16-0052</v>
          </cell>
          <cell r="Z379" t="str">
            <v xml:space="preserve">Выполнение норм и требований по охране труда </v>
          </cell>
        </row>
        <row r="380">
          <cell r="Z380">
            <v>0</v>
          </cell>
        </row>
        <row r="381">
          <cell r="C381" t="str">
            <v>16-0054</v>
          </cell>
          <cell r="Z381" t="str">
            <v xml:space="preserve">Выполнение норм и требований по охране труда </v>
          </cell>
        </row>
        <row r="382">
          <cell r="Z382">
            <v>0</v>
          </cell>
        </row>
        <row r="383">
          <cell r="C383" t="str">
            <v>14-0741</v>
          </cell>
          <cell r="Z38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84">
          <cell r="Z384">
            <v>0</v>
          </cell>
        </row>
        <row r="385">
          <cell r="C385" t="str">
            <v>14-0802</v>
          </cell>
          <cell r="Z385" t="str">
            <v>В связи с расширением зоны подключения теплоснабжения "Измайловская перспектива"</v>
          </cell>
        </row>
        <row r="386">
          <cell r="Z386">
            <v>0</v>
          </cell>
        </row>
        <row r="387">
          <cell r="Z387">
            <v>0</v>
          </cell>
        </row>
        <row r="388">
          <cell r="C388" t="str">
            <v>14-0820</v>
          </cell>
          <cell r="Z388" t="str">
            <v>Обеспечения надежной и бесперебойной производственной деятельности</v>
          </cell>
        </row>
        <row r="389">
          <cell r="Z389">
            <v>0</v>
          </cell>
        </row>
        <row r="390">
          <cell r="Z390">
            <v>0</v>
          </cell>
        </row>
        <row r="391">
          <cell r="C391" t="str">
            <v>14-0877</v>
          </cell>
          <cell r="Z391" t="str">
            <v xml:space="preserve">Выполнение норм и требований по охране труда </v>
          </cell>
        </row>
        <row r="392">
          <cell r="Z392">
            <v>0</v>
          </cell>
        </row>
        <row r="393">
          <cell r="C393" t="str">
            <v>14-0957</v>
          </cell>
          <cell r="Z39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94">
          <cell r="Z394">
            <v>0</v>
          </cell>
        </row>
        <row r="395">
          <cell r="C395" t="str">
            <v>14-0903</v>
          </cell>
          <cell r="Z395" t="str">
            <v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v>
          </cell>
        </row>
        <row r="396">
          <cell r="Z396">
            <v>0</v>
          </cell>
        </row>
        <row r="397">
          <cell r="C397" t="str">
            <v>10-0230</v>
          </cell>
          <cell r="Z39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98">
          <cell r="C398" t="str">
            <v>10-0230</v>
          </cell>
          <cell r="Z398">
            <v>0</v>
          </cell>
        </row>
        <row r="399">
          <cell r="C399" t="str">
            <v>11-0227</v>
          </cell>
          <cell r="Z399" t="str">
            <v>устранение ограничений установленной мощности турбин 1 очереди с заменой главных трансформаторов и с увеличением их мощности</v>
          </cell>
        </row>
        <row r="400">
          <cell r="Z400">
            <v>0</v>
          </cell>
        </row>
        <row r="401">
          <cell r="C401" t="str">
            <v>11-0227</v>
          </cell>
          <cell r="Z401">
            <v>0</v>
          </cell>
        </row>
        <row r="402">
          <cell r="C402" t="str">
            <v>11-0454</v>
          </cell>
          <cell r="Z40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03">
          <cell r="C403" t="str">
            <v>11-0454</v>
          </cell>
          <cell r="Z403">
            <v>0</v>
          </cell>
        </row>
        <row r="404">
          <cell r="C404" t="str">
            <v>11-0454</v>
          </cell>
          <cell r="Z404">
            <v>0</v>
          </cell>
        </row>
        <row r="405">
          <cell r="C405" t="str">
            <v>12-0307</v>
          </cell>
          <cell r="Z405" t="str">
            <v>Необходимость проекта вызвана требованиями к питьевой и горячей воде на основании документов: 1) распоряжение администрации Санкт-Петербурга от 158.05.2009 №1112-ра; 2) СанПин 2.1.4.2496-09 "Питьевая вода"; 3) СанПин 2.1.4.1074-01 "Горячее водоснабжение"</v>
          </cell>
        </row>
        <row r="406">
          <cell r="Z406">
            <v>0</v>
          </cell>
        </row>
        <row r="407">
          <cell r="Z407">
            <v>0</v>
          </cell>
        </row>
        <row r="408">
          <cell r="C408" t="str">
            <v>12-0312</v>
          </cell>
          <cell r="Z408"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409">
          <cell r="Z409">
            <v>0</v>
          </cell>
        </row>
        <row r="410">
          <cell r="C410" t="str">
            <v>12-0312</v>
          </cell>
          <cell r="Z410">
            <v>0</v>
          </cell>
        </row>
        <row r="411">
          <cell r="C411" t="str">
            <v>12-0397</v>
          </cell>
          <cell r="Z411" t="str">
            <v>Обеспечения надежной и бесперебойной производственной деятельности</v>
          </cell>
        </row>
        <row r="412">
          <cell r="Z412">
            <v>0</v>
          </cell>
        </row>
        <row r="413">
          <cell r="C413" t="str">
            <v>12-0397</v>
          </cell>
          <cell r="Z413">
            <v>0</v>
          </cell>
        </row>
        <row r="414">
          <cell r="C414" t="str">
            <v>12-0540</v>
          </cell>
          <cell r="Z414"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15">
          <cell r="C415" t="str">
            <v>12-0540</v>
          </cell>
          <cell r="Z415">
            <v>0</v>
          </cell>
        </row>
        <row r="416">
          <cell r="C416" t="str">
            <v>12-0572</v>
          </cell>
          <cell r="Z41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17">
          <cell r="C417" t="str">
            <v>12-0572</v>
          </cell>
          <cell r="Z417">
            <v>0</v>
          </cell>
        </row>
        <row r="418">
          <cell r="C418" t="str">
            <v>12-0696</v>
          </cell>
          <cell r="Z418" t="str">
            <v>Обеспечения надежной и бесперебойной производственной деятельности</v>
          </cell>
        </row>
        <row r="419">
          <cell r="Z419">
            <v>0</v>
          </cell>
        </row>
        <row r="420">
          <cell r="C420" t="str">
            <v>12-0696</v>
          </cell>
          <cell r="Z420">
            <v>0</v>
          </cell>
        </row>
        <row r="421">
          <cell r="C421" t="str">
            <v>12-0706</v>
          </cell>
          <cell r="Z421" t="str">
            <v>Достижение предельного срока службы турбины и её вспомогательного оборудования, увеличение электрической мощности ТЭЦ, снижение затрат на собственные нужды при эксплуатации турбины.</v>
          </cell>
        </row>
        <row r="422">
          <cell r="Z422">
            <v>0</v>
          </cell>
        </row>
        <row r="423">
          <cell r="C423" t="str">
            <v>12-0706</v>
          </cell>
          <cell r="Z423">
            <v>0</v>
          </cell>
        </row>
        <row r="424">
          <cell r="C424" t="str">
            <v>11-0119</v>
          </cell>
          <cell r="Z42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25">
          <cell r="Z425">
            <v>0</v>
          </cell>
        </row>
        <row r="426">
          <cell r="C426" t="str">
            <v>11-0119</v>
          </cell>
          <cell r="Z426">
            <v>0</v>
          </cell>
        </row>
        <row r="427">
          <cell r="C427" t="str">
            <v>11-0131</v>
          </cell>
          <cell r="Z42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28">
          <cell r="Z428">
            <v>0</v>
          </cell>
        </row>
        <row r="429">
          <cell r="C429" t="str">
            <v>11-0131</v>
          </cell>
          <cell r="Z429">
            <v>0</v>
          </cell>
        </row>
        <row r="430">
          <cell r="C430" t="str">
            <v>13-0530</v>
          </cell>
          <cell r="Z43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31">
          <cell r="Z431">
            <v>0</v>
          </cell>
        </row>
        <row r="432">
          <cell r="C432" t="str">
            <v>13-0530</v>
          </cell>
          <cell r="Z432">
            <v>0</v>
          </cell>
        </row>
        <row r="433">
          <cell r="C433" t="str">
            <v>13-0528</v>
          </cell>
          <cell r="Z433" t="str">
            <v>Обеспечение безопасной эксплуатации</v>
          </cell>
        </row>
        <row r="434">
          <cell r="Z434">
            <v>0</v>
          </cell>
        </row>
        <row r="435">
          <cell r="C435" t="str">
            <v>12-1190</v>
          </cell>
          <cell r="Z435" t="str">
            <v>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v>
          </cell>
        </row>
        <row r="436">
          <cell r="Z436">
            <v>0</v>
          </cell>
        </row>
        <row r="437">
          <cell r="C437" t="str">
            <v>12-1190</v>
          </cell>
          <cell r="Z437" t="str">
            <v>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v>
          </cell>
        </row>
        <row r="438">
          <cell r="C438" t="str">
            <v>12-0583</v>
          </cell>
          <cell r="Z438"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39">
          <cell r="C439" t="str">
            <v>12-0583</v>
          </cell>
          <cell r="Z439">
            <v>0</v>
          </cell>
        </row>
        <row r="440">
          <cell r="C440" t="str">
            <v>11-0424</v>
          </cell>
          <cell r="Z440" t="str">
            <v>Необходимость проекта вызвана требованиями к питьевой и горячей воде на основании документов: 1) распоряжение администрации Санкт-Петербурга от 158.05.2009 №1112-ра; 2) СанПин 2.1.4.2496-09 "Питьевая вода"; 3) СанПин 2.1.4.1074-01 "Горячее водоснабжение"</v>
          </cell>
        </row>
        <row r="441">
          <cell r="Z441">
            <v>0</v>
          </cell>
        </row>
        <row r="442">
          <cell r="Z442">
            <v>0</v>
          </cell>
        </row>
        <row r="443">
          <cell r="C443" t="str">
            <v>11-0424</v>
          </cell>
          <cell r="Z443">
            <v>0</v>
          </cell>
        </row>
        <row r="444">
          <cell r="C444" t="str">
            <v>14-0650</v>
          </cell>
          <cell r="Z444" t="str">
            <v xml:space="preserve">Выполнение норм и требований по охране труда </v>
          </cell>
        </row>
        <row r="445">
          <cell r="Z445">
            <v>0</v>
          </cell>
        </row>
        <row r="446">
          <cell r="C446" t="str">
            <v>11-0151</v>
          </cell>
          <cell r="Z446"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47">
          <cell r="Z447">
            <v>0</v>
          </cell>
        </row>
        <row r="448">
          <cell r="C448" t="str">
            <v>13-1362</v>
          </cell>
          <cell r="Z448" t="str">
            <v>Обеспечения надежной и бесперебойной производственной деятельности</v>
          </cell>
        </row>
        <row r="449">
          <cell r="C449" t="str">
            <v>13-1362</v>
          </cell>
          <cell r="Z449">
            <v>0</v>
          </cell>
        </row>
        <row r="450">
          <cell r="C450" t="str">
            <v>13-0328</v>
          </cell>
          <cell r="Z45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51">
          <cell r="Z451">
            <v>0</v>
          </cell>
        </row>
        <row r="452">
          <cell r="C452" t="str">
            <v>13-1376</v>
          </cell>
          <cell r="Z45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53">
          <cell r="Z453">
            <v>0</v>
          </cell>
        </row>
        <row r="454">
          <cell r="C454" t="str">
            <v>13-1403</v>
          </cell>
          <cell r="Z454" t="str">
            <v xml:space="preserve">Выполнение норм и требований по охране труда </v>
          </cell>
        </row>
        <row r="455">
          <cell r="Z455">
            <v>0</v>
          </cell>
        </row>
        <row r="456">
          <cell r="C456" t="str">
            <v>07-0404</v>
          </cell>
          <cell r="Z456" t="str">
            <v>Обеспечения надежной и бесперебойной производственной деятельности</v>
          </cell>
        </row>
        <row r="457">
          <cell r="Z457">
            <v>0</v>
          </cell>
        </row>
        <row r="458">
          <cell r="Z458">
            <v>0</v>
          </cell>
        </row>
        <row r="459">
          <cell r="C459" t="str">
            <v>13-1392</v>
          </cell>
          <cell r="Z459" t="str">
            <v>В целях нижения расхода тепла на собственные нужды, увеличение КПД установки</v>
          </cell>
        </row>
        <row r="460">
          <cell r="Z460">
            <v>0</v>
          </cell>
        </row>
        <row r="461">
          <cell r="Z461">
            <v>0</v>
          </cell>
        </row>
        <row r="462">
          <cell r="C462" t="str">
            <v>14-0757</v>
          </cell>
          <cell r="Z462" t="str">
            <v>Обеспечения надежной и бесперебойной производственной деятельности</v>
          </cell>
        </row>
        <row r="463">
          <cell r="Z463">
            <v>0</v>
          </cell>
        </row>
        <row r="464">
          <cell r="Z464">
            <v>0</v>
          </cell>
        </row>
        <row r="465">
          <cell r="C465" t="str">
            <v>14-0906</v>
          </cell>
          <cell r="Z465" t="str">
            <v xml:space="preserve"> Выпонение норм по информационной безопасности ОАО "ТГК-1" по АСУ ТП.</v>
          </cell>
        </row>
        <row r="466">
          <cell r="Z466">
            <v>0</v>
          </cell>
        </row>
        <row r="467">
          <cell r="C467" t="str">
            <v>14-0955</v>
          </cell>
          <cell r="Z467" t="str">
            <v>Монтаж оборудования точки наблюдения за выпусками ТЭЦ-17 камерой видеонаблюдения и системой обнаружения разливов нефтепродуктов.</v>
          </cell>
        </row>
        <row r="468">
          <cell r="Z468">
            <v>0</v>
          </cell>
        </row>
        <row r="469">
          <cell r="C469" t="str">
            <v>14-0958</v>
          </cell>
          <cell r="Z469"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70">
          <cell r="Z470">
            <v>0</v>
          </cell>
        </row>
        <row r="471">
          <cell r="C471" t="str">
            <v>14-0959</v>
          </cell>
          <cell r="Z47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72">
          <cell r="Z472">
            <v>0</v>
          </cell>
        </row>
        <row r="473">
          <cell r="C473" t="str">
            <v>14-1017</v>
          </cell>
          <cell r="Z473" t="str">
            <v>Обеспечения надежной и бесперебойной производственной деятельности</v>
          </cell>
        </row>
        <row r="474">
          <cell r="Z474">
            <v>0</v>
          </cell>
        </row>
        <row r="475">
          <cell r="C475" t="str">
            <v>11-0177</v>
          </cell>
          <cell r="Z4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76">
          <cell r="Z476">
            <v>0</v>
          </cell>
        </row>
        <row r="477">
          <cell r="C477" t="str">
            <v>11-0177</v>
          </cell>
          <cell r="Z477">
            <v>0</v>
          </cell>
        </row>
        <row r="478">
          <cell r="C478" t="str">
            <v>11-0447</v>
          </cell>
          <cell r="Z478" t="str">
            <v>Обеспечения надежной и бесперебойной производственной деятельности</v>
          </cell>
        </row>
        <row r="479">
          <cell r="Z479">
            <v>0</v>
          </cell>
        </row>
        <row r="480">
          <cell r="Z480">
            <v>0</v>
          </cell>
        </row>
        <row r="481">
          <cell r="C481" t="str">
            <v>11-0457</v>
          </cell>
          <cell r="Z48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82">
          <cell r="C482" t="str">
            <v>11-0457</v>
          </cell>
          <cell r="Z482">
            <v>0</v>
          </cell>
        </row>
        <row r="483">
          <cell r="C483" t="str">
            <v>11-0457</v>
          </cell>
          <cell r="Z483">
            <v>0</v>
          </cell>
        </row>
        <row r="484">
          <cell r="C484" t="str">
            <v>11-0482</v>
          </cell>
          <cell r="Z48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85">
          <cell r="C485" t="str">
            <v>11-0482</v>
          </cell>
          <cell r="Z485">
            <v>0</v>
          </cell>
        </row>
        <row r="486">
          <cell r="C486" t="str">
            <v>11-0482</v>
          </cell>
          <cell r="Z486">
            <v>0</v>
          </cell>
        </row>
        <row r="487">
          <cell r="C487" t="str">
            <v>12-0253</v>
          </cell>
          <cell r="Z487">
            <v>0</v>
          </cell>
        </row>
        <row r="488">
          <cell r="C488" t="str">
            <v>12-0253</v>
          </cell>
          <cell r="Z488">
            <v>0</v>
          </cell>
        </row>
        <row r="489">
          <cell r="C489" t="str">
            <v>12-0359</v>
          </cell>
          <cell r="Z489" t="str">
            <v>Обеспечения надежной и бесперебойной производственной деятельности</v>
          </cell>
        </row>
        <row r="490">
          <cell r="C490" t="str">
            <v>12-0359</v>
          </cell>
          <cell r="Z490">
            <v>0</v>
          </cell>
        </row>
        <row r="491">
          <cell r="C491" t="str">
            <v>12-0359</v>
          </cell>
          <cell r="Z491">
            <v>0</v>
          </cell>
        </row>
        <row r="492">
          <cell r="C492" t="str">
            <v>12-0502</v>
          </cell>
          <cell r="Z49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93">
          <cell r="C493" t="str">
            <v>12-0502</v>
          </cell>
          <cell r="Z493">
            <v>0</v>
          </cell>
        </row>
        <row r="494">
          <cell r="C494" t="str">
            <v>12-0502</v>
          </cell>
          <cell r="Z494">
            <v>0</v>
          </cell>
        </row>
        <row r="495">
          <cell r="C495" t="str">
            <v>12-0681</v>
          </cell>
          <cell r="Z495" t="str">
            <v>Обеспечения надежной и бесперебойной производственной деятельности</v>
          </cell>
        </row>
        <row r="496">
          <cell r="C496" t="str">
            <v>12-0681</v>
          </cell>
          <cell r="Z496">
            <v>0</v>
          </cell>
        </row>
        <row r="497">
          <cell r="C497" t="str">
            <v>12-0681</v>
          </cell>
          <cell r="Z497">
            <v>0</v>
          </cell>
        </row>
        <row r="498">
          <cell r="C498" t="str">
            <v>12-0682</v>
          </cell>
          <cell r="Z49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99">
          <cell r="C499" t="str">
            <v>12-0682</v>
          </cell>
          <cell r="Z499">
            <v>0</v>
          </cell>
        </row>
        <row r="500">
          <cell r="C500" t="str">
            <v>12-0682</v>
          </cell>
          <cell r="Z500">
            <v>0</v>
          </cell>
        </row>
        <row r="501">
          <cell r="C501" t="str">
            <v>12-0683</v>
          </cell>
          <cell r="Z501"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502">
          <cell r="C502" t="str">
            <v>12-0683</v>
          </cell>
          <cell r="Z502">
            <v>0</v>
          </cell>
        </row>
        <row r="503">
          <cell r="C503" t="str">
            <v>12-0699</v>
          </cell>
          <cell r="Z503" t="str">
            <v>Обеспечение безопасной эксплуатации</v>
          </cell>
        </row>
        <row r="504">
          <cell r="C504" t="str">
            <v>12-0699</v>
          </cell>
          <cell r="Z504">
            <v>0</v>
          </cell>
        </row>
        <row r="505">
          <cell r="C505" t="str">
            <v>12-0699</v>
          </cell>
          <cell r="Z505">
            <v>0</v>
          </cell>
        </row>
        <row r="506">
          <cell r="C506" t="str">
            <v>13-0517</v>
          </cell>
          <cell r="Z50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507">
          <cell r="C507" t="str">
            <v>13-0517</v>
          </cell>
          <cell r="Z507">
            <v>0</v>
          </cell>
        </row>
        <row r="508">
          <cell r="C508" t="str">
            <v>13-0231</v>
          </cell>
          <cell r="Z508" t="str">
            <v>Требование эксплуатации. Требование правил Безопасности в газовом хозяйстве</v>
          </cell>
        </row>
        <row r="509">
          <cell r="Z509">
            <v>0</v>
          </cell>
        </row>
        <row r="510">
          <cell r="C510" t="str">
            <v>13-0231</v>
          </cell>
          <cell r="Z510">
            <v>0</v>
          </cell>
        </row>
        <row r="511">
          <cell r="C511" t="str">
            <v>13-1217</v>
          </cell>
          <cell r="Z511" t="str">
            <v>Электролизер выработал нормативный срок службы, в соответствии с ТУ-26-01-355-90 (год выпуска 1976, ввод - 1979 г.). Требования РД 34.20-501-95</v>
          </cell>
        </row>
        <row r="512">
          <cell r="Z512">
            <v>0</v>
          </cell>
        </row>
        <row r="513">
          <cell r="C513" t="str">
            <v>13-1217</v>
          </cell>
          <cell r="Z513">
            <v>0</v>
          </cell>
        </row>
        <row r="514">
          <cell r="C514" t="str">
            <v>11-0324</v>
          </cell>
          <cell r="Z514" t="str">
            <v>В целях обеспечения непрерывного производственного процесса необходимо создание унифицированной структурированной кабельной сети</v>
          </cell>
        </row>
        <row r="515">
          <cell r="Z515">
            <v>0</v>
          </cell>
        </row>
        <row r="516">
          <cell r="C516" t="str">
            <v>11-0324</v>
          </cell>
          <cell r="Z516">
            <v>0</v>
          </cell>
        </row>
        <row r="517">
          <cell r="C517" t="str">
            <v>13-1300</v>
          </cell>
          <cell r="Z517" t="str">
            <v>Обеспечения надежной и бесперебойной производственной деятельности (дефект крышки ПВД-7)</v>
          </cell>
        </row>
        <row r="518">
          <cell r="C518" t="str">
            <v>13-1300</v>
          </cell>
          <cell r="Z518">
            <v>0</v>
          </cell>
        </row>
        <row r="519">
          <cell r="C519" t="str">
            <v>13-1258</v>
          </cell>
          <cell r="Z519" t="str">
            <v>Обеспечения надежной и бесперебойной производственной деятельности, Продление срока эксплуатации энергоблока</v>
          </cell>
        </row>
        <row r="520">
          <cell r="Z520">
            <v>0</v>
          </cell>
        </row>
        <row r="521">
          <cell r="C521" t="str">
            <v>13-1258</v>
          </cell>
          <cell r="Z521">
            <v>0</v>
          </cell>
        </row>
        <row r="522">
          <cell r="C522" t="str">
            <v>13-1329</v>
          </cell>
          <cell r="Z522" t="str">
            <v>Обеспечения надежной и бесперебойной производственной деятельности</v>
          </cell>
        </row>
        <row r="523">
          <cell r="Z523">
            <v>0</v>
          </cell>
        </row>
        <row r="524">
          <cell r="C524" t="str">
            <v>13-1329</v>
          </cell>
          <cell r="Z524">
            <v>0</v>
          </cell>
        </row>
        <row r="525">
          <cell r="C525" t="str">
            <v>14-0563</v>
          </cell>
          <cell r="Z525" t="str">
            <v>Увеличение эффективности охлаждения циркуляционной воды, за счет модернизации оросительного устройства и повышение топливной экономичности ТЭЦ, за счет улучшения уровня вакуума в конденсаторах турбин и снижения ожидаемых ограничений мощности в летние меся</v>
          </cell>
        </row>
        <row r="526">
          <cell r="Z526">
            <v>0</v>
          </cell>
        </row>
        <row r="527">
          <cell r="C527" t="str">
            <v>14-0563</v>
          </cell>
          <cell r="Z527">
            <v>0</v>
          </cell>
        </row>
        <row r="528">
          <cell r="C528" t="str">
            <v>13-1222</v>
          </cell>
          <cell r="Z528" t="str">
            <v>Выполнение требований по соблюдению нормального режима воздухообмена  цеха.</v>
          </cell>
        </row>
        <row r="529">
          <cell r="C529" t="str">
            <v>13-1222</v>
          </cell>
          <cell r="Z529">
            <v>0</v>
          </cell>
        </row>
        <row r="530">
          <cell r="C530" t="str">
            <v>07-0532</v>
          </cell>
          <cell r="Z530" t="str">
            <v>Повышение эффективности бизнес-процессов компании и оптимизация  работы пользователей (сотрудников Компании)</v>
          </cell>
        </row>
        <row r="531">
          <cell r="Z531">
            <v>0</v>
          </cell>
        </row>
        <row r="532">
          <cell r="C532" t="str">
            <v>07-0650</v>
          </cell>
          <cell r="Z532" t="str">
            <v>Обеспечения надежной и бесперебойной производственной деятельности</v>
          </cell>
        </row>
        <row r="533">
          <cell r="Z533">
            <v>0</v>
          </cell>
        </row>
        <row r="534">
          <cell r="C534" t="str">
            <v>10-0452</v>
          </cell>
          <cell r="Z534" t="str">
            <v>Обеспечения надежной и бесперебойной производственной деятельности</v>
          </cell>
        </row>
        <row r="535">
          <cell r="Z535">
            <v>0</v>
          </cell>
        </row>
        <row r="536">
          <cell r="C536" t="str">
            <v>12-1166</v>
          </cell>
          <cell r="Z536" t="str">
            <v xml:space="preserve">Обеспечение непрерывного производственного процесса в соответствии с технологическим требованиям к узлам связи. </v>
          </cell>
        </row>
        <row r="537">
          <cell r="Z537">
            <v>0</v>
          </cell>
        </row>
        <row r="538">
          <cell r="C538" t="str">
            <v>13-1479</v>
          </cell>
          <cell r="Z538" t="str">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ell>
        </row>
        <row r="539">
          <cell r="Z539">
            <v>0</v>
          </cell>
        </row>
        <row r="540">
          <cell r="C540" t="str">
            <v>13-0446</v>
          </cell>
          <cell r="Z540" t="str">
            <v>Обеспечения надежной и бесперебойной производственной деятельности</v>
          </cell>
        </row>
        <row r="541">
          <cell r="Z541">
            <v>0</v>
          </cell>
        </row>
        <row r="542">
          <cell r="Z542">
            <v>0</v>
          </cell>
        </row>
        <row r="543">
          <cell r="C543" t="str">
            <v>13-1395</v>
          </cell>
          <cell r="Z543" t="str">
            <v>Обеспечения надежной и бесперебойной производственной деятельности</v>
          </cell>
        </row>
        <row r="544">
          <cell r="Z544">
            <v>0</v>
          </cell>
        </row>
        <row r="545">
          <cell r="Z545">
            <v>0</v>
          </cell>
        </row>
        <row r="546">
          <cell r="C546" t="str">
            <v>14-0761</v>
          </cell>
          <cell r="Z546" t="str">
            <v xml:space="preserve">Выполнение норм и требований по охране труда </v>
          </cell>
        </row>
        <row r="547">
          <cell r="Z547">
            <v>0</v>
          </cell>
        </row>
        <row r="548">
          <cell r="C548" t="str">
            <v>14-0762</v>
          </cell>
          <cell r="Z548" t="str">
            <v>Обеспечения надежной и бесперебойной производственной деятельности</v>
          </cell>
        </row>
        <row r="549">
          <cell r="Z549">
            <v>0</v>
          </cell>
        </row>
        <row r="550">
          <cell r="Z550">
            <v>0</v>
          </cell>
        </row>
        <row r="551">
          <cell r="C551" t="str">
            <v>13-1360</v>
          </cell>
          <cell r="Z551" t="str">
            <v>Обеспечения надежной и бесперебойной производственной деятельности, Продление срока эксплуатации энергоблока</v>
          </cell>
        </row>
        <row r="552">
          <cell r="Z552">
            <v>0</v>
          </cell>
        </row>
        <row r="553">
          <cell r="C553" t="str">
            <v>14-0982</v>
          </cell>
          <cell r="Z553" t="str">
            <v xml:space="preserve">Выполнение норм и требований по охране труда </v>
          </cell>
        </row>
        <row r="554">
          <cell r="Z554">
            <v>0</v>
          </cell>
        </row>
        <row r="555">
          <cell r="C555" t="str">
            <v>14-0952</v>
          </cell>
          <cell r="Z55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556">
          <cell r="Z556">
            <v>0</v>
          </cell>
        </row>
        <row r="557">
          <cell r="C557" t="str">
            <v>10-0225</v>
          </cell>
          <cell r="Z55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558">
          <cell r="Z558">
            <v>0</v>
          </cell>
        </row>
        <row r="559">
          <cell r="Z559">
            <v>0</v>
          </cell>
        </row>
        <row r="560">
          <cell r="C560" t="str">
            <v>11-0363</v>
          </cell>
          <cell r="Z560">
            <v>0</v>
          </cell>
        </row>
        <row r="561">
          <cell r="Z561">
            <v>0</v>
          </cell>
        </row>
        <row r="562">
          <cell r="Z562">
            <v>0</v>
          </cell>
        </row>
        <row r="563">
          <cell r="Z563">
            <v>0</v>
          </cell>
        </row>
        <row r="564">
          <cell r="C564" t="str">
            <v>11-0455</v>
          </cell>
          <cell r="Z564"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565">
          <cell r="C565" t="str">
            <v>11-0455</v>
          </cell>
          <cell r="Z565">
            <v>0</v>
          </cell>
        </row>
        <row r="566">
          <cell r="C566" t="str">
            <v>12-0274</v>
          </cell>
          <cell r="Z566" t="str">
            <v>Обеспечения надежной и бесперебойной производственной деятельности, длительный срок эксплуатации с высокой скоростью коррозийного износа металла сосудов и трубопроводов</v>
          </cell>
        </row>
        <row r="567">
          <cell r="C567" t="str">
            <v>12-0274</v>
          </cell>
          <cell r="Z567">
            <v>0</v>
          </cell>
        </row>
        <row r="568">
          <cell r="C568" t="str">
            <v>12-0318</v>
          </cell>
          <cell r="Z568"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569">
          <cell r="Z569">
            <v>0</v>
          </cell>
        </row>
        <row r="570">
          <cell r="C570" t="str">
            <v>12-0318</v>
          </cell>
          <cell r="Z570">
            <v>0</v>
          </cell>
        </row>
        <row r="571">
          <cell r="C571" t="str">
            <v>12-0396</v>
          </cell>
          <cell r="Z571" t="str">
            <v>Обеспечения надежной и бесперебойной производственной деятельности</v>
          </cell>
        </row>
        <row r="572">
          <cell r="C572" t="str">
            <v>12-0396</v>
          </cell>
          <cell r="Z572" t="str">
            <v>ЩКА установлен на Южной ТЭЦ в 1987 г. Из-за конструктивного недостатка и не качественного изготовления щеток происходит частое их разрушение, что неоднократно приводило к возникновению аварийных ситуаций.</v>
          </cell>
        </row>
        <row r="573">
          <cell r="C573" t="str">
            <v>12-0684</v>
          </cell>
          <cell r="Z573" t="str">
            <v>Обеспечения надежной и бесперебойной производственной деятельности, длительный срок эксплуатации с высокой скоростью коррозийного износа металла сосудов и трубопроводов</v>
          </cell>
        </row>
        <row r="574">
          <cell r="Z574">
            <v>0</v>
          </cell>
        </row>
        <row r="575">
          <cell r="C575" t="str">
            <v>12-0684</v>
          </cell>
          <cell r="Z575">
            <v>0</v>
          </cell>
        </row>
        <row r="576">
          <cell r="C576" t="str">
            <v>12-0686</v>
          </cell>
          <cell r="Z576" t="str">
            <v>Обеспечение безаварийного останова оборудования блока при аварийной ситуации.</v>
          </cell>
        </row>
        <row r="577">
          <cell r="C577" t="str">
            <v>12-0686</v>
          </cell>
          <cell r="Z577">
            <v>0</v>
          </cell>
        </row>
        <row r="578">
          <cell r="C578" t="str">
            <v>12-0686</v>
          </cell>
          <cell r="Z578">
            <v>0</v>
          </cell>
        </row>
        <row r="579">
          <cell r="C579" t="str">
            <v>12-0697</v>
          </cell>
          <cell r="Z579" t="str">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ell>
        </row>
        <row r="580">
          <cell r="C580" t="str">
            <v>12-0697</v>
          </cell>
          <cell r="Z580">
            <v>0</v>
          </cell>
        </row>
        <row r="581">
          <cell r="C581" t="str">
            <v>12-0697</v>
          </cell>
          <cell r="Z581">
            <v>0</v>
          </cell>
        </row>
        <row r="582">
          <cell r="C582" t="str">
            <v>12-0708</v>
          </cell>
          <cell r="Z582"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583">
          <cell r="C583" t="str">
            <v>12-0708</v>
          </cell>
          <cell r="Z583"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584">
          <cell r="C584" t="str">
            <v>12-0708</v>
          </cell>
          <cell r="Z584"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585">
          <cell r="C585" t="str">
            <v>13-0388</v>
          </cell>
          <cell r="Z585" t="str">
            <v>Обеспечения надежной и бесперебойной производственной деятельности</v>
          </cell>
        </row>
        <row r="586">
          <cell r="Z586">
            <v>0</v>
          </cell>
        </row>
        <row r="587">
          <cell r="C587" t="str">
            <v>13-0388</v>
          </cell>
          <cell r="Z587">
            <v>0</v>
          </cell>
        </row>
        <row r="588">
          <cell r="C588" t="str">
            <v>11-0365</v>
          </cell>
          <cell r="Z588" t="str">
            <v>В целях обеспечения непрерывного производственного процесса необходимо создание унифицированной структурированной кабельной сети</v>
          </cell>
        </row>
        <row r="589">
          <cell r="Z589">
            <v>0</v>
          </cell>
        </row>
        <row r="590">
          <cell r="C590" t="str">
            <v>11-0365</v>
          </cell>
          <cell r="Z590">
            <v>0</v>
          </cell>
        </row>
        <row r="591">
          <cell r="C591" t="str">
            <v>13-1274</v>
          </cell>
          <cell r="Z591" t="str">
            <v>Снижение эксплуатационных расходов и обеспечения безопасности</v>
          </cell>
        </row>
        <row r="592">
          <cell r="Z592">
            <v>0</v>
          </cell>
        </row>
        <row r="593">
          <cell r="C593" t="str">
            <v>13-1313</v>
          </cell>
          <cell r="Z593" t="str">
            <v>Устранение замечаний ЛенРДУ, выявленных в ходе эксплуатации.</v>
          </cell>
        </row>
        <row r="594">
          <cell r="C594" t="str">
            <v>13-1313</v>
          </cell>
          <cell r="Z594">
            <v>0</v>
          </cell>
        </row>
        <row r="595">
          <cell r="C595" t="str">
            <v>13-1325</v>
          </cell>
          <cell r="Z595" t="str">
            <v>В связи с заменой физически устаревших средств информации контроля и управления и с внедрением полнофункциональной АСУ ТП повышается надежность работы технологического оборудования и повышается эффективность производства тепловой и электрической энергии.</v>
          </cell>
        </row>
        <row r="596">
          <cell r="Z596">
            <v>0</v>
          </cell>
        </row>
        <row r="597">
          <cell r="C597" t="str">
            <v>13-1325</v>
          </cell>
          <cell r="Z597" t="str">
            <v>В связи с заменой физически устаревших средств информации контроля и управления и с внедрением полнофункциональной АСУ ТП повышается надежность работы технологического оборудования и повышается эффективность производства тепловой и электрической энергии.</v>
          </cell>
        </row>
        <row r="598">
          <cell r="C598" t="str">
            <v>14-0658</v>
          </cell>
          <cell r="Z59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599">
          <cell r="C599" t="str">
            <v>14-0658</v>
          </cell>
          <cell r="Z599">
            <v>0</v>
          </cell>
        </row>
        <row r="600">
          <cell r="C600" t="str">
            <v>16-0036</v>
          </cell>
          <cell r="Z600" t="str">
            <v>Обеспечения надежной и бесперебойной производственной деятельности</v>
          </cell>
        </row>
        <row r="601">
          <cell r="C601" t="str">
            <v>16-0036</v>
          </cell>
          <cell r="Z601">
            <v>0</v>
          </cell>
        </row>
        <row r="602">
          <cell r="C602" t="str">
            <v>12-0324</v>
          </cell>
          <cell r="Z602" t="str">
            <v>Обеспечения надежной и бесперебойной производственной деятельности</v>
          </cell>
        </row>
        <row r="603">
          <cell r="Z603">
            <v>0</v>
          </cell>
        </row>
        <row r="604">
          <cell r="C604" t="str">
            <v>12-0324</v>
          </cell>
          <cell r="Z604">
            <v>0</v>
          </cell>
        </row>
        <row r="605">
          <cell r="C605" t="str">
            <v>11-0280</v>
          </cell>
          <cell r="Z605" t="str">
            <v xml:space="preserve">Обеспечения надежной и бесперебойной производственной деятельности, с заменой морально и физически устаревшего оборудования. </v>
          </cell>
        </row>
        <row r="606">
          <cell r="Z606">
            <v>0</v>
          </cell>
        </row>
        <row r="607">
          <cell r="C607" t="str">
            <v>11-0280</v>
          </cell>
          <cell r="Z607">
            <v>0</v>
          </cell>
        </row>
        <row r="608">
          <cell r="C608" t="str">
            <v>12-0715</v>
          </cell>
          <cell r="Z608" t="str">
            <v xml:space="preserve">Выполнение норм и требований по охране труда </v>
          </cell>
        </row>
        <row r="609">
          <cell r="C609" t="str">
            <v>12-0715</v>
          </cell>
          <cell r="Z609">
            <v>0</v>
          </cell>
        </row>
        <row r="610">
          <cell r="C610" t="str">
            <v>13-0370</v>
          </cell>
          <cell r="Z610" t="str">
            <v xml:space="preserve">В целях обеспечения непрерывного производственного процесса необходимо создание системы избирательного видеонаблюдения с целью своевременного оповещения о наступлении нештатных ситуаций на энергообъектах ОАО "ТГК-1" </v>
          </cell>
        </row>
        <row r="611">
          <cell r="C611" t="str">
            <v>13-0370</v>
          </cell>
          <cell r="Z611">
            <v>0</v>
          </cell>
        </row>
        <row r="612">
          <cell r="C612" t="str">
            <v>13-1391</v>
          </cell>
          <cell r="Z612" t="str">
            <v>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v>
          </cell>
        </row>
        <row r="613">
          <cell r="Z613">
            <v>0</v>
          </cell>
        </row>
        <row r="614">
          <cell r="C614" t="str">
            <v>12-0313</v>
          </cell>
          <cell r="Z61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15">
          <cell r="Z615">
            <v>0</v>
          </cell>
        </row>
        <row r="616">
          <cell r="Z616">
            <v>0</v>
          </cell>
        </row>
        <row r="617">
          <cell r="C617" t="str">
            <v>13-0402</v>
          </cell>
          <cell r="Z617"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618">
          <cell r="Z618">
            <v>0</v>
          </cell>
        </row>
        <row r="619">
          <cell r="Z619">
            <v>0</v>
          </cell>
        </row>
        <row r="620">
          <cell r="C620" t="str">
            <v>13-1397</v>
          </cell>
          <cell r="Z620" t="str">
            <v>Обеспечения надежной и бесперебойной производственной деятельности</v>
          </cell>
        </row>
        <row r="621">
          <cell r="Z621">
            <v>0</v>
          </cell>
        </row>
        <row r="622">
          <cell r="Z622">
            <v>0</v>
          </cell>
        </row>
        <row r="623">
          <cell r="C623" t="str">
            <v>14-0570</v>
          </cell>
          <cell r="Z623"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624">
          <cell r="Z624">
            <v>0</v>
          </cell>
        </row>
        <row r="625">
          <cell r="C625" t="str">
            <v>14-0600</v>
          </cell>
          <cell r="Z625" t="str">
            <v>Снижение эксплуатационных расходов и обеспечения безопасности</v>
          </cell>
        </row>
        <row r="626">
          <cell r="Z626">
            <v>0</v>
          </cell>
        </row>
        <row r="627">
          <cell r="C627" t="str">
            <v>14-0637</v>
          </cell>
          <cell r="Z627" t="str">
            <v>Обеспечения надежной и бесперебойной производственной деятельности</v>
          </cell>
        </row>
        <row r="628">
          <cell r="Z628">
            <v>0</v>
          </cell>
        </row>
        <row r="629">
          <cell r="Z629">
            <v>0</v>
          </cell>
        </row>
        <row r="630">
          <cell r="C630" t="str">
            <v>14-0825</v>
          </cell>
          <cell r="Z630" t="str">
            <v>В соответствии с приказом Минтранса РФ от 13.02.13г.  № 36</v>
          </cell>
        </row>
        <row r="631">
          <cell r="Z631">
            <v>0</v>
          </cell>
        </row>
        <row r="632">
          <cell r="C632" t="str">
            <v>14-0881</v>
          </cell>
          <cell r="Z63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33">
          <cell r="Z633">
            <v>0</v>
          </cell>
        </row>
        <row r="634">
          <cell r="C634" t="str">
            <v>14-0914</v>
          </cell>
          <cell r="Z63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35">
          <cell r="Z635">
            <v>0</v>
          </cell>
        </row>
        <row r="636">
          <cell r="C636" t="str">
            <v>14-0953</v>
          </cell>
          <cell r="Z63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37">
          <cell r="Z637">
            <v>0</v>
          </cell>
        </row>
        <row r="638">
          <cell r="C638" t="str">
            <v>10-0285</v>
          </cell>
          <cell r="Z638"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39">
          <cell r="C639" t="str">
            <v>10-0285</v>
          </cell>
          <cell r="Z639">
            <v>0</v>
          </cell>
        </row>
        <row r="640">
          <cell r="C640" t="str">
            <v>06-0189</v>
          </cell>
          <cell r="Z640"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1">
          <cell r="C641" t="str">
            <v>06-0189</v>
          </cell>
          <cell r="Z641">
            <v>0</v>
          </cell>
        </row>
        <row r="642">
          <cell r="C642" t="str">
            <v>06-0264</v>
          </cell>
          <cell r="Z64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3">
          <cell r="C643" t="str">
            <v>06-0264</v>
          </cell>
          <cell r="Z643">
            <v>0</v>
          </cell>
        </row>
        <row r="644">
          <cell r="C644" t="str">
            <v>07-0533</v>
          </cell>
          <cell r="Z64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5">
          <cell r="C645" t="str">
            <v>07-0533</v>
          </cell>
          <cell r="Z645">
            <v>0</v>
          </cell>
        </row>
        <row r="646">
          <cell r="C646" t="str">
            <v>07-0723</v>
          </cell>
          <cell r="Z64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7">
          <cell r="C647" t="str">
            <v>07-0723</v>
          </cell>
          <cell r="Z647">
            <v>0</v>
          </cell>
        </row>
        <row r="648">
          <cell r="C648" t="str">
            <v>08-0583</v>
          </cell>
          <cell r="Z648"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9">
          <cell r="C649" t="str">
            <v>08-0583</v>
          </cell>
          <cell r="Z649">
            <v>0</v>
          </cell>
        </row>
        <row r="650">
          <cell r="C650" t="str">
            <v>09-0472</v>
          </cell>
          <cell r="Z650"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1">
          <cell r="C651" t="str">
            <v>09-0472</v>
          </cell>
          <cell r="Z651">
            <v>0</v>
          </cell>
        </row>
        <row r="652">
          <cell r="C652" t="str">
            <v>10-0405</v>
          </cell>
          <cell r="Z65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3">
          <cell r="C653" t="str">
            <v>10-0405</v>
          </cell>
          <cell r="Z653">
            <v>0</v>
          </cell>
        </row>
        <row r="654">
          <cell r="C654" t="str">
            <v>10-0408</v>
          </cell>
          <cell r="Z65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5">
          <cell r="C655" t="str">
            <v>10-0408</v>
          </cell>
          <cell r="Z655">
            <v>0</v>
          </cell>
        </row>
        <row r="656">
          <cell r="C656" t="str">
            <v>10-0482</v>
          </cell>
          <cell r="Z65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7">
          <cell r="C657" t="str">
            <v>10-0482</v>
          </cell>
          <cell r="Z657">
            <v>0</v>
          </cell>
        </row>
        <row r="658">
          <cell r="C658" t="str">
            <v>11-0322</v>
          </cell>
          <cell r="Z658" t="str">
            <v>В целях обеспечения непрерывного производственного процесса необходимо создание унифицированной структурированной кабельной сети</v>
          </cell>
        </row>
        <row r="659">
          <cell r="C659" t="str">
            <v>11-0322</v>
          </cell>
          <cell r="Z659">
            <v>0</v>
          </cell>
        </row>
        <row r="660">
          <cell r="C660" t="str">
            <v>11-0322</v>
          </cell>
          <cell r="Z660">
            <v>0</v>
          </cell>
        </row>
        <row r="661">
          <cell r="C661" t="str">
            <v>11-0323</v>
          </cell>
          <cell r="Z661" t="str">
            <v>В целях обеспечения непрерывного производственного процесса необходимо создание унифицированной структурированной кабельной сети</v>
          </cell>
        </row>
        <row r="662">
          <cell r="C662" t="str">
            <v>11-0323</v>
          </cell>
          <cell r="Z662">
            <v>0</v>
          </cell>
        </row>
        <row r="663">
          <cell r="C663" t="str">
            <v>11-0323</v>
          </cell>
          <cell r="Z663">
            <v>0</v>
          </cell>
        </row>
        <row r="664">
          <cell r="C664" t="str">
            <v>11-0380</v>
          </cell>
          <cell r="Z66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65">
          <cell r="C665" t="str">
            <v>11-0380</v>
          </cell>
          <cell r="Z665">
            <v>0</v>
          </cell>
        </row>
        <row r="666">
          <cell r="C666" t="str">
            <v>11-0380</v>
          </cell>
          <cell r="Z666">
            <v>0</v>
          </cell>
        </row>
        <row r="667">
          <cell r="C667" t="str">
            <v>11-0381</v>
          </cell>
          <cell r="Z667"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68">
          <cell r="C668" t="str">
            <v>11-0381</v>
          </cell>
          <cell r="Z668">
            <v>0</v>
          </cell>
        </row>
        <row r="669">
          <cell r="C669" t="str">
            <v>11-0381</v>
          </cell>
          <cell r="Z669">
            <v>0</v>
          </cell>
        </row>
        <row r="670">
          <cell r="C670" t="str">
            <v>11-0471</v>
          </cell>
          <cell r="Z670"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71">
          <cell r="C671" t="str">
            <v>11-0471</v>
          </cell>
          <cell r="Z671">
            <v>0</v>
          </cell>
        </row>
        <row r="672">
          <cell r="C672" t="str">
            <v>11-0471</v>
          </cell>
          <cell r="Z672">
            <v>0</v>
          </cell>
        </row>
        <row r="673">
          <cell r="C673" t="str">
            <v>11-0514</v>
          </cell>
          <cell r="Z673"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74">
          <cell r="C674" t="str">
            <v>11-0514</v>
          </cell>
          <cell r="Z674">
            <v>0</v>
          </cell>
        </row>
        <row r="675">
          <cell r="C675" t="str">
            <v>12-0653</v>
          </cell>
          <cell r="Z675" t="str">
            <v xml:space="preserve">В целях обеспечения непрерывного производственного процесса </v>
          </cell>
        </row>
        <row r="676">
          <cell r="C676" t="str">
            <v>12-0653</v>
          </cell>
          <cell r="Z676">
            <v>0</v>
          </cell>
        </row>
        <row r="677">
          <cell r="C677" t="str">
            <v>12-0654</v>
          </cell>
          <cell r="Z677"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678">
          <cell r="C678" t="str">
            <v>12-0654</v>
          </cell>
          <cell r="Z678">
            <v>0</v>
          </cell>
        </row>
        <row r="679">
          <cell r="C679" t="str">
            <v>12-0663</v>
          </cell>
          <cell r="Z679"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680">
          <cell r="Z680">
            <v>0</v>
          </cell>
        </row>
        <row r="681">
          <cell r="C681" t="str">
            <v>12-0663</v>
          </cell>
          <cell r="Z681">
            <v>0</v>
          </cell>
        </row>
        <row r="682">
          <cell r="C682" t="str">
            <v>12-0671</v>
          </cell>
          <cell r="Z68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83">
          <cell r="C683" t="str">
            <v>12-0671</v>
          </cell>
          <cell r="Z683">
            <v>0</v>
          </cell>
        </row>
        <row r="684">
          <cell r="C684" t="str">
            <v>12-0688</v>
          </cell>
          <cell r="Z68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85">
          <cell r="C685" t="str">
            <v>12-0688</v>
          </cell>
          <cell r="Z685">
            <v>0</v>
          </cell>
        </row>
        <row r="686">
          <cell r="C686" t="str">
            <v>12-0709</v>
          </cell>
          <cell r="Z686"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87">
          <cell r="C687" t="str">
            <v>12-0709</v>
          </cell>
          <cell r="Z687">
            <v>0</v>
          </cell>
        </row>
        <row r="688">
          <cell r="C688" t="str">
            <v>13-1246</v>
          </cell>
          <cell r="Z688" t="str">
            <v xml:space="preserve">В целях обеспечения непрерывного производственного процесса необходимо создание системы избирательного видеонаблюдения с целью своевременного оповещения о наступлении нештатных ситуаций на энергообъектах ОАО "ТГК-1" </v>
          </cell>
        </row>
        <row r="689">
          <cell r="C689" t="str">
            <v>13-1246</v>
          </cell>
          <cell r="Z689">
            <v>0</v>
          </cell>
        </row>
        <row r="690">
          <cell r="C690" t="str">
            <v>12-0563</v>
          </cell>
          <cell r="Z69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91">
          <cell r="Z691">
            <v>0</v>
          </cell>
        </row>
        <row r="692">
          <cell r="C692" t="str">
            <v>12-0622</v>
          </cell>
          <cell r="Z69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93">
          <cell r="C693" t="str">
            <v>12-0622</v>
          </cell>
          <cell r="Z693">
            <v>0</v>
          </cell>
        </row>
        <row r="694">
          <cell r="C694" t="str">
            <v>12-0649</v>
          </cell>
          <cell r="Z694"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95">
          <cell r="C695" t="str">
            <v>12-0649</v>
          </cell>
          <cell r="Z695">
            <v>0</v>
          </cell>
        </row>
        <row r="696">
          <cell r="C696" t="str">
            <v>13-1299</v>
          </cell>
          <cell r="Z69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97">
          <cell r="C697" t="str">
            <v>13-1299</v>
          </cell>
          <cell r="Z697">
            <v>0</v>
          </cell>
        </row>
        <row r="698">
          <cell r="C698" t="str">
            <v>13-1305</v>
          </cell>
          <cell r="Z698" t="str">
            <v xml:space="preserve">Обеспечение непрерывного производственного процесса в соответствии с технологическим требованиям к узлам связи. </v>
          </cell>
        </row>
        <row r="699">
          <cell r="C699" t="str">
            <v>13-1305</v>
          </cell>
          <cell r="Z699">
            <v>0</v>
          </cell>
        </row>
        <row r="700">
          <cell r="C700" t="str">
            <v>13-1306</v>
          </cell>
          <cell r="Z700" t="str">
            <v>В соответствии с приказом  № 78 от 24.05.2013 генерального директора ОАО «ТГК-1», на службу АСУ ТП ПСДТУиИТ с 01.07.2013 возложены функции  по техническому обслуживанию и ремонту АСУ ТП филиала «Невский».
Для выполнения возложенных функций по обслуживанию</v>
          </cell>
        </row>
        <row r="701">
          <cell r="C701" t="str">
            <v>13-1306</v>
          </cell>
          <cell r="Z701">
            <v>0</v>
          </cell>
        </row>
        <row r="702">
          <cell r="C702" t="str">
            <v>13-1320</v>
          </cell>
          <cell r="Z702" t="str">
            <v>В целях обеспечения непрерывного производственного процесса необходимо создание унифицированной структурированной кабельной сети</v>
          </cell>
        </row>
        <row r="703">
          <cell r="C703" t="str">
            <v>13-1320</v>
          </cell>
          <cell r="Z703">
            <v>0</v>
          </cell>
        </row>
        <row r="704">
          <cell r="C704" t="str">
            <v>13-1334</v>
          </cell>
          <cell r="Z70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05">
          <cell r="C705" t="str">
            <v>13-1334</v>
          </cell>
          <cell r="Z705">
            <v>0</v>
          </cell>
        </row>
        <row r="706">
          <cell r="C706" t="str">
            <v>13-1335</v>
          </cell>
          <cell r="Z70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07">
          <cell r="C707" t="str">
            <v>13-1335</v>
          </cell>
          <cell r="Z707">
            <v>0</v>
          </cell>
        </row>
        <row r="708">
          <cell r="C708" t="str">
            <v>11-0324</v>
          </cell>
          <cell r="Z708" t="str">
            <v>В целях обеспечения непрерывного производственного процесса необходимо создание унифицированной структурированной кабельной сети</v>
          </cell>
        </row>
        <row r="709">
          <cell r="C709" t="str">
            <v>11-0324</v>
          </cell>
          <cell r="Z709">
            <v>0</v>
          </cell>
        </row>
        <row r="710">
          <cell r="C710" t="str">
            <v>11-0365</v>
          </cell>
          <cell r="Z710" t="str">
            <v>В целях обеспечения непрерывного производственного процесса необходимо создание унифицированной структурированной кабельной сети</v>
          </cell>
        </row>
        <row r="711">
          <cell r="C711" t="str">
            <v>11-0365</v>
          </cell>
          <cell r="Z711">
            <v>0</v>
          </cell>
        </row>
        <row r="712">
          <cell r="C712" t="str">
            <v>07-0533</v>
          </cell>
          <cell r="Z71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13">
          <cell r="C713" t="str">
            <v>07-0533</v>
          </cell>
          <cell r="Z713">
            <v>0</v>
          </cell>
        </row>
        <row r="714">
          <cell r="C714" t="str">
            <v>14-0451</v>
          </cell>
          <cell r="Z71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15">
          <cell r="C715" t="str">
            <v>14-0451</v>
          </cell>
          <cell r="Z715">
            <v>0</v>
          </cell>
        </row>
        <row r="716">
          <cell r="C716" t="str">
            <v>08-0473</v>
          </cell>
          <cell r="Z71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17">
          <cell r="Z717">
            <v>0</v>
          </cell>
        </row>
        <row r="718">
          <cell r="C718" t="str">
            <v>13-1421</v>
          </cell>
          <cell r="Z718" t="str">
            <v>В целях обеспечения непрерывного производственного процесса необходимо строительство ВОЛС</v>
          </cell>
        </row>
        <row r="719">
          <cell r="Z719">
            <v>0</v>
          </cell>
        </row>
        <row r="720">
          <cell r="C720" t="str">
            <v>13-1464</v>
          </cell>
          <cell r="Z720" t="str">
            <v>Обеспечение работоспособности объекта информатизации мобилизационного органа (АРМ-МОБ-2) ОАО "ТГК-1"</v>
          </cell>
        </row>
        <row r="721">
          <cell r="Z721">
            <v>0</v>
          </cell>
        </row>
        <row r="722">
          <cell r="C722" t="str">
            <v>11-0326</v>
          </cell>
          <cell r="Z72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23">
          <cell r="Z723">
            <v>0</v>
          </cell>
        </row>
        <row r="724">
          <cell r="C724" t="str">
            <v>14-0981</v>
          </cell>
          <cell r="Z724" t="str">
            <v>повышение надежности работы ЦОД-2 на ТЭЦ-15</v>
          </cell>
        </row>
        <row r="725">
          <cell r="Z725">
            <v>0</v>
          </cell>
        </row>
        <row r="726">
          <cell r="C726" t="str">
            <v>14-1005</v>
          </cell>
          <cell r="Z726" t="str">
            <v>Обеспечение автоматического сбора данных в реальном времени из существующих систем мониторинга и управления ОАО "ТГК-1"</v>
          </cell>
        </row>
        <row r="727">
          <cell r="Z727">
            <v>0</v>
          </cell>
        </row>
        <row r="728">
          <cell r="C728" t="str">
            <v>14-1009</v>
          </cell>
          <cell r="Z728" t="str">
            <v>Объединение телефонных сетей связи ООО "Газпром энергохолдинг", филиалов "Невский", "Кольский", "Карельский" ОАО "ТГК-1" на основе современных телекоммуникационных технологий</v>
          </cell>
        </row>
        <row r="729">
          <cell r="Z729">
            <v>0</v>
          </cell>
        </row>
        <row r="730">
          <cell r="C730" t="str">
            <v>14-1010</v>
          </cell>
          <cell r="Z730" t="str">
            <v>Организация рабочих мест для сотрудников ОАО "ТГК-1" при переезде в новое здание</v>
          </cell>
        </row>
        <row r="731">
          <cell r="Z731">
            <v>0</v>
          </cell>
        </row>
        <row r="732">
          <cell r="C732" t="str">
            <v>14-1011</v>
          </cell>
          <cell r="Z732" t="str">
            <v xml:space="preserve"> Расширение возможностей существующего оборудования для удовлетворения потребностей персонала ОАО "ТГК-1" при выполнении поставленных задач</v>
          </cell>
        </row>
        <row r="733">
          <cell r="Z733">
            <v>0</v>
          </cell>
        </row>
        <row r="734">
          <cell r="C734" t="str">
            <v>14-1012</v>
          </cell>
          <cell r="Z734"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35">
          <cell r="Z735">
            <v>0</v>
          </cell>
        </row>
        <row r="736">
          <cell r="C736" t="str">
            <v>14-1014</v>
          </cell>
          <cell r="Z736" t="str">
            <v>В целях обеспечения непрерывного производственного процесса увеличение емкости системы консолидированных вычислений ОАО "ТГК-1" сообразно с потребностями системы мультимедийной связи</v>
          </cell>
        </row>
        <row r="737">
          <cell r="Z737">
            <v>0</v>
          </cell>
        </row>
        <row r="738">
          <cell r="C738" t="str">
            <v>14-1020</v>
          </cell>
          <cell r="Z738" t="str">
            <v>В целях обеспечения непрерывного производственного процесса  Замена дисковой полки на современную модель</v>
          </cell>
        </row>
        <row r="739">
          <cell r="Z739">
            <v>0</v>
          </cell>
        </row>
        <row r="740">
          <cell r="C740" t="str">
            <v>12-0623</v>
          </cell>
          <cell r="Z74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741">
          <cell r="Z741">
            <v>0</v>
          </cell>
        </row>
        <row r="742">
          <cell r="C742" t="str">
            <v>12-0649</v>
          </cell>
          <cell r="Z74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743">
          <cell r="Z743">
            <v>0</v>
          </cell>
        </row>
        <row r="744">
          <cell r="C744" t="str">
            <v>14-1004</v>
          </cell>
          <cell r="Z744" t="str">
            <v xml:space="preserve">Создание первого технического Музея ОАО "Газпром" на основе фондов Музея ОАО "ТГК-1", не только свидетельство разносторонней и многоплановой деятельности компании, но и вклад в дело популяризации технических знаний и сохранения свидетельств истории науки </v>
          </cell>
        </row>
        <row r="745">
          <cell r="Z745">
            <v>0</v>
          </cell>
        </row>
        <row r="746">
          <cell r="C746" t="str">
            <v>12-0560</v>
          </cell>
          <cell r="Z746"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747">
          <cell r="C747" t="str">
            <v>12-0560</v>
          </cell>
          <cell r="Z747">
            <v>0</v>
          </cell>
        </row>
        <row r="748">
          <cell r="C748" t="str">
            <v>12-0564</v>
          </cell>
          <cell r="Z748"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49">
          <cell r="C749" t="str">
            <v>12-0564</v>
          </cell>
          <cell r="Z749">
            <v>0</v>
          </cell>
        </row>
        <row r="750">
          <cell r="C750" t="str">
            <v>12-0565</v>
          </cell>
          <cell r="Z750"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51">
          <cell r="C751" t="str">
            <v>12-0565</v>
          </cell>
          <cell r="Z751">
            <v>0</v>
          </cell>
        </row>
        <row r="752">
          <cell r="C752" t="str">
            <v>12-0690</v>
          </cell>
          <cell r="Z752"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53">
          <cell r="C753" t="str">
            <v>12-0690</v>
          </cell>
          <cell r="Z753">
            <v>0</v>
          </cell>
        </row>
        <row r="754">
          <cell r="C754" t="str">
            <v>12-0698</v>
          </cell>
          <cell r="Z754"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755">
          <cell r="C755" t="str">
            <v>12-0698</v>
          </cell>
          <cell r="Z755">
            <v>0</v>
          </cell>
        </row>
        <row r="756">
          <cell r="C756" t="str">
            <v>12-0700</v>
          </cell>
          <cell r="Z756" t="str">
            <v xml:space="preserve">Выполнение норм и требований по охране труда </v>
          </cell>
        </row>
        <row r="757">
          <cell r="C757" t="str">
            <v>12-0700</v>
          </cell>
          <cell r="Z757">
            <v>0</v>
          </cell>
        </row>
        <row r="758">
          <cell r="C758" t="str">
            <v>12-0703</v>
          </cell>
          <cell r="Z758" t="str">
            <v>Выполнение требований ПТЭ и ПТБ по подготовке оперативного персонала</v>
          </cell>
        </row>
        <row r="759">
          <cell r="C759" t="str">
            <v>12-0703</v>
          </cell>
          <cell r="Z759">
            <v>0</v>
          </cell>
        </row>
        <row r="760">
          <cell r="C760" t="str">
            <v>13-0509</v>
          </cell>
          <cell r="Z760"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761">
          <cell r="C761" t="str">
            <v>13-0509</v>
          </cell>
          <cell r="Z76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s>
    <sheetDataSet>
      <sheetData sheetId="0">
        <row r="1">
          <cell r="A1" t="str">
            <v>Класс</v>
          </cell>
        </row>
        <row r="2">
          <cell r="A2" t="str">
            <v>Номер проекта</v>
          </cell>
          <cell r="D2" t="str">
            <v>класс</v>
          </cell>
        </row>
        <row r="3">
          <cell r="A3" t="str">
            <v>1. Стратегические</v>
          </cell>
        </row>
        <row r="4">
          <cell r="A4" t="str">
            <v>1.1 Строительство новых блоков/новых ЭС</v>
          </cell>
        </row>
        <row r="5">
          <cell r="A5" t="str">
            <v>11-044613</v>
          </cell>
          <cell r="D5" t="str">
            <v>1.1 Строительство новых блоков/новых ЭС</v>
          </cell>
        </row>
        <row r="6">
          <cell r="A6" t="str">
            <v>11-044614</v>
          </cell>
          <cell r="D6" t="str">
            <v>1.1 Строительство новых блоков/новых ЭС</v>
          </cell>
        </row>
        <row r="7">
          <cell r="A7" t="str">
            <v>12-1173</v>
          </cell>
          <cell r="D7" t="str">
            <v>1.1 Строительство новых блоков/новых ЭС</v>
          </cell>
        </row>
        <row r="8">
          <cell r="A8" t="str">
            <v>15-1524</v>
          </cell>
          <cell r="D8" t="str">
            <v>1.1 Строительство новых блоков/новых ЭС</v>
          </cell>
        </row>
        <row r="9">
          <cell r="A9" t="str">
            <v>13-1302</v>
          </cell>
          <cell r="D9" t="str">
            <v>1.1 Строительство новых блоков/новых ЭС</v>
          </cell>
        </row>
        <row r="10">
          <cell r="A10" t="str">
            <v>10-0400</v>
          </cell>
          <cell r="D10" t="str">
            <v>1.1 Строительство новых блоков/новых ЭС</v>
          </cell>
        </row>
        <row r="11">
          <cell r="A11" t="str">
            <v>1.2 Замена основного оборудования ЭС</v>
          </cell>
        </row>
        <row r="12">
          <cell r="A12" t="str">
            <v>13-0206-1</v>
          </cell>
          <cell r="D12" t="str">
            <v>1.2 Замена основного оборудования ЭС</v>
          </cell>
        </row>
        <row r="13">
          <cell r="A13" t="str">
            <v>13-0206-2</v>
          </cell>
          <cell r="D13" t="str">
            <v>1.2 Замена основного оборудования ЭС</v>
          </cell>
        </row>
        <row r="14">
          <cell r="A14" t="str">
            <v>13-0206-3</v>
          </cell>
          <cell r="D14" t="str">
            <v>1.2 Замена основного оборудования ЭС</v>
          </cell>
        </row>
        <row r="15">
          <cell r="A15" t="str">
            <v>13-0206-4</v>
          </cell>
          <cell r="D15" t="str">
            <v>1.2 Замена основного оборудования ЭС</v>
          </cell>
        </row>
        <row r="16">
          <cell r="A16" t="str">
            <v>12-0704</v>
          </cell>
          <cell r="D16" t="str">
            <v>1.2 Замена основного оборудования ЭС</v>
          </cell>
        </row>
        <row r="17">
          <cell r="A17" t="str">
            <v>12-0705</v>
          </cell>
          <cell r="D17" t="str">
            <v>1.2 Замена основного оборудования ЭС</v>
          </cell>
        </row>
        <row r="18">
          <cell r="A18" t="str">
            <v>12-0706</v>
          </cell>
          <cell r="D18" t="str">
            <v>1.2 Замена основного оборудования ЭС</v>
          </cell>
        </row>
        <row r="19">
          <cell r="A19" t="str">
            <v>14-0460</v>
          </cell>
          <cell r="D19" t="str">
            <v>1.2 Замена основного оборудования ЭС</v>
          </cell>
        </row>
        <row r="20">
          <cell r="A20" t="str">
            <v>15-1537</v>
          </cell>
          <cell r="D20" t="str">
            <v>1.2 Замена основного оборудования ЭС</v>
          </cell>
        </row>
        <row r="21">
          <cell r="A21" t="str">
            <v>13-0205-1</v>
          </cell>
          <cell r="D21" t="str">
            <v>1.2 Замена основного оборудования ЭС</v>
          </cell>
        </row>
        <row r="22">
          <cell r="A22" t="str">
            <v>13-0205-2</v>
          </cell>
          <cell r="D22" t="str">
            <v>1.2 Замена основного оборудования ЭС</v>
          </cell>
        </row>
        <row r="23">
          <cell r="A23" t="str">
            <v>16-0393</v>
          </cell>
          <cell r="D23" t="str">
            <v>1.2 Замена основного оборудования ЭС</v>
          </cell>
        </row>
        <row r="24">
          <cell r="A24" t="str">
            <v>14-0665</v>
          </cell>
          <cell r="D24" t="str">
            <v>1.2 Замена основного оборудования ЭС</v>
          </cell>
        </row>
        <row r="25">
          <cell r="A25" t="str">
            <v>12-0497</v>
          </cell>
          <cell r="D25" t="str">
            <v>1.2 Замена основного оборудования ЭС</v>
          </cell>
        </row>
        <row r="26">
          <cell r="A26" t="str">
            <v>13-1245</v>
          </cell>
          <cell r="D26" t="str">
            <v>1.2 Замена основного оборудования ЭС</v>
          </cell>
        </row>
        <row r="27">
          <cell r="A27" t="str">
            <v>14-0708</v>
          </cell>
          <cell r="D27" t="str">
            <v>1.2 Замена основного оборудования ЭС</v>
          </cell>
        </row>
        <row r="28">
          <cell r="A28" t="str">
            <v>16-0076</v>
          </cell>
          <cell r="D28" t="str">
            <v>1.2 Замена основного оборудования ЭС</v>
          </cell>
        </row>
        <row r="29">
          <cell r="A29" t="str">
            <v>14-0711</v>
          </cell>
          <cell r="D29" t="str">
            <v>1.2 Замена основного оборудования ЭС</v>
          </cell>
        </row>
        <row r="30">
          <cell r="A30" t="str">
            <v>15-1568</v>
          </cell>
          <cell r="D30" t="str">
            <v>1.2 Замена основного оборудования ЭС</v>
          </cell>
        </row>
        <row r="31">
          <cell r="A31" t="str">
            <v>2. Эффективность</v>
          </cell>
        </row>
        <row r="32">
          <cell r="A32" t="str">
            <v>12-0216</v>
          </cell>
          <cell r="D32" t="str">
            <v>2. Эффективность</v>
          </cell>
        </row>
        <row r="33">
          <cell r="A33" t="str">
            <v>15-1147</v>
          </cell>
          <cell r="D33" t="str">
            <v>2. Эффективность</v>
          </cell>
        </row>
        <row r="34">
          <cell r="A34" t="str">
            <v>13-1169</v>
          </cell>
          <cell r="D34" t="str">
            <v>2. Эффективность</v>
          </cell>
        </row>
        <row r="35">
          <cell r="A35" t="str">
            <v>13-1176</v>
          </cell>
          <cell r="D35" t="str">
            <v>2. Эффективность</v>
          </cell>
        </row>
        <row r="36">
          <cell r="A36" t="str">
            <v>13-1337</v>
          </cell>
          <cell r="D36" t="str">
            <v>2. Эффективность</v>
          </cell>
        </row>
        <row r="37">
          <cell r="A37" t="str">
            <v>16-0209</v>
          </cell>
          <cell r="D37" t="str">
            <v>2. Эффективность</v>
          </cell>
        </row>
        <row r="38">
          <cell r="A38" t="str">
            <v>16-0231</v>
          </cell>
          <cell r="D38" t="str">
            <v>2. Эффективность</v>
          </cell>
        </row>
        <row r="39">
          <cell r="A39" t="str">
            <v>15-1571</v>
          </cell>
          <cell r="D39" t="str">
            <v>2. Эффективность</v>
          </cell>
        </row>
        <row r="40">
          <cell r="A40" t="str">
            <v>17-0084</v>
          </cell>
          <cell r="D40" t="str">
            <v>2. Эффективность</v>
          </cell>
        </row>
        <row r="41">
          <cell r="A41" t="str">
            <v>16-0010</v>
          </cell>
          <cell r="D41" t="str">
            <v>2. Эффективность</v>
          </cell>
        </row>
        <row r="42">
          <cell r="A42" t="str">
            <v>16-0285</v>
          </cell>
          <cell r="D42" t="str">
            <v>2. Эффективность</v>
          </cell>
        </row>
        <row r="43">
          <cell r="A43" t="str">
            <v>14-1031</v>
          </cell>
          <cell r="D43" t="str">
            <v>2. Эффективность</v>
          </cell>
        </row>
        <row r="44">
          <cell r="A44" t="str">
            <v>16-0255</v>
          </cell>
          <cell r="D44" t="str">
            <v>2. Эффективность</v>
          </cell>
        </row>
        <row r="45">
          <cell r="A45" t="str">
            <v>15-1383</v>
          </cell>
          <cell r="D45" t="str">
            <v>2. Эффективность</v>
          </cell>
        </row>
        <row r="46">
          <cell r="A46" t="str">
            <v>15-1458</v>
          </cell>
          <cell r="D46" t="str">
            <v>2. Эффективность</v>
          </cell>
        </row>
        <row r="47">
          <cell r="A47" t="str">
            <v>15-1459</v>
          </cell>
          <cell r="D47" t="str">
            <v>2. Эффективность</v>
          </cell>
        </row>
        <row r="48">
          <cell r="A48" t="str">
            <v>15-1470</v>
          </cell>
          <cell r="D48" t="str">
            <v>2. Эффективность</v>
          </cell>
        </row>
        <row r="49">
          <cell r="A49" t="str">
            <v>16-0194</v>
          </cell>
          <cell r="D49" t="str">
            <v>2. Эффективность</v>
          </cell>
        </row>
        <row r="50">
          <cell r="A50" t="str">
            <v>15-1489</v>
          </cell>
          <cell r="D50" t="str">
            <v>2. Эффективность</v>
          </cell>
        </row>
        <row r="51">
          <cell r="A51" t="str">
            <v>15-1491</v>
          </cell>
          <cell r="D51" t="str">
            <v>2. Эффективность</v>
          </cell>
        </row>
        <row r="52">
          <cell r="A52" t="str">
            <v>14-0850</v>
          </cell>
          <cell r="D52" t="str">
            <v>2. Эффективность</v>
          </cell>
        </row>
        <row r="53">
          <cell r="A53" t="str">
            <v>16-0351</v>
          </cell>
          <cell r="D53" t="str">
            <v>2. Эффективность</v>
          </cell>
        </row>
        <row r="54">
          <cell r="A54" t="str">
            <v>14-0892</v>
          </cell>
          <cell r="D54" t="str">
            <v>2. Эффективность</v>
          </cell>
        </row>
        <row r="55">
          <cell r="A55" t="str">
            <v>15-1479</v>
          </cell>
          <cell r="D55" t="str">
            <v>2. Эффективность</v>
          </cell>
        </row>
        <row r="56">
          <cell r="A56" t="str">
            <v>15-1523</v>
          </cell>
          <cell r="D56" t="str">
            <v>2. Эффективность</v>
          </cell>
        </row>
        <row r="57">
          <cell r="A57" t="str">
            <v>15-1544</v>
          </cell>
          <cell r="D57" t="str">
            <v>2. Эффективность</v>
          </cell>
        </row>
        <row r="58">
          <cell r="A58" t="str">
            <v>15-1545</v>
          </cell>
          <cell r="D58" t="str">
            <v>2. Эффективность</v>
          </cell>
        </row>
        <row r="59">
          <cell r="A59" t="str">
            <v>16-0275</v>
          </cell>
          <cell r="D59" t="str">
            <v>2. Эффективность</v>
          </cell>
        </row>
        <row r="60">
          <cell r="A60" t="str">
            <v>14-0818</v>
          </cell>
          <cell r="D60" t="str">
            <v>2. Эффективность</v>
          </cell>
        </row>
        <row r="61">
          <cell r="A61" t="str">
            <v>14-0819</v>
          </cell>
          <cell r="D61" t="str">
            <v>2. Эффективность</v>
          </cell>
        </row>
        <row r="62">
          <cell r="A62" t="str">
            <v>13-0484</v>
          </cell>
          <cell r="D62" t="str">
            <v>2. Эффективность</v>
          </cell>
        </row>
        <row r="63">
          <cell r="A63" t="str">
            <v>10-0228</v>
          </cell>
          <cell r="D63" t="str">
            <v>2. Эффективность</v>
          </cell>
        </row>
        <row r="64">
          <cell r="A64" t="str">
            <v>14-0563</v>
          </cell>
          <cell r="D64" t="str">
            <v>2. Эффективность</v>
          </cell>
        </row>
        <row r="65">
          <cell r="A65" t="str">
            <v>15-1212</v>
          </cell>
          <cell r="D65" t="str">
            <v>2. Эффективность</v>
          </cell>
        </row>
        <row r="66">
          <cell r="A66" t="str">
            <v>14-0568</v>
          </cell>
          <cell r="D66" t="str">
            <v>2. Эффективность</v>
          </cell>
        </row>
        <row r="67">
          <cell r="A67" t="str">
            <v>17-0155</v>
          </cell>
          <cell r="D67" t="str">
            <v>2. Эффективность</v>
          </cell>
        </row>
        <row r="68">
          <cell r="A68" t="str">
            <v>16-0245</v>
          </cell>
          <cell r="D68" t="str">
            <v>2. Эффективность</v>
          </cell>
        </row>
        <row r="69">
          <cell r="A69" t="str">
            <v>16-0397</v>
          </cell>
          <cell r="D69" t="str">
            <v>2. Эффективность</v>
          </cell>
        </row>
        <row r="70">
          <cell r="A70" t="str">
            <v>16-0256</v>
          </cell>
          <cell r="D70" t="str">
            <v>2. Эффективность</v>
          </cell>
        </row>
        <row r="71">
          <cell r="A71" t="str">
            <v>14-0858</v>
          </cell>
          <cell r="D71" t="str">
            <v>2. Эффективность</v>
          </cell>
        </row>
        <row r="72">
          <cell r="A72" t="str">
            <v>16-0233</v>
          </cell>
          <cell r="D72" t="str">
            <v>2. Эффективность</v>
          </cell>
        </row>
        <row r="73">
          <cell r="A73" t="str">
            <v>14-0821</v>
          </cell>
          <cell r="D73" t="str">
            <v>2. Эффективность</v>
          </cell>
        </row>
        <row r="74">
          <cell r="A74" t="str">
            <v>12-0379</v>
          </cell>
          <cell r="D74" t="str">
            <v>2. Эффективность</v>
          </cell>
        </row>
        <row r="75">
          <cell r="A75" t="str">
            <v>13-0260</v>
          </cell>
          <cell r="D75" t="str">
            <v>2. Эффективность</v>
          </cell>
        </row>
        <row r="76">
          <cell r="A76" t="str">
            <v>10-0125</v>
          </cell>
          <cell r="D76" t="str">
            <v>2. Эффективность</v>
          </cell>
        </row>
        <row r="77">
          <cell r="A77" t="str">
            <v>11-0081</v>
          </cell>
          <cell r="D77" t="str">
            <v>2. Эффективность</v>
          </cell>
        </row>
        <row r="78">
          <cell r="A78" t="str">
            <v>12-0025</v>
          </cell>
          <cell r="D78" t="str">
            <v>2. Эффективность</v>
          </cell>
        </row>
        <row r="79">
          <cell r="A79" t="str">
            <v>15-1569</v>
          </cell>
          <cell r="D79" t="str">
            <v>2. Эффективность</v>
          </cell>
        </row>
        <row r="80">
          <cell r="A80" t="str">
            <v>15-1223</v>
          </cell>
          <cell r="D80" t="str">
            <v>2. Эффективность</v>
          </cell>
        </row>
        <row r="81">
          <cell r="A81" t="str">
            <v>16-0267</v>
          </cell>
          <cell r="D81" t="str">
            <v>2. Эффективность</v>
          </cell>
        </row>
        <row r="82">
          <cell r="A82" t="str">
            <v>3. Обязательные</v>
          </cell>
        </row>
        <row r="83">
          <cell r="A83" t="str">
            <v>3.1 Главный инженер</v>
          </cell>
        </row>
        <row r="84">
          <cell r="A84" t="str">
            <v>14-0686</v>
          </cell>
          <cell r="D84" t="str">
            <v>3.1 Главный инженер</v>
          </cell>
        </row>
        <row r="85">
          <cell r="A85" t="str">
            <v>12-0487</v>
          </cell>
          <cell r="D85" t="str">
            <v>3.1 Главный инженер</v>
          </cell>
        </row>
        <row r="86">
          <cell r="A86" t="str">
            <v>13-0357</v>
          </cell>
          <cell r="D86" t="str">
            <v>3.1 Главный инженер</v>
          </cell>
        </row>
        <row r="87">
          <cell r="A87" t="str">
            <v>13-0358</v>
          </cell>
          <cell r="D87" t="str">
            <v>3.1 Главный инженер</v>
          </cell>
        </row>
        <row r="88">
          <cell r="A88" t="str">
            <v>13-0359</v>
          </cell>
          <cell r="D88" t="str">
            <v>3.1 Главный инженер</v>
          </cell>
        </row>
        <row r="89">
          <cell r="A89" t="str">
            <v>13-0361</v>
          </cell>
          <cell r="D89" t="str">
            <v>3.1 Главный инженер</v>
          </cell>
        </row>
        <row r="90">
          <cell r="A90" t="str">
            <v>14-0216</v>
          </cell>
          <cell r="D90" t="str">
            <v>3.1 Главный инженер</v>
          </cell>
        </row>
        <row r="91">
          <cell r="A91" t="str">
            <v>13-0365</v>
          </cell>
          <cell r="D91" t="str">
            <v>3.1 Главный инженер</v>
          </cell>
        </row>
        <row r="92">
          <cell r="A92" t="str">
            <v>12-0488</v>
          </cell>
          <cell r="D92" t="str">
            <v>3.1 Главный инженер</v>
          </cell>
        </row>
        <row r="93">
          <cell r="A93" t="str">
            <v>12-0508</v>
          </cell>
          <cell r="D93" t="str">
            <v>3.1 Главный инженер</v>
          </cell>
        </row>
        <row r="94">
          <cell r="A94" t="str">
            <v>12-0498</v>
          </cell>
          <cell r="D94" t="str">
            <v>3.1 Главный инженер</v>
          </cell>
        </row>
        <row r="95">
          <cell r="A95" t="str">
            <v>14-0457</v>
          </cell>
          <cell r="D95" t="str">
            <v>3.1 Главный инженер</v>
          </cell>
        </row>
        <row r="96">
          <cell r="A96" t="str">
            <v>12-0356</v>
          </cell>
          <cell r="D96" t="str">
            <v>3.1 Главный инженер</v>
          </cell>
        </row>
        <row r="97">
          <cell r="A97" t="str">
            <v>13-0330</v>
          </cell>
          <cell r="D97" t="str">
            <v>3.1 Главный инженер</v>
          </cell>
        </row>
        <row r="98">
          <cell r="A98" t="str">
            <v>13-0333</v>
          </cell>
          <cell r="D98" t="str">
            <v>3.1 Главный инженер</v>
          </cell>
        </row>
        <row r="99">
          <cell r="A99" t="str">
            <v>11-0482</v>
          </cell>
          <cell r="D99" t="str">
            <v>3.1 Главный инженер</v>
          </cell>
        </row>
        <row r="100">
          <cell r="A100" t="str">
            <v>12-0339</v>
          </cell>
          <cell r="D100" t="str">
            <v>3.1 Главный инженер</v>
          </cell>
        </row>
        <row r="101">
          <cell r="A101" t="str">
            <v>13-0226</v>
          </cell>
          <cell r="D101" t="str">
            <v>3.1 Главный инженер</v>
          </cell>
        </row>
        <row r="102">
          <cell r="A102" t="str">
            <v>12-1230</v>
          </cell>
          <cell r="D102" t="str">
            <v>3.1 Главный инженер</v>
          </cell>
        </row>
        <row r="103">
          <cell r="A103" t="str">
            <v>13-0225</v>
          </cell>
          <cell r="D103" t="str">
            <v>3.1 Главный инженер</v>
          </cell>
        </row>
        <row r="104">
          <cell r="A104" t="str">
            <v>13-0311</v>
          </cell>
          <cell r="D104" t="str">
            <v>3.1 Главный инженер</v>
          </cell>
        </row>
        <row r="105">
          <cell r="A105" t="str">
            <v>15-1128</v>
          </cell>
          <cell r="D105" t="str">
            <v>3.1 Главный инженер</v>
          </cell>
        </row>
        <row r="106">
          <cell r="A106" t="str">
            <v>14-0498</v>
          </cell>
          <cell r="D106" t="str">
            <v>3.1 Главный инженер</v>
          </cell>
        </row>
        <row r="107">
          <cell r="A107" t="str">
            <v>13-0477</v>
          </cell>
          <cell r="D107" t="str">
            <v>3.1 Главный инженер</v>
          </cell>
        </row>
        <row r="108">
          <cell r="A108" t="str">
            <v>15-1155</v>
          </cell>
          <cell r="D108" t="str">
            <v>3.1 Главный инженер</v>
          </cell>
        </row>
        <row r="109">
          <cell r="A109" t="str">
            <v>13-0501</v>
          </cell>
          <cell r="D109" t="str">
            <v>3.1 Главный инженер</v>
          </cell>
        </row>
        <row r="110">
          <cell r="A110" t="str">
            <v>13-0526</v>
          </cell>
          <cell r="D110" t="str">
            <v>3.1 Главный инженер</v>
          </cell>
        </row>
        <row r="111">
          <cell r="A111" t="str">
            <v>13-1174</v>
          </cell>
          <cell r="D111" t="str">
            <v>3.1 Главный инженер</v>
          </cell>
        </row>
        <row r="112">
          <cell r="A112" t="str">
            <v>15-1207</v>
          </cell>
          <cell r="D112" t="str">
            <v>3.1 Главный инженер</v>
          </cell>
        </row>
        <row r="113">
          <cell r="A113" t="str">
            <v>16-0400</v>
          </cell>
          <cell r="D113" t="str">
            <v>3.1 Главный инженер</v>
          </cell>
        </row>
        <row r="114">
          <cell r="A114" t="str">
            <v>12-1231</v>
          </cell>
          <cell r="D114" t="str">
            <v>3.1 Главный инженер</v>
          </cell>
        </row>
        <row r="115">
          <cell r="A115" t="str">
            <v>16-0401</v>
          </cell>
          <cell r="D115" t="str">
            <v>3.1 Главный инженер</v>
          </cell>
        </row>
        <row r="116">
          <cell r="A116" t="str">
            <v>15-1682</v>
          </cell>
          <cell r="D116" t="str">
            <v>3.1 Главный инженер</v>
          </cell>
        </row>
        <row r="117">
          <cell r="A117" t="str">
            <v>16-0358</v>
          </cell>
          <cell r="D117" t="str">
            <v>3.1 Главный инженер</v>
          </cell>
        </row>
        <row r="118">
          <cell r="A118" t="str">
            <v>16-0359</v>
          </cell>
          <cell r="D118" t="str">
            <v>3.1 Главный инженер</v>
          </cell>
        </row>
        <row r="119">
          <cell r="A119" t="str">
            <v>13-1271</v>
          </cell>
          <cell r="D119" t="str">
            <v>3.1 Главный инженер</v>
          </cell>
        </row>
        <row r="120">
          <cell r="A120" t="str">
            <v>13-1272</v>
          </cell>
          <cell r="D120" t="str">
            <v>3.1 Главный инженер</v>
          </cell>
        </row>
        <row r="121">
          <cell r="A121" t="str">
            <v>16-0373</v>
          </cell>
          <cell r="D121" t="str">
            <v>3.1 Главный инженер</v>
          </cell>
        </row>
        <row r="122">
          <cell r="A122" t="str">
            <v>18-0096</v>
          </cell>
          <cell r="D122" t="str">
            <v>3.1 Главный инженер</v>
          </cell>
        </row>
        <row r="123">
          <cell r="A123" t="str">
            <v>14-0790</v>
          </cell>
          <cell r="D123" t="str">
            <v>3.1 Главный инженер</v>
          </cell>
        </row>
        <row r="124">
          <cell r="A124" t="str">
            <v>13-1304</v>
          </cell>
          <cell r="D124" t="str">
            <v>3.1 Главный инженер</v>
          </cell>
        </row>
        <row r="125">
          <cell r="A125" t="str">
            <v>15-1493</v>
          </cell>
          <cell r="D125" t="str">
            <v>3.1 Главный инженер</v>
          </cell>
        </row>
        <row r="126">
          <cell r="A126" t="str">
            <v>60-0005</v>
          </cell>
          <cell r="D126" t="str">
            <v>3.1 Главный инженер</v>
          </cell>
        </row>
        <row r="127">
          <cell r="A127" t="str">
            <v>16-0226</v>
          </cell>
          <cell r="D127" t="str">
            <v>3.1 Главный инженер</v>
          </cell>
        </row>
        <row r="128">
          <cell r="A128" t="str">
            <v>14-0914</v>
          </cell>
          <cell r="D128" t="str">
            <v>3.1 Главный инженер</v>
          </cell>
        </row>
        <row r="129">
          <cell r="A129" t="str">
            <v>14-0809</v>
          </cell>
          <cell r="D129" t="str">
            <v>3.1 Главный инженер</v>
          </cell>
        </row>
        <row r="130">
          <cell r="A130" t="str">
            <v>17-0119</v>
          </cell>
          <cell r="D130" t="str">
            <v>3.1 Главный инженер</v>
          </cell>
        </row>
        <row r="131">
          <cell r="A131" t="str">
            <v>18-0011</v>
          </cell>
          <cell r="D131" t="str">
            <v>3.1 Главный инженер</v>
          </cell>
        </row>
        <row r="132">
          <cell r="A132" t="str">
            <v>16-0184</v>
          </cell>
          <cell r="D132" t="str">
            <v>3.1 Главный инженер</v>
          </cell>
        </row>
        <row r="133">
          <cell r="A133" t="str">
            <v>17-0122</v>
          </cell>
          <cell r="D133" t="str">
            <v>3.1 Главный инженер</v>
          </cell>
        </row>
        <row r="134">
          <cell r="A134" t="str">
            <v>18-0013</v>
          </cell>
          <cell r="D134" t="str">
            <v>3.1 Главный инженер</v>
          </cell>
        </row>
        <row r="135">
          <cell r="A135" t="str">
            <v>18-0014</v>
          </cell>
          <cell r="D135" t="str">
            <v>3.1 Главный инженер</v>
          </cell>
        </row>
        <row r="136">
          <cell r="A136" t="str">
            <v>18-0015</v>
          </cell>
          <cell r="D136" t="str">
            <v>3.1 Главный инженер</v>
          </cell>
        </row>
        <row r="137">
          <cell r="A137" t="str">
            <v>18-0017</v>
          </cell>
          <cell r="D137" t="str">
            <v>3.1 Главный инженер</v>
          </cell>
        </row>
        <row r="138">
          <cell r="A138" t="str">
            <v>16-0009</v>
          </cell>
          <cell r="D138" t="str">
            <v>3.1 Главный инженер</v>
          </cell>
        </row>
        <row r="139">
          <cell r="A139" t="str">
            <v>16-0158</v>
          </cell>
          <cell r="D139" t="str">
            <v>3.1 Главный инженер</v>
          </cell>
        </row>
        <row r="140">
          <cell r="A140" t="str">
            <v>15-1178</v>
          </cell>
          <cell r="D140" t="str">
            <v>3.1 Главный инженер</v>
          </cell>
        </row>
        <row r="141">
          <cell r="A141" t="str">
            <v>14-0684</v>
          </cell>
          <cell r="D141" t="str">
            <v>3.1 Главный инженер</v>
          </cell>
        </row>
        <row r="142">
          <cell r="A142" t="str">
            <v>14-0747</v>
          </cell>
          <cell r="D142" t="str">
            <v>3.1 Главный инженер</v>
          </cell>
        </row>
        <row r="143">
          <cell r="A143" t="str">
            <v>14-0771</v>
          </cell>
          <cell r="D143" t="str">
            <v>3.1 Главный инженер</v>
          </cell>
        </row>
        <row r="144">
          <cell r="A144" t="str">
            <v>17-0022</v>
          </cell>
          <cell r="D144" t="str">
            <v>3.1 Главный инженер</v>
          </cell>
        </row>
        <row r="145">
          <cell r="A145" t="str">
            <v>17-0024</v>
          </cell>
          <cell r="D145" t="str">
            <v>3.1 Главный инженер</v>
          </cell>
        </row>
        <row r="146">
          <cell r="A146" t="str">
            <v>16-0117</v>
          </cell>
          <cell r="D146" t="str">
            <v>3.1 Главный инженер</v>
          </cell>
        </row>
        <row r="147">
          <cell r="A147" t="str">
            <v>14-0748</v>
          </cell>
          <cell r="D147" t="str">
            <v>3.1 Главный инженер</v>
          </cell>
        </row>
        <row r="148">
          <cell r="A148" t="str">
            <v>14-0698</v>
          </cell>
          <cell r="D148" t="str">
            <v>3.1 Главный инженер</v>
          </cell>
        </row>
        <row r="149">
          <cell r="A149" t="str">
            <v>15-1289</v>
          </cell>
          <cell r="D149" t="str">
            <v>3.1 Главный инженер</v>
          </cell>
        </row>
        <row r="150">
          <cell r="A150" t="str">
            <v>16-0074</v>
          </cell>
          <cell r="D150" t="str">
            <v>3.1 Главный инженер</v>
          </cell>
        </row>
        <row r="151">
          <cell r="A151" t="str">
            <v>18-0024</v>
          </cell>
          <cell r="D151" t="str">
            <v>3.1 Главный инженер</v>
          </cell>
        </row>
        <row r="152">
          <cell r="A152" t="str">
            <v>17-0129</v>
          </cell>
          <cell r="D152" t="str">
            <v>3.1 Главный инженер</v>
          </cell>
        </row>
        <row r="153">
          <cell r="A153" t="str">
            <v>16-0293</v>
          </cell>
          <cell r="D153" t="str">
            <v>3.1 Главный инженер</v>
          </cell>
        </row>
        <row r="154">
          <cell r="A154" t="str">
            <v>13-1407</v>
          </cell>
          <cell r="D154" t="str">
            <v>3.1 Главный инженер</v>
          </cell>
        </row>
        <row r="155">
          <cell r="A155" t="str">
            <v>16-0034</v>
          </cell>
          <cell r="D155" t="str">
            <v>3.1 Главный инженер</v>
          </cell>
        </row>
        <row r="156">
          <cell r="A156" t="str">
            <v>17-0150</v>
          </cell>
          <cell r="D156" t="str">
            <v>3.1 Главный инженер</v>
          </cell>
        </row>
        <row r="157">
          <cell r="A157" t="str">
            <v>16-0230</v>
          </cell>
          <cell r="D157" t="str">
            <v>3.1 Главный инженер</v>
          </cell>
        </row>
        <row r="158">
          <cell r="A158" t="str">
            <v>13-0170</v>
          </cell>
        </row>
        <row r="159">
          <cell r="A159" t="str">
            <v>16-0363</v>
          </cell>
        </row>
        <row r="160">
          <cell r="A160" t="str">
            <v>18-0095</v>
          </cell>
          <cell r="D160" t="str">
            <v>3.1 Главный инженер</v>
          </cell>
        </row>
        <row r="161">
          <cell r="A161" t="str">
            <v>17-0200</v>
          </cell>
          <cell r="D161" t="str">
            <v>3.1 Главный инженер</v>
          </cell>
        </row>
        <row r="162">
          <cell r="A162" t="str">
            <v>15-1375</v>
          </cell>
          <cell r="D162" t="str">
            <v>3.1 Главный инженер</v>
          </cell>
        </row>
        <row r="163">
          <cell r="A163" t="str">
            <v>15-1377</v>
          </cell>
          <cell r="D163" t="str">
            <v>3.1 Главный инженер</v>
          </cell>
        </row>
        <row r="164">
          <cell r="A164" t="str">
            <v>14-0911</v>
          </cell>
          <cell r="D164" t="str">
            <v>3.1 Главный инженер</v>
          </cell>
        </row>
        <row r="165">
          <cell r="A165" t="str">
            <v>15-1395</v>
          </cell>
          <cell r="D165" t="str">
            <v>3.1 Главный инженер</v>
          </cell>
        </row>
        <row r="166">
          <cell r="A166" t="str">
            <v>15-1399</v>
          </cell>
          <cell r="D166" t="str">
            <v>3.1 Главный инженер</v>
          </cell>
        </row>
        <row r="167">
          <cell r="A167" t="str">
            <v>15-1406</v>
          </cell>
        </row>
        <row r="168">
          <cell r="A168" t="str">
            <v>15-1407</v>
          </cell>
        </row>
        <row r="169">
          <cell r="A169" t="str">
            <v>15-1409</v>
          </cell>
        </row>
        <row r="170">
          <cell r="A170" t="str">
            <v>15-1411</v>
          </cell>
        </row>
        <row r="171">
          <cell r="A171" t="str">
            <v>16-0142</v>
          </cell>
        </row>
        <row r="172">
          <cell r="A172" t="str">
            <v>15-1465</v>
          </cell>
        </row>
        <row r="173">
          <cell r="A173" t="str">
            <v>16-0160</v>
          </cell>
          <cell r="D173" t="str">
            <v>3.1 Главный инженер</v>
          </cell>
        </row>
        <row r="174">
          <cell r="A174" t="str">
            <v>14-0648</v>
          </cell>
          <cell r="D174" t="str">
            <v>3.1 Главный инженер</v>
          </cell>
        </row>
        <row r="175">
          <cell r="A175" t="str">
            <v>16-0048</v>
          </cell>
        </row>
        <row r="176">
          <cell r="A176" t="str">
            <v>15-1332</v>
          </cell>
        </row>
        <row r="177">
          <cell r="A177" t="str">
            <v>14-0741</v>
          </cell>
          <cell r="D177" t="str">
            <v>3.1 Главный инженер</v>
          </cell>
        </row>
        <row r="178">
          <cell r="A178" t="str">
            <v>13-1286</v>
          </cell>
        </row>
        <row r="179">
          <cell r="A179" t="str">
            <v>14-0578</v>
          </cell>
        </row>
        <row r="180">
          <cell r="A180" t="str">
            <v>14-0579</v>
          </cell>
        </row>
        <row r="181">
          <cell r="A181" t="str">
            <v>17-0187</v>
          </cell>
        </row>
        <row r="182">
          <cell r="A182" t="str">
            <v>18-0082</v>
          </cell>
        </row>
        <row r="183">
          <cell r="A183" t="str">
            <v>18-0035</v>
          </cell>
        </row>
        <row r="184">
          <cell r="A184" t="str">
            <v>16-0292</v>
          </cell>
          <cell r="D184" t="str">
            <v>3.1 Главный инженер</v>
          </cell>
        </row>
        <row r="185">
          <cell r="A185" t="str">
            <v>16-0067</v>
          </cell>
        </row>
        <row r="186">
          <cell r="A186" t="str">
            <v>16-0068</v>
          </cell>
        </row>
        <row r="187">
          <cell r="A187" t="str">
            <v>16-0220</v>
          </cell>
        </row>
        <row r="188">
          <cell r="A188" t="str">
            <v>18-0059</v>
          </cell>
          <cell r="D188" t="str">
            <v>3.1 Главный инженер</v>
          </cell>
        </row>
        <row r="189">
          <cell r="A189" t="str">
            <v>16-0223</v>
          </cell>
        </row>
        <row r="190">
          <cell r="A190" t="str">
            <v>16-0224</v>
          </cell>
        </row>
        <row r="191">
          <cell r="A191" t="str">
            <v>18-0079</v>
          </cell>
        </row>
        <row r="192">
          <cell r="A192" t="str">
            <v>17-0170</v>
          </cell>
        </row>
        <row r="193">
          <cell r="A193" t="str">
            <v>16-0350</v>
          </cell>
          <cell r="D193" t="str">
            <v>3.1 Главный инженер</v>
          </cell>
        </row>
        <row r="194">
          <cell r="A194" t="str">
            <v>16-0375</v>
          </cell>
        </row>
        <row r="195">
          <cell r="A195" t="str">
            <v>13-1420</v>
          </cell>
          <cell r="D195" t="str">
            <v>3.1 Главный инженер</v>
          </cell>
        </row>
        <row r="196">
          <cell r="A196" t="str">
            <v>16-0372</v>
          </cell>
          <cell r="D196" t="str">
            <v>3.1 Главный инженер</v>
          </cell>
        </row>
        <row r="197">
          <cell r="A197" t="str">
            <v>16-0291</v>
          </cell>
          <cell r="D197" t="str">
            <v>3.1 Главный инженер</v>
          </cell>
        </row>
        <row r="198">
          <cell r="A198" t="str">
            <v>09-0474</v>
          </cell>
        </row>
        <row r="199">
          <cell r="A199" t="str">
            <v>13-1356</v>
          </cell>
        </row>
        <row r="200">
          <cell r="A200" t="str">
            <v>17-0178</v>
          </cell>
          <cell r="D200" t="str">
            <v>3.1 Главный инженер</v>
          </cell>
        </row>
        <row r="201">
          <cell r="A201" t="str">
            <v>16-0353</v>
          </cell>
          <cell r="D201" t="str">
            <v>3.1 Главный инженер</v>
          </cell>
        </row>
        <row r="202">
          <cell r="A202" t="str">
            <v>13-0423</v>
          </cell>
        </row>
        <row r="203">
          <cell r="A203" t="str">
            <v>17-0110</v>
          </cell>
          <cell r="D203" t="str">
            <v>3.1 Главный инженер</v>
          </cell>
        </row>
        <row r="204">
          <cell r="A204" t="str">
            <v>15-1495</v>
          </cell>
        </row>
        <row r="205">
          <cell r="A205" t="str">
            <v>15-1501</v>
          </cell>
        </row>
        <row r="206">
          <cell r="A206" t="str">
            <v>15-1502</v>
          </cell>
        </row>
        <row r="207">
          <cell r="A207" t="str">
            <v>13-0397</v>
          </cell>
        </row>
        <row r="208">
          <cell r="A208" t="str">
            <v>13-0401</v>
          </cell>
        </row>
        <row r="209">
          <cell r="A209" t="str">
            <v>13-0406</v>
          </cell>
        </row>
        <row r="210">
          <cell r="A210" t="str">
            <v>15-1117</v>
          </cell>
        </row>
        <row r="211">
          <cell r="A211" t="str">
            <v>13-0436</v>
          </cell>
        </row>
        <row r="212">
          <cell r="A212" t="str">
            <v>13-1185</v>
          </cell>
          <cell r="D212" t="str">
            <v>3.1 Главный инженер</v>
          </cell>
        </row>
        <row r="213">
          <cell r="A213" t="str">
            <v>14-0557</v>
          </cell>
          <cell r="D213" t="str">
            <v>3.1 Главный инженер</v>
          </cell>
        </row>
        <row r="214">
          <cell r="A214" t="str">
            <v>14-0513</v>
          </cell>
          <cell r="D214" t="str">
            <v>3.1 Главный инженер</v>
          </cell>
        </row>
        <row r="215">
          <cell r="A215" t="str">
            <v>13-0497</v>
          </cell>
          <cell r="D215" t="str">
            <v>3.1 Главный инженер</v>
          </cell>
        </row>
        <row r="216">
          <cell r="A216" t="str">
            <v>15-1173</v>
          </cell>
        </row>
        <row r="217">
          <cell r="A217" t="str">
            <v>15-1175</v>
          </cell>
        </row>
        <row r="218">
          <cell r="A218" t="str">
            <v>13-0515</v>
          </cell>
          <cell r="D218" t="str">
            <v>3.1 Главный инженер</v>
          </cell>
        </row>
        <row r="219">
          <cell r="A219" t="str">
            <v>13-0530</v>
          </cell>
          <cell r="D219" t="str">
            <v>3.1 Главный инженер</v>
          </cell>
        </row>
        <row r="220">
          <cell r="A220" t="str">
            <v>15-1176</v>
          </cell>
          <cell r="D220" t="str">
            <v>3.1 Главный инженер</v>
          </cell>
        </row>
        <row r="221">
          <cell r="A221" t="str">
            <v>13-1155</v>
          </cell>
          <cell r="D221" t="str">
            <v>3.1 Главный инженер</v>
          </cell>
        </row>
        <row r="222">
          <cell r="A222" t="str">
            <v>14-0541</v>
          </cell>
        </row>
        <row r="223">
          <cell r="A223" t="str">
            <v>15-1190</v>
          </cell>
        </row>
        <row r="224">
          <cell r="A224" t="str">
            <v>15-1192</v>
          </cell>
          <cell r="D224" t="str">
            <v>3.1 Главный инженер</v>
          </cell>
        </row>
        <row r="225">
          <cell r="A225" t="str">
            <v>17-0001</v>
          </cell>
          <cell r="D225" t="str">
            <v>3.1 Главный инженер</v>
          </cell>
        </row>
        <row r="226">
          <cell r="A226" t="str">
            <v>13-1172</v>
          </cell>
          <cell r="D226" t="str">
            <v>3.1 Главный инженер</v>
          </cell>
        </row>
        <row r="227">
          <cell r="A227" t="str">
            <v>13-1182</v>
          </cell>
          <cell r="D227" t="str">
            <v>3.1 Главный инженер</v>
          </cell>
        </row>
        <row r="228">
          <cell r="A228" t="str">
            <v>13-1202</v>
          </cell>
        </row>
        <row r="229">
          <cell r="A229" t="str">
            <v>13-1229</v>
          </cell>
        </row>
        <row r="230">
          <cell r="A230" t="str">
            <v>16-0181</v>
          </cell>
          <cell r="D230" t="str">
            <v>3.1 Главный инженер</v>
          </cell>
        </row>
        <row r="231">
          <cell r="A231" t="str">
            <v>15-1428</v>
          </cell>
        </row>
        <row r="232">
          <cell r="A232" t="str">
            <v>14-0671</v>
          </cell>
          <cell r="D232" t="str">
            <v>3.1 Главный инженер</v>
          </cell>
        </row>
        <row r="233">
          <cell r="A233" t="str">
            <v>15-1285</v>
          </cell>
          <cell r="D233" t="str">
            <v>3.1 Главный инженер</v>
          </cell>
        </row>
        <row r="234">
          <cell r="A234" t="str">
            <v>14-1029</v>
          </cell>
          <cell r="D234" t="str">
            <v>3.1 Главный инженер</v>
          </cell>
        </row>
        <row r="235">
          <cell r="A235" t="str">
            <v>16-0399</v>
          </cell>
        </row>
        <row r="236">
          <cell r="A236" t="str">
            <v>16-0354</v>
          </cell>
          <cell r="D236" t="str">
            <v>3.1 Главный инженер</v>
          </cell>
        </row>
        <row r="237">
          <cell r="A237" t="str">
            <v>16-0390</v>
          </cell>
        </row>
        <row r="238">
          <cell r="A238" t="str">
            <v>16-0391</v>
          </cell>
        </row>
        <row r="239">
          <cell r="A239" t="str">
            <v>16-0392</v>
          </cell>
          <cell r="D239" t="str">
            <v>3.1 Главный инженер</v>
          </cell>
        </row>
        <row r="240">
          <cell r="A240" t="str">
            <v>15-1227</v>
          </cell>
        </row>
        <row r="241">
          <cell r="A241" t="str">
            <v>14-0856</v>
          </cell>
          <cell r="D241" t="str">
            <v>3.1 Главный инженер</v>
          </cell>
        </row>
        <row r="242">
          <cell r="A242" t="str">
            <v>14-0759</v>
          </cell>
          <cell r="D242" t="str">
            <v>3.1 Главный инженер</v>
          </cell>
        </row>
        <row r="243">
          <cell r="A243" t="str">
            <v>16-0408</v>
          </cell>
          <cell r="D243" t="str">
            <v>3.1 Главный инженер</v>
          </cell>
        </row>
        <row r="244">
          <cell r="A244" t="str">
            <v>13-1287</v>
          </cell>
        </row>
        <row r="245">
          <cell r="A245" t="str">
            <v>16-0216</v>
          </cell>
        </row>
        <row r="246">
          <cell r="A246" t="str">
            <v>17-0143</v>
          </cell>
        </row>
        <row r="247">
          <cell r="A247" t="str">
            <v>16-0017</v>
          </cell>
        </row>
        <row r="248">
          <cell r="A248" t="str">
            <v>16-0018</v>
          </cell>
        </row>
        <row r="249">
          <cell r="A249" t="str">
            <v>16-0020</v>
          </cell>
        </row>
        <row r="250">
          <cell r="A250" t="str">
            <v>17-0225</v>
          </cell>
          <cell r="D250" t="str">
            <v>3.1 Главный инженер</v>
          </cell>
        </row>
        <row r="251">
          <cell r="A251" t="str">
            <v>15-1576</v>
          </cell>
          <cell r="D251" t="str">
            <v>3.1 Главный инженер</v>
          </cell>
        </row>
        <row r="252">
          <cell r="A252" t="str">
            <v>16-0257</v>
          </cell>
          <cell r="D252" t="str">
            <v>3.1 Главный инженер</v>
          </cell>
        </row>
        <row r="253">
          <cell r="A253" t="str">
            <v>13-1303</v>
          </cell>
          <cell r="D253" t="str">
            <v>3.1 Главный инженер</v>
          </cell>
        </row>
        <row r="254">
          <cell r="A254" t="str">
            <v>15-1280</v>
          </cell>
        </row>
        <row r="255">
          <cell r="A255" t="str">
            <v>14-0661</v>
          </cell>
        </row>
        <row r="256">
          <cell r="A256" t="str">
            <v>15-1282</v>
          </cell>
        </row>
        <row r="257">
          <cell r="A257" t="str">
            <v>16-0056</v>
          </cell>
        </row>
        <row r="258">
          <cell r="A258" t="str">
            <v>15-1553</v>
          </cell>
          <cell r="D258" t="str">
            <v>3.1 Главный инженер</v>
          </cell>
        </row>
        <row r="259">
          <cell r="A259" t="str">
            <v>15-1445</v>
          </cell>
        </row>
        <row r="260">
          <cell r="A260" t="str">
            <v>16-0284</v>
          </cell>
          <cell r="D260" t="str">
            <v>3.1 Главный инженер</v>
          </cell>
        </row>
        <row r="261">
          <cell r="A261" t="str">
            <v>18-0003</v>
          </cell>
          <cell r="D261" t="str">
            <v>3.1 Главный инженер</v>
          </cell>
        </row>
        <row r="262">
          <cell r="A262" t="str">
            <v>17-0173</v>
          </cell>
        </row>
        <row r="263">
          <cell r="A263" t="str">
            <v>14-0837</v>
          </cell>
          <cell r="D263" t="str">
            <v>3.1 Главный инженер</v>
          </cell>
        </row>
        <row r="264">
          <cell r="A264" t="str">
            <v>12-0687</v>
          </cell>
        </row>
        <row r="265">
          <cell r="A265" t="str">
            <v>13-0366</v>
          </cell>
        </row>
        <row r="266">
          <cell r="A266" t="str">
            <v>03-090</v>
          </cell>
        </row>
        <row r="267">
          <cell r="A267" t="str">
            <v>14-0110</v>
          </cell>
        </row>
        <row r="268">
          <cell r="A268" t="str">
            <v>10-0234</v>
          </cell>
          <cell r="D268" t="str">
            <v>3.1 Главный инженер</v>
          </cell>
        </row>
        <row r="269">
          <cell r="A269" t="str">
            <v>14-0458</v>
          </cell>
          <cell r="D269" t="str">
            <v>3.1 Главный инженер</v>
          </cell>
        </row>
        <row r="270">
          <cell r="A270" t="str">
            <v>12-0232</v>
          </cell>
          <cell r="D270" t="str">
            <v>3.1 Главный инженер</v>
          </cell>
        </row>
        <row r="271">
          <cell r="A271" t="str">
            <v>13-0210</v>
          </cell>
          <cell r="D271" t="str">
            <v>3.1 Главный инженер</v>
          </cell>
        </row>
        <row r="272">
          <cell r="A272" t="str">
            <v>11-0205</v>
          </cell>
          <cell r="D272" t="str">
            <v>3.1 Главный инженер</v>
          </cell>
        </row>
        <row r="273">
          <cell r="A273" t="str">
            <v>10-0225</v>
          </cell>
          <cell r="D273" t="str">
            <v>3.1 Главный инженер</v>
          </cell>
        </row>
        <row r="274">
          <cell r="A274" t="str">
            <v>12-0225</v>
          </cell>
          <cell r="D274" t="str">
            <v>3.1 Главный инженер</v>
          </cell>
        </row>
        <row r="275">
          <cell r="A275" t="str">
            <v>13-0234</v>
          </cell>
          <cell r="D275" t="str">
            <v>3.1 Главный инженер</v>
          </cell>
        </row>
        <row r="276">
          <cell r="A276" t="str">
            <v>13-0227</v>
          </cell>
          <cell r="D276" t="str">
            <v>3.1 Главный инженер</v>
          </cell>
        </row>
        <row r="277">
          <cell r="A277" t="str">
            <v>12-0334</v>
          </cell>
          <cell r="D277" t="str">
            <v>3.1 Главный инженер</v>
          </cell>
        </row>
        <row r="278">
          <cell r="A278" t="str">
            <v>11-0253</v>
          </cell>
          <cell r="D278" t="str">
            <v>3.1 Главный инженер</v>
          </cell>
        </row>
        <row r="279">
          <cell r="A279" t="str">
            <v>11-0217</v>
          </cell>
          <cell r="D279" t="str">
            <v>3.1 Главный инженер</v>
          </cell>
        </row>
        <row r="280">
          <cell r="A280" t="str">
            <v>11-0221</v>
          </cell>
          <cell r="D280" t="str">
            <v>3.1 Главный инженер</v>
          </cell>
        </row>
        <row r="281">
          <cell r="A281" t="str">
            <v>12-0227</v>
          </cell>
          <cell r="D281" t="str">
            <v>3.1 Главный инженер</v>
          </cell>
        </row>
        <row r="282">
          <cell r="A282" t="str">
            <v>60-0007</v>
          </cell>
        </row>
        <row r="283">
          <cell r="A283" t="str">
            <v>11-0197</v>
          </cell>
          <cell r="D283" t="str">
            <v>3.1 Главный инженер</v>
          </cell>
        </row>
        <row r="284">
          <cell r="A284" t="str">
            <v>12-0209</v>
          </cell>
          <cell r="D284" t="str">
            <v>3.1 Главный инженер</v>
          </cell>
        </row>
        <row r="285">
          <cell r="A285" t="str">
            <v>13-0313</v>
          </cell>
          <cell r="D285" t="str">
            <v>3.1 Главный инженер</v>
          </cell>
        </row>
        <row r="286">
          <cell r="A286" t="str">
            <v>12-0492</v>
          </cell>
        </row>
        <row r="287">
          <cell r="A287" t="str">
            <v>13-0415</v>
          </cell>
        </row>
        <row r="288">
          <cell r="A288" t="str">
            <v>08-0027</v>
          </cell>
        </row>
        <row r="289">
          <cell r="A289" t="str">
            <v>13-0037</v>
          </cell>
        </row>
        <row r="290">
          <cell r="A290" t="str">
            <v>11-0087</v>
          </cell>
        </row>
        <row r="291">
          <cell r="A291" t="str">
            <v>12-0500</v>
          </cell>
        </row>
        <row r="292">
          <cell r="A292" t="str">
            <v>11-0084</v>
          </cell>
        </row>
        <row r="293">
          <cell r="A293" t="str">
            <v>12-0674</v>
          </cell>
        </row>
        <row r="294">
          <cell r="A294" t="str">
            <v>12-0020</v>
          </cell>
        </row>
        <row r="295">
          <cell r="A295" t="str">
            <v>11-0404</v>
          </cell>
        </row>
        <row r="296">
          <cell r="A296" t="str">
            <v>13-1257</v>
          </cell>
        </row>
        <row r="297">
          <cell r="A297" t="str">
            <v>10-0424</v>
          </cell>
        </row>
        <row r="298">
          <cell r="A298" t="str">
            <v>12-0033</v>
          </cell>
        </row>
        <row r="299">
          <cell r="A299" t="str">
            <v>13-0269</v>
          </cell>
        </row>
        <row r="300">
          <cell r="A300" t="str">
            <v>12-0433</v>
          </cell>
        </row>
        <row r="301">
          <cell r="A301" t="str">
            <v>13-0006</v>
          </cell>
        </row>
        <row r="302">
          <cell r="A302" t="str">
            <v>10-0250</v>
          </cell>
        </row>
        <row r="303">
          <cell r="A303" t="str">
            <v>12-0313</v>
          </cell>
          <cell r="D303" t="str">
            <v>3.1 Главный инженер</v>
          </cell>
        </row>
        <row r="304">
          <cell r="A304" t="str">
            <v>16-0270</v>
          </cell>
        </row>
        <row r="305">
          <cell r="A305" t="str">
            <v>13-1240</v>
          </cell>
        </row>
        <row r="306">
          <cell r="A306" t="str">
            <v>13-1242</v>
          </cell>
        </row>
        <row r="307">
          <cell r="A307" t="str">
            <v>13-1244</v>
          </cell>
          <cell r="D307" t="str">
            <v>3.1 Главный инженер</v>
          </cell>
        </row>
        <row r="308">
          <cell r="A308" t="str">
            <v>13-0217</v>
          </cell>
          <cell r="D308" t="str">
            <v>3.1 Главный инженер</v>
          </cell>
        </row>
        <row r="309">
          <cell r="A309" t="str">
            <v>12-0399</v>
          </cell>
          <cell r="D309" t="str">
            <v>3.1 Главный инженер</v>
          </cell>
        </row>
        <row r="310">
          <cell r="A310" t="str">
            <v>15-1225</v>
          </cell>
          <cell r="D310" t="str">
            <v>3.1 Главный инженер</v>
          </cell>
        </row>
        <row r="311">
          <cell r="A311" t="str">
            <v>17-0059</v>
          </cell>
        </row>
        <row r="312">
          <cell r="A312" t="str">
            <v>15-1366</v>
          </cell>
        </row>
        <row r="313">
          <cell r="A313" t="str">
            <v>15-1367</v>
          </cell>
        </row>
        <row r="314">
          <cell r="A314" t="str">
            <v>15-1370</v>
          </cell>
          <cell r="D314" t="str">
            <v>3.1 Главный инженер</v>
          </cell>
        </row>
        <row r="315">
          <cell r="A315" t="str">
            <v>15-1371</v>
          </cell>
          <cell r="D315" t="str">
            <v>3.1 Главный инженер</v>
          </cell>
        </row>
        <row r="316">
          <cell r="A316" t="str">
            <v>14-0675</v>
          </cell>
          <cell r="D316" t="str">
            <v>3.1 Главный инженер</v>
          </cell>
        </row>
        <row r="317">
          <cell r="A317" t="str">
            <v>13-1346</v>
          </cell>
          <cell r="D317" t="str">
            <v>3.1 Главный инженер</v>
          </cell>
        </row>
        <row r="318">
          <cell r="A318" t="str">
            <v>14-0678</v>
          </cell>
          <cell r="D318" t="str">
            <v>3.1 Главный инженер</v>
          </cell>
        </row>
        <row r="319">
          <cell r="A319" t="str">
            <v>15-1320</v>
          </cell>
        </row>
        <row r="320">
          <cell r="A320" t="str">
            <v>16-0323</v>
          </cell>
        </row>
        <row r="321">
          <cell r="A321" t="str">
            <v>16-0405</v>
          </cell>
          <cell r="D321" t="str">
            <v>3.1 Главный инженер</v>
          </cell>
        </row>
        <row r="322">
          <cell r="A322" t="str">
            <v>14-0817</v>
          </cell>
        </row>
        <row r="323">
          <cell r="A323" t="str">
            <v>3.2 Информационные технологии</v>
          </cell>
        </row>
        <row r="324">
          <cell r="A324" t="str">
            <v>14-0968</v>
          </cell>
        </row>
        <row r="325">
          <cell r="A325" t="str">
            <v>15-1548</v>
          </cell>
        </row>
        <row r="326">
          <cell r="A326" t="str">
            <v>17-0161</v>
          </cell>
        </row>
        <row r="327">
          <cell r="A327" t="str">
            <v>13-1292</v>
          </cell>
          <cell r="D327" t="str">
            <v>3.2 Информационные технологии</v>
          </cell>
        </row>
        <row r="328">
          <cell r="A328" t="str">
            <v>16-0394</v>
          </cell>
          <cell r="D328" t="str">
            <v>3.2 Информационные технологии</v>
          </cell>
        </row>
        <row r="329">
          <cell r="A329" t="str">
            <v>16-0002</v>
          </cell>
        </row>
        <row r="330">
          <cell r="A330" t="str">
            <v>17-0234</v>
          </cell>
        </row>
        <row r="331">
          <cell r="A331" t="str">
            <v>18-0091</v>
          </cell>
        </row>
        <row r="332">
          <cell r="A332" t="str">
            <v>14-0589</v>
          </cell>
        </row>
        <row r="333">
          <cell r="A333" t="str">
            <v>11-0320</v>
          </cell>
          <cell r="D333" t="str">
            <v>3.2 Информационные технологии</v>
          </cell>
        </row>
        <row r="334">
          <cell r="A334" t="str">
            <v>11-0330</v>
          </cell>
        </row>
        <row r="335">
          <cell r="A335" t="str">
            <v>11-0341</v>
          </cell>
        </row>
        <row r="336">
          <cell r="A336" t="str">
            <v>11-0342</v>
          </cell>
        </row>
        <row r="337">
          <cell r="A337" t="str">
            <v>12-0289</v>
          </cell>
          <cell r="D337" t="str">
            <v>3.2 Информационные технологии</v>
          </cell>
        </row>
        <row r="338">
          <cell r="A338" t="str">
            <v>12-0294</v>
          </cell>
        </row>
        <row r="339">
          <cell r="A339" t="str">
            <v>3.3 АСКУЭ</v>
          </cell>
        </row>
        <row r="340">
          <cell r="A340" t="str">
            <v>16-0278</v>
          </cell>
          <cell r="D340" t="str">
            <v>3.3 АСКУЭ</v>
          </cell>
        </row>
        <row r="341">
          <cell r="A341" t="str">
            <v>16-0279</v>
          </cell>
          <cell r="D341" t="str">
            <v>3.3 АСКУЭ</v>
          </cell>
        </row>
        <row r="342">
          <cell r="A342" t="str">
            <v>16-0368</v>
          </cell>
          <cell r="D342" t="str">
            <v>3.3 АСКУЭ</v>
          </cell>
        </row>
        <row r="343">
          <cell r="A343" t="str">
            <v>15-1634</v>
          </cell>
          <cell r="D343" t="str">
            <v>3.3 АСКУЭ</v>
          </cell>
        </row>
        <row r="344">
          <cell r="A344" t="str">
            <v>16-0395</v>
          </cell>
          <cell r="D344" t="str">
            <v>3.3 АСКУЭ</v>
          </cell>
        </row>
        <row r="345">
          <cell r="A345" t="str">
            <v>11-0053</v>
          </cell>
        </row>
        <row r="346">
          <cell r="A346" t="str">
            <v>11-0054</v>
          </cell>
        </row>
        <row r="347">
          <cell r="A347" t="str">
            <v>11-0058</v>
          </cell>
        </row>
        <row r="348">
          <cell r="A348" t="str">
            <v>11-0368</v>
          </cell>
          <cell r="D348" t="str">
            <v>3.3 АСКУЭ</v>
          </cell>
        </row>
        <row r="349">
          <cell r="A349" t="str">
            <v>12-0286</v>
          </cell>
        </row>
        <row r="350">
          <cell r="A350" t="str">
            <v>12-0287</v>
          </cell>
        </row>
        <row r="351">
          <cell r="A351" t="str">
            <v>11-0374</v>
          </cell>
          <cell r="D351" t="str">
            <v>3.3 АСКУЭ</v>
          </cell>
        </row>
        <row r="352">
          <cell r="A352" t="str">
            <v>13-0189</v>
          </cell>
          <cell r="D352" t="str">
            <v>3.3 АСКУЭ</v>
          </cell>
        </row>
        <row r="353">
          <cell r="A353" t="str">
            <v>13-0195</v>
          </cell>
        </row>
        <row r="354">
          <cell r="A354" t="str">
            <v>14-0024</v>
          </cell>
          <cell r="D354" t="str">
            <v>3.3 АСКУЭ</v>
          </cell>
        </row>
        <row r="355">
          <cell r="A355" t="str">
            <v>3.5 Технологические присоединения</v>
          </cell>
        </row>
        <row r="356">
          <cell r="A356" t="str">
            <v>11-0357</v>
          </cell>
          <cell r="D356" t="str">
            <v>3.5 Технологические присоединения</v>
          </cell>
        </row>
        <row r="357">
          <cell r="A357" t="str">
            <v>10-0511</v>
          </cell>
        </row>
        <row r="358">
          <cell r="A358" t="str">
            <v>14-0500</v>
          </cell>
        </row>
        <row r="359">
          <cell r="A359" t="str">
            <v>17-0215</v>
          </cell>
          <cell r="D359" t="str">
            <v>3.5 Технологические присоединения</v>
          </cell>
        </row>
        <row r="360">
          <cell r="A360" t="str">
            <v>15-1570</v>
          </cell>
        </row>
        <row r="361">
          <cell r="A361" t="str">
            <v>16-0385</v>
          </cell>
        </row>
        <row r="362">
          <cell r="A362" t="str">
            <v>15-1448</v>
          </cell>
          <cell r="D362" t="str">
            <v>3.5 Технологические присоединения</v>
          </cell>
        </row>
        <row r="363">
          <cell r="A363" t="str">
            <v>16-0386</v>
          </cell>
          <cell r="D363" t="str">
            <v>3.5 Технологические присоединения</v>
          </cell>
        </row>
        <row r="364">
          <cell r="A364" t="str">
            <v>13-1328</v>
          </cell>
          <cell r="D364" t="str">
            <v>3.5 Технологические присоединения</v>
          </cell>
        </row>
        <row r="365">
          <cell r="A365" t="str">
            <v>15-1663</v>
          </cell>
          <cell r="D365" t="str">
            <v>3.5 Технологические присоединения</v>
          </cell>
        </row>
        <row r="366">
          <cell r="A366" t="str">
            <v>14-0669</v>
          </cell>
          <cell r="D366" t="str">
            <v>3.5 Технологические присоединения</v>
          </cell>
        </row>
        <row r="367">
          <cell r="A367" t="str">
            <v>16-0281</v>
          </cell>
          <cell r="D367" t="str">
            <v>3.5 Технологические присоединения</v>
          </cell>
        </row>
        <row r="368">
          <cell r="A368" t="str">
            <v>14-0903</v>
          </cell>
          <cell r="D368" t="str">
            <v>3.5 Технологические присоединения</v>
          </cell>
        </row>
        <row r="369">
          <cell r="A369" t="str">
            <v>15-1667</v>
          </cell>
          <cell r="D369" t="str">
            <v>3.5 Технологические присоединения</v>
          </cell>
        </row>
        <row r="370">
          <cell r="A370" t="str">
            <v>16-0352</v>
          </cell>
          <cell r="D370" t="str">
            <v>3.5 Технологические присоединения</v>
          </cell>
        </row>
        <row r="371">
          <cell r="A371" t="str">
            <v>14-0502</v>
          </cell>
        </row>
        <row r="372">
          <cell r="A372" t="str">
            <v>15-1436</v>
          </cell>
        </row>
        <row r="373">
          <cell r="A373" t="str">
            <v>18-0002</v>
          </cell>
        </row>
        <row r="374">
          <cell r="A374" t="str">
            <v>16-0228</v>
          </cell>
          <cell r="D374" t="str">
            <v>3.5 Технологические присоединения</v>
          </cell>
        </row>
        <row r="375">
          <cell r="A375" t="str">
            <v>14-0802</v>
          </cell>
          <cell r="D375" t="str">
            <v>3.5 Технологические присоединения</v>
          </cell>
        </row>
        <row r="376">
          <cell r="A376" t="str">
            <v>16-0357</v>
          </cell>
          <cell r="D376" t="str">
            <v>3.5 Технологические присоединения</v>
          </cell>
        </row>
        <row r="377">
          <cell r="A377" t="str">
            <v>15-1583</v>
          </cell>
          <cell r="D377" t="str">
            <v>3.5 Технологические присоединения</v>
          </cell>
        </row>
        <row r="378">
          <cell r="A378" t="str">
            <v>15-1584</v>
          </cell>
          <cell r="D378" t="str">
            <v>3.5 Технологические присоединения</v>
          </cell>
        </row>
        <row r="379">
          <cell r="A379" t="str">
            <v>14-0896</v>
          </cell>
          <cell r="D379" t="str">
            <v>3.5 Технологические присоединения</v>
          </cell>
        </row>
        <row r="380">
          <cell r="A380" t="str">
            <v>15-1580</v>
          </cell>
          <cell r="D380" t="str">
            <v>3.5 Технологические присоединения</v>
          </cell>
        </row>
        <row r="381">
          <cell r="A381" t="str">
            <v>16-0322</v>
          </cell>
        </row>
        <row r="382">
          <cell r="A382" t="str">
            <v>4. Надежность</v>
          </cell>
        </row>
        <row r="383">
          <cell r="A383" t="str">
            <v>4.1 Турбины</v>
          </cell>
        </row>
        <row r="384">
          <cell r="A384" t="str">
            <v>12-0381</v>
          </cell>
        </row>
        <row r="385">
          <cell r="A385" t="str">
            <v>11-0033</v>
          </cell>
        </row>
        <row r="386">
          <cell r="A386" t="str">
            <v>13-0168</v>
          </cell>
          <cell r="D386" t="str">
            <v>4.1 Турбины</v>
          </cell>
        </row>
        <row r="387">
          <cell r="A387" t="str">
            <v>13-0467</v>
          </cell>
        </row>
        <row r="388">
          <cell r="A388" t="str">
            <v>15-1186</v>
          </cell>
        </row>
        <row r="389">
          <cell r="A389" t="str">
            <v>13-1160</v>
          </cell>
        </row>
        <row r="390">
          <cell r="A390" t="str">
            <v>12-0028</v>
          </cell>
        </row>
        <row r="391">
          <cell r="A391" t="str">
            <v>13-0463</v>
          </cell>
        </row>
        <row r="392">
          <cell r="A392" t="str">
            <v>16-0103</v>
          </cell>
        </row>
        <row r="393">
          <cell r="A393" t="str">
            <v>17-0224</v>
          </cell>
        </row>
        <row r="394">
          <cell r="A394" t="str">
            <v>18-0049</v>
          </cell>
        </row>
        <row r="395">
          <cell r="A395" t="str">
            <v>15-1557</v>
          </cell>
          <cell r="D395" t="str">
            <v>4.1 Турбины</v>
          </cell>
        </row>
        <row r="396">
          <cell r="A396" t="str">
            <v>10-0123</v>
          </cell>
          <cell r="D396" t="str">
            <v>4.1 Турбины</v>
          </cell>
        </row>
        <row r="397">
          <cell r="A397" t="str">
            <v>17-0123</v>
          </cell>
        </row>
        <row r="398">
          <cell r="A398" t="str">
            <v>13-1300</v>
          </cell>
          <cell r="D398" t="str">
            <v>4.1 Турбины</v>
          </cell>
        </row>
        <row r="399">
          <cell r="A399" t="str">
            <v>16-0023</v>
          </cell>
        </row>
        <row r="400">
          <cell r="A400" t="str">
            <v>14-0627</v>
          </cell>
        </row>
        <row r="401">
          <cell r="A401" t="str">
            <v>15-1265</v>
          </cell>
        </row>
        <row r="402">
          <cell r="A402" t="str">
            <v>15-1268</v>
          </cell>
        </row>
        <row r="403">
          <cell r="A403" t="str">
            <v>15-1269</v>
          </cell>
        </row>
        <row r="404">
          <cell r="A404" t="str">
            <v>16-0037</v>
          </cell>
        </row>
        <row r="405">
          <cell r="A405" t="str">
            <v>14-0640</v>
          </cell>
          <cell r="D405" t="str">
            <v>4.1 Турбины</v>
          </cell>
        </row>
        <row r="406">
          <cell r="A406" t="str">
            <v>15-1273</v>
          </cell>
        </row>
        <row r="407">
          <cell r="A407" t="str">
            <v>17-0197</v>
          </cell>
          <cell r="D407" t="str">
            <v>4.1 Турбины</v>
          </cell>
        </row>
        <row r="408">
          <cell r="A408" t="str">
            <v>15-1392</v>
          </cell>
          <cell r="D408" t="str">
            <v>4.1 Турбины</v>
          </cell>
        </row>
        <row r="409">
          <cell r="A409" t="str">
            <v>17-0190</v>
          </cell>
        </row>
        <row r="410">
          <cell r="A410" t="str">
            <v>16-0318</v>
          </cell>
          <cell r="D410" t="str">
            <v>4.1 Турбины</v>
          </cell>
        </row>
        <row r="411">
          <cell r="A411" t="str">
            <v>17-0270</v>
          </cell>
        </row>
        <row r="412">
          <cell r="A412" t="str">
            <v>16-0222</v>
          </cell>
        </row>
        <row r="413">
          <cell r="A413" t="str">
            <v>16-0313</v>
          </cell>
        </row>
        <row r="414">
          <cell r="A414" t="str">
            <v>15-1478</v>
          </cell>
          <cell r="D414" t="str">
            <v>4.1 Турбины</v>
          </cell>
        </row>
        <row r="415">
          <cell r="A415" t="str">
            <v>15-1513</v>
          </cell>
        </row>
        <row r="416">
          <cell r="A416" t="str">
            <v>15-1118</v>
          </cell>
        </row>
        <row r="417">
          <cell r="A417" t="str">
            <v>14-0494</v>
          </cell>
        </row>
        <row r="418">
          <cell r="A418" t="str">
            <v>14-0560</v>
          </cell>
          <cell r="D418" t="str">
            <v>4.1 Турбины</v>
          </cell>
        </row>
        <row r="419">
          <cell r="A419" t="str">
            <v>16-0365</v>
          </cell>
        </row>
        <row r="420">
          <cell r="A420" t="str">
            <v>16-0366</v>
          </cell>
          <cell r="D420" t="str">
            <v>4.1 Турбины</v>
          </cell>
        </row>
        <row r="421">
          <cell r="A421" t="str">
            <v>14-0803</v>
          </cell>
        </row>
        <row r="422">
          <cell r="A422" t="str">
            <v>14-0901</v>
          </cell>
        </row>
        <row r="423">
          <cell r="A423" t="str">
            <v>15-1680</v>
          </cell>
        </row>
        <row r="424">
          <cell r="A424" t="str">
            <v>16-0406</v>
          </cell>
          <cell r="D424" t="str">
            <v>4.1 Турбины</v>
          </cell>
        </row>
        <row r="425">
          <cell r="A425" t="str">
            <v>17-0271</v>
          </cell>
        </row>
        <row r="426">
          <cell r="A426" t="str">
            <v>14-0804</v>
          </cell>
          <cell r="D426" t="str">
            <v>4.1 Турбины</v>
          </cell>
        </row>
        <row r="427">
          <cell r="A427" t="str">
            <v>14-0608</v>
          </cell>
        </row>
        <row r="428">
          <cell r="A428" t="str">
            <v>15-1253</v>
          </cell>
        </row>
        <row r="429">
          <cell r="A429" t="str">
            <v>16-0015</v>
          </cell>
        </row>
        <row r="430">
          <cell r="A430" t="str">
            <v>14-0807</v>
          </cell>
          <cell r="D430" t="str">
            <v>4.1 Турбины</v>
          </cell>
        </row>
        <row r="431">
          <cell r="A431" t="str">
            <v>16-0374</v>
          </cell>
          <cell r="D431" t="str">
            <v>4.1 Турбины</v>
          </cell>
        </row>
        <row r="432">
          <cell r="A432" t="str">
            <v>15-1258</v>
          </cell>
          <cell r="D432" t="str">
            <v>4.1 Турбины</v>
          </cell>
        </row>
        <row r="433">
          <cell r="A433" t="str">
            <v>13-0258</v>
          </cell>
          <cell r="D433" t="str">
            <v>4.1 Турбины</v>
          </cell>
        </row>
        <row r="434">
          <cell r="A434" t="str">
            <v>13-0044</v>
          </cell>
        </row>
        <row r="435">
          <cell r="A435" t="str">
            <v>13-0464</v>
          </cell>
        </row>
        <row r="436">
          <cell r="A436" t="str">
            <v>12-0490</v>
          </cell>
        </row>
        <row r="437">
          <cell r="A437" t="str">
            <v>15-1226</v>
          </cell>
        </row>
        <row r="438">
          <cell r="A438" t="str">
            <v>12-0416</v>
          </cell>
        </row>
        <row r="439">
          <cell r="A439" t="str">
            <v>4.2 Котлы</v>
          </cell>
        </row>
        <row r="440">
          <cell r="A440" t="str">
            <v>13-1137</v>
          </cell>
          <cell r="D440" t="str">
            <v>4.2 Котлы</v>
          </cell>
        </row>
        <row r="441">
          <cell r="A441" t="str">
            <v>13-0048</v>
          </cell>
        </row>
        <row r="442">
          <cell r="A442" t="str">
            <v>16-0025</v>
          </cell>
          <cell r="D442" t="str">
            <v>4.2 Котлы</v>
          </cell>
        </row>
        <row r="443">
          <cell r="A443" t="str">
            <v>17-0067</v>
          </cell>
        </row>
        <row r="444">
          <cell r="A444" t="str">
            <v>15-1391</v>
          </cell>
          <cell r="D444" t="str">
            <v>4.2 Котлы</v>
          </cell>
        </row>
        <row r="445">
          <cell r="A445" t="str">
            <v>15-1551</v>
          </cell>
          <cell r="D445" t="str">
            <v>4.2 Котлы</v>
          </cell>
        </row>
        <row r="446">
          <cell r="A446" t="str">
            <v>15-1685</v>
          </cell>
          <cell r="D446" t="str">
            <v>4.2 Котлы</v>
          </cell>
        </row>
        <row r="447">
          <cell r="A447" t="str">
            <v>16-0276</v>
          </cell>
          <cell r="D447" t="str">
            <v>4.2 Котлы</v>
          </cell>
        </row>
        <row r="448">
          <cell r="A448" t="str">
            <v>14-0548</v>
          </cell>
          <cell r="D448" t="str">
            <v>4.2 Котлы</v>
          </cell>
        </row>
        <row r="449">
          <cell r="A449" t="str">
            <v>16-0109</v>
          </cell>
          <cell r="D449" t="str">
            <v>4.2 Котлы</v>
          </cell>
        </row>
        <row r="450">
          <cell r="A450" t="str">
            <v>15-1554</v>
          </cell>
          <cell r="D450" t="str">
            <v>4.2 Котлы</v>
          </cell>
        </row>
        <row r="451">
          <cell r="A451" t="str">
            <v>17-0141</v>
          </cell>
          <cell r="D451" t="str">
            <v>4.2 Котлы</v>
          </cell>
        </row>
        <row r="452">
          <cell r="A452" t="str">
            <v>18-0004</v>
          </cell>
          <cell r="D452" t="str">
            <v>4.2 Котлы</v>
          </cell>
        </row>
        <row r="453">
          <cell r="A453" t="str">
            <v>16-0028</v>
          </cell>
          <cell r="D453" t="str">
            <v>4.2 Котлы</v>
          </cell>
        </row>
        <row r="454">
          <cell r="A454" t="str">
            <v>16-0030</v>
          </cell>
          <cell r="D454" t="str">
            <v>4.2 Котлы</v>
          </cell>
        </row>
        <row r="455">
          <cell r="A455" t="str">
            <v>01-0012</v>
          </cell>
        </row>
        <row r="456">
          <cell r="A456" t="str">
            <v>13-0267</v>
          </cell>
        </row>
        <row r="457">
          <cell r="A457" t="str">
            <v>15-1352</v>
          </cell>
          <cell r="D457" t="str">
            <v>4.2 Котлы</v>
          </cell>
        </row>
        <row r="458">
          <cell r="A458" t="str">
            <v>16-0125</v>
          </cell>
          <cell r="D458" t="str">
            <v>4.2 Котлы</v>
          </cell>
        </row>
        <row r="459">
          <cell r="A459" t="str">
            <v>17-0060</v>
          </cell>
        </row>
        <row r="460">
          <cell r="A460" t="str">
            <v>4.3 Паропровод</v>
          </cell>
        </row>
        <row r="461">
          <cell r="A461" t="str">
            <v>17-0177</v>
          </cell>
        </row>
        <row r="462">
          <cell r="A462" t="str">
            <v>16-0271</v>
          </cell>
          <cell r="D462" t="str">
            <v>4.3 Паропровод</v>
          </cell>
        </row>
        <row r="463">
          <cell r="A463" t="str">
            <v>13-1362</v>
          </cell>
          <cell r="D463" t="str">
            <v>4.3 Паропровод</v>
          </cell>
        </row>
        <row r="464">
          <cell r="A464" t="str">
            <v>13-1210</v>
          </cell>
          <cell r="D464" t="str">
            <v>4.3 Паропровод</v>
          </cell>
        </row>
        <row r="465">
          <cell r="A465" t="str">
            <v>18-0094</v>
          </cell>
        </row>
        <row r="466">
          <cell r="A466" t="str">
            <v>15-1438</v>
          </cell>
          <cell r="D466" t="str">
            <v>4.3 Паропровод</v>
          </cell>
        </row>
        <row r="467">
          <cell r="A467" t="str">
            <v>12-0229</v>
          </cell>
          <cell r="D467" t="str">
            <v>4.3 Паропровод</v>
          </cell>
        </row>
        <row r="468">
          <cell r="A468" t="str">
            <v>14-0036</v>
          </cell>
          <cell r="D468" t="str">
            <v>4.3 Паропровод</v>
          </cell>
        </row>
        <row r="469">
          <cell r="A469" t="str">
            <v>12-0526</v>
          </cell>
        </row>
        <row r="470">
          <cell r="A470" t="str">
            <v>4.4 ПВК</v>
          </cell>
        </row>
        <row r="471">
          <cell r="A471" t="str">
            <v>13-0236</v>
          </cell>
          <cell r="D471" t="str">
            <v>4.4 ПВК</v>
          </cell>
        </row>
        <row r="472">
          <cell r="A472" t="str">
            <v>15-1546</v>
          </cell>
          <cell r="D472" t="str">
            <v>4.4 ПВК</v>
          </cell>
        </row>
        <row r="473">
          <cell r="A473" t="str">
            <v>14-1035</v>
          </cell>
          <cell r="D473" t="str">
            <v>4.4 ПВК</v>
          </cell>
        </row>
        <row r="474">
          <cell r="A474" t="str">
            <v>14-0569</v>
          </cell>
          <cell r="D474" t="str">
            <v>4.4 ПВК</v>
          </cell>
        </row>
        <row r="475">
          <cell r="A475" t="str">
            <v>4.5 ЗИС</v>
          </cell>
        </row>
        <row r="476">
          <cell r="A476" t="str">
            <v>14-0210</v>
          </cell>
        </row>
        <row r="477">
          <cell r="A477" t="str">
            <v>13-0341</v>
          </cell>
          <cell r="D477" t="str">
            <v>4.5 ЗИС</v>
          </cell>
        </row>
        <row r="478">
          <cell r="A478" t="str">
            <v>13-0379</v>
          </cell>
        </row>
        <row r="479">
          <cell r="A479" t="str">
            <v>13-0451</v>
          </cell>
        </row>
        <row r="480">
          <cell r="A480" t="str">
            <v>13-0470</v>
          </cell>
          <cell r="D480" t="str">
            <v>4.5 ЗИС</v>
          </cell>
        </row>
        <row r="481">
          <cell r="A481" t="str">
            <v>15-1144</v>
          </cell>
        </row>
        <row r="482">
          <cell r="A482" t="str">
            <v>15-1145</v>
          </cell>
        </row>
        <row r="483">
          <cell r="A483" t="str">
            <v>13-0479</v>
          </cell>
        </row>
        <row r="484">
          <cell r="A484" t="str">
            <v>13-1156</v>
          </cell>
        </row>
        <row r="485">
          <cell r="A485" t="str">
            <v>14-0540</v>
          </cell>
        </row>
        <row r="486">
          <cell r="A486" t="str">
            <v>13-1208</v>
          </cell>
        </row>
        <row r="487">
          <cell r="A487" t="str">
            <v>18-0076</v>
          </cell>
          <cell r="D487" t="str">
            <v>4.5 ЗИС</v>
          </cell>
        </row>
        <row r="488">
          <cell r="A488" t="str">
            <v>17-0213</v>
          </cell>
        </row>
        <row r="489">
          <cell r="A489" t="str">
            <v>17-0216</v>
          </cell>
        </row>
        <row r="490">
          <cell r="A490" t="str">
            <v>15-1415</v>
          </cell>
        </row>
        <row r="491">
          <cell r="A491" t="str">
            <v>18-0010</v>
          </cell>
        </row>
        <row r="492">
          <cell r="A492" t="str">
            <v>15-1313</v>
          </cell>
        </row>
        <row r="493">
          <cell r="A493" t="str">
            <v>16-0302</v>
          </cell>
        </row>
        <row r="494">
          <cell r="A494" t="str">
            <v>16-0295</v>
          </cell>
          <cell r="D494" t="str">
            <v>4.5 ЗИС</v>
          </cell>
        </row>
        <row r="495">
          <cell r="A495" t="str">
            <v>16-0361</v>
          </cell>
        </row>
        <row r="496">
          <cell r="A496" t="str">
            <v>15-1683</v>
          </cell>
        </row>
        <row r="497">
          <cell r="A497" t="str">
            <v>16-0362</v>
          </cell>
        </row>
        <row r="498">
          <cell r="A498" t="str">
            <v>16-0036</v>
          </cell>
          <cell r="D498" t="str">
            <v>4.5 ЗИС</v>
          </cell>
        </row>
        <row r="499">
          <cell r="A499" t="str">
            <v>15-1264</v>
          </cell>
        </row>
        <row r="500">
          <cell r="A500" t="str">
            <v>14-0638</v>
          </cell>
          <cell r="D500" t="str">
            <v>4.5 ЗИС</v>
          </cell>
        </row>
        <row r="501">
          <cell r="A501" t="str">
            <v>15-1460</v>
          </cell>
        </row>
        <row r="502">
          <cell r="A502" t="str">
            <v>14-0651</v>
          </cell>
        </row>
        <row r="503">
          <cell r="A503" t="str">
            <v>14-0775</v>
          </cell>
        </row>
        <row r="504">
          <cell r="A504" t="str">
            <v>05-0295</v>
          </cell>
        </row>
        <row r="505">
          <cell r="A505" t="str">
            <v>16-0312</v>
          </cell>
        </row>
        <row r="506">
          <cell r="A506" t="str">
            <v>15-1496</v>
          </cell>
        </row>
        <row r="507">
          <cell r="A507" t="str">
            <v>14-0488</v>
          </cell>
          <cell r="D507" t="str">
            <v>4.5 ЗИС</v>
          </cell>
        </row>
        <row r="508">
          <cell r="A508" t="str">
            <v>13-1145</v>
          </cell>
          <cell r="D508" t="str">
            <v>4.5 ЗИС</v>
          </cell>
        </row>
        <row r="509">
          <cell r="A509" t="str">
            <v>15-1191</v>
          </cell>
        </row>
        <row r="510">
          <cell r="A510" t="str">
            <v>13-1197</v>
          </cell>
        </row>
        <row r="511">
          <cell r="A511" t="str">
            <v>13-1228</v>
          </cell>
          <cell r="D511" t="str">
            <v>4.5 ЗИС</v>
          </cell>
        </row>
        <row r="512">
          <cell r="A512" t="str">
            <v>18-0099</v>
          </cell>
        </row>
        <row r="513">
          <cell r="A513" t="str">
            <v>18-0100</v>
          </cell>
        </row>
        <row r="514">
          <cell r="A514" t="str">
            <v>17-0258</v>
          </cell>
          <cell r="D514" t="str">
            <v>4.5 ЗИС</v>
          </cell>
        </row>
        <row r="515">
          <cell r="A515" t="str">
            <v>18-0093</v>
          </cell>
        </row>
        <row r="516">
          <cell r="A516" t="str">
            <v>16-0370</v>
          </cell>
        </row>
        <row r="517">
          <cell r="A517" t="str">
            <v>17-0227</v>
          </cell>
          <cell r="D517" t="str">
            <v>4.5 ЗИС</v>
          </cell>
        </row>
        <row r="518">
          <cell r="A518" t="str">
            <v>18-0092</v>
          </cell>
          <cell r="D518" t="str">
            <v>4.5 ЗИС</v>
          </cell>
        </row>
        <row r="519">
          <cell r="A519" t="str">
            <v>18-0077</v>
          </cell>
        </row>
        <row r="520">
          <cell r="A520" t="str">
            <v>17-0203</v>
          </cell>
          <cell r="D520" t="str">
            <v>4.5 ЗИС</v>
          </cell>
        </row>
        <row r="521">
          <cell r="A521" t="str">
            <v>17-0208</v>
          </cell>
        </row>
        <row r="522">
          <cell r="A522" t="str">
            <v>17-0210</v>
          </cell>
        </row>
        <row r="523">
          <cell r="A523" t="str">
            <v>16-0026</v>
          </cell>
          <cell r="D523" t="str">
            <v>4.5 ЗИС</v>
          </cell>
        </row>
        <row r="524">
          <cell r="A524" t="str">
            <v>14-0619</v>
          </cell>
          <cell r="D524" t="str">
            <v>4.5 ЗИС</v>
          </cell>
        </row>
        <row r="525">
          <cell r="A525" t="str">
            <v>16-0033</v>
          </cell>
        </row>
        <row r="526">
          <cell r="A526" t="str">
            <v>14-0213</v>
          </cell>
        </row>
        <row r="527">
          <cell r="A527" t="str">
            <v>13-0339</v>
          </cell>
        </row>
        <row r="528">
          <cell r="A528" t="str">
            <v>13-0182</v>
          </cell>
          <cell r="D528" t="str">
            <v>4.5 ЗИС</v>
          </cell>
        </row>
        <row r="529">
          <cell r="A529" t="str">
            <v>13-0213</v>
          </cell>
          <cell r="D529" t="str">
            <v>4.5 ЗИС</v>
          </cell>
        </row>
        <row r="530">
          <cell r="A530" t="str">
            <v>14-0476</v>
          </cell>
        </row>
        <row r="531">
          <cell r="A531" t="str">
            <v>12-0027</v>
          </cell>
        </row>
        <row r="532">
          <cell r="A532" t="str">
            <v>12-0403</v>
          </cell>
        </row>
        <row r="533">
          <cell r="A533" t="str">
            <v>12-0501</v>
          </cell>
        </row>
        <row r="534">
          <cell r="A534" t="str">
            <v>15-1119</v>
          </cell>
        </row>
        <row r="535">
          <cell r="A535" t="str">
            <v>08-0618</v>
          </cell>
        </row>
        <row r="536">
          <cell r="A536" t="str">
            <v>13-1239</v>
          </cell>
        </row>
        <row r="537">
          <cell r="A537" t="str">
            <v>13-0243</v>
          </cell>
          <cell r="D537" t="str">
            <v>4.5 ЗИС</v>
          </cell>
        </row>
        <row r="538">
          <cell r="A538" t="str">
            <v>15-1358</v>
          </cell>
        </row>
        <row r="539">
          <cell r="A539" t="str">
            <v>15-1360</v>
          </cell>
        </row>
        <row r="540">
          <cell r="A540" t="str">
            <v>17-0048</v>
          </cell>
        </row>
        <row r="541">
          <cell r="A541" t="str">
            <v>17-0050</v>
          </cell>
        </row>
        <row r="542">
          <cell r="A542" t="str">
            <v>15-1365</v>
          </cell>
          <cell r="D542" t="str">
            <v>4.5 ЗИС</v>
          </cell>
        </row>
        <row r="543">
          <cell r="A543" t="str">
            <v>15-1368</v>
          </cell>
        </row>
        <row r="544">
          <cell r="A544" t="str">
            <v>15-1372</v>
          </cell>
          <cell r="D544" t="str">
            <v>4.5 ЗИС</v>
          </cell>
        </row>
        <row r="545">
          <cell r="A545" t="str">
            <v>15-1373</v>
          </cell>
          <cell r="D545" t="str">
            <v>4.5 ЗИС</v>
          </cell>
        </row>
        <row r="546">
          <cell r="A546" t="str">
            <v>17-0261</v>
          </cell>
        </row>
        <row r="547">
          <cell r="A547" t="str">
            <v>14-0792</v>
          </cell>
          <cell r="D547" t="str">
            <v>4.5 ЗИС</v>
          </cell>
        </row>
        <row r="548">
          <cell r="A548" t="str">
            <v>17-0017</v>
          </cell>
        </row>
        <row r="549">
          <cell r="A549" t="str">
            <v>4.6 Автоматика</v>
          </cell>
        </row>
        <row r="550">
          <cell r="A550" t="str">
            <v>14-0211</v>
          </cell>
        </row>
        <row r="551">
          <cell r="A551" t="str">
            <v>13-0331</v>
          </cell>
        </row>
        <row r="552">
          <cell r="A552" t="str">
            <v>12-0336</v>
          </cell>
        </row>
        <row r="553">
          <cell r="A553" t="str">
            <v>12-0395</v>
          </cell>
        </row>
        <row r="554">
          <cell r="A554" t="str">
            <v>13-0364</v>
          </cell>
        </row>
        <row r="555">
          <cell r="A555" t="str">
            <v>12-0253</v>
          </cell>
          <cell r="D555" t="str">
            <v>4.6 Автоматика</v>
          </cell>
        </row>
        <row r="556">
          <cell r="A556" t="str">
            <v>13-0337</v>
          </cell>
          <cell r="D556" t="str">
            <v>4.6 Автоматика</v>
          </cell>
        </row>
        <row r="557">
          <cell r="A557" t="str">
            <v>13-0343</v>
          </cell>
          <cell r="D557" t="str">
            <v>4.6 Автоматика</v>
          </cell>
        </row>
        <row r="558">
          <cell r="A558" t="str">
            <v>12-0345</v>
          </cell>
          <cell r="D558" t="str">
            <v>4.6 Автоматика</v>
          </cell>
        </row>
        <row r="559">
          <cell r="A559" t="str">
            <v>13-1131</v>
          </cell>
        </row>
        <row r="560">
          <cell r="A560" t="str">
            <v>13-0403</v>
          </cell>
          <cell r="D560" t="str">
            <v>4.6 Автоматика</v>
          </cell>
        </row>
        <row r="561">
          <cell r="A561" t="str">
            <v>13-0429</v>
          </cell>
          <cell r="D561" t="str">
            <v>4.6 Автоматика</v>
          </cell>
        </row>
        <row r="562">
          <cell r="A562" t="str">
            <v>14-0491</v>
          </cell>
          <cell r="D562" t="str">
            <v>4.6 Автоматика</v>
          </cell>
        </row>
        <row r="563">
          <cell r="A563" t="str">
            <v>14-0492</v>
          </cell>
          <cell r="D563" t="str">
            <v>4.6 Автоматика</v>
          </cell>
        </row>
        <row r="564">
          <cell r="A564" t="str">
            <v>13-0449</v>
          </cell>
          <cell r="D564" t="str">
            <v>4.6 Автоматика</v>
          </cell>
        </row>
        <row r="565">
          <cell r="A565" t="str">
            <v>13-0480</v>
          </cell>
        </row>
        <row r="566">
          <cell r="A566" t="str">
            <v>15-1154</v>
          </cell>
        </row>
        <row r="567">
          <cell r="A567" t="str">
            <v>13-0516</v>
          </cell>
        </row>
        <row r="568">
          <cell r="A568" t="str">
            <v>17-0222</v>
          </cell>
        </row>
        <row r="569">
          <cell r="A569" t="str">
            <v>17-0223</v>
          </cell>
        </row>
        <row r="570">
          <cell r="A570" t="str">
            <v>12-0708</v>
          </cell>
          <cell r="D570" t="str">
            <v>4.6 Автоматика</v>
          </cell>
        </row>
        <row r="571">
          <cell r="A571" t="str">
            <v>16-0202</v>
          </cell>
        </row>
        <row r="572">
          <cell r="A572" t="str">
            <v>16-0204</v>
          </cell>
          <cell r="D572" t="str">
            <v>4.6 Автоматика</v>
          </cell>
        </row>
        <row r="573">
          <cell r="A573" t="str">
            <v>16-0205</v>
          </cell>
          <cell r="D573" t="str">
            <v>4.6 Автоматика</v>
          </cell>
        </row>
        <row r="574">
          <cell r="A574" t="str">
            <v>16-0206</v>
          </cell>
          <cell r="D574" t="str">
            <v>4.6 Автоматика</v>
          </cell>
        </row>
        <row r="575">
          <cell r="A575" t="str">
            <v>16-0207</v>
          </cell>
        </row>
        <row r="576">
          <cell r="A576" t="str">
            <v>16-0208</v>
          </cell>
          <cell r="D576" t="str">
            <v>4.6 Автоматика</v>
          </cell>
        </row>
        <row r="577">
          <cell r="A577" t="str">
            <v>17-0138</v>
          </cell>
          <cell r="D577" t="str">
            <v>4.6 Автоматика</v>
          </cell>
        </row>
        <row r="578">
          <cell r="A578" t="str">
            <v>16-0212</v>
          </cell>
          <cell r="D578" t="str">
            <v>4.6 Автоматика</v>
          </cell>
        </row>
        <row r="579">
          <cell r="A579" t="str">
            <v>17-0139</v>
          </cell>
          <cell r="D579" t="str">
            <v>4.6 Автоматика</v>
          </cell>
        </row>
        <row r="580">
          <cell r="A580" t="str">
            <v>17-0214</v>
          </cell>
          <cell r="D580" t="str">
            <v>4.6 Автоматика</v>
          </cell>
        </row>
        <row r="581">
          <cell r="A581" t="str">
            <v>17-0217</v>
          </cell>
        </row>
        <row r="582">
          <cell r="A582" t="str">
            <v>17-0219</v>
          </cell>
        </row>
        <row r="583">
          <cell r="A583" t="str">
            <v>17-0221</v>
          </cell>
        </row>
        <row r="584">
          <cell r="A584" t="str">
            <v>11-0440</v>
          </cell>
        </row>
        <row r="585">
          <cell r="A585" t="str">
            <v>16-0225</v>
          </cell>
        </row>
        <row r="586">
          <cell r="A586" t="str">
            <v>16-0186</v>
          </cell>
        </row>
        <row r="587">
          <cell r="A587" t="str">
            <v>17-0124</v>
          </cell>
        </row>
        <row r="588">
          <cell r="A588" t="str">
            <v>17-0125</v>
          </cell>
        </row>
        <row r="589">
          <cell r="A589" t="str">
            <v>17-0128</v>
          </cell>
        </row>
        <row r="590">
          <cell r="A590" t="str">
            <v>18-0022</v>
          </cell>
        </row>
        <row r="591">
          <cell r="A591" t="str">
            <v>17-0116</v>
          </cell>
        </row>
        <row r="592">
          <cell r="A592" t="str">
            <v>16-0309</v>
          </cell>
        </row>
        <row r="593">
          <cell r="A593" t="str">
            <v>16-0333</v>
          </cell>
          <cell r="D593" t="str">
            <v>4.6 Автоматика</v>
          </cell>
        </row>
        <row r="594">
          <cell r="A594" t="str">
            <v>16-0192</v>
          </cell>
        </row>
        <row r="595">
          <cell r="A595" t="str">
            <v>15-1329</v>
          </cell>
          <cell r="D595" t="str">
            <v>4.6 Автоматика</v>
          </cell>
        </row>
        <row r="596">
          <cell r="A596" t="str">
            <v>15-1330</v>
          </cell>
          <cell r="D596" t="str">
            <v>4.6 Автоматика</v>
          </cell>
        </row>
        <row r="597">
          <cell r="A597" t="str">
            <v>15-1266</v>
          </cell>
          <cell r="D597" t="str">
            <v>4.6 Автоматика</v>
          </cell>
        </row>
        <row r="598">
          <cell r="A598" t="str">
            <v>14-0642</v>
          </cell>
          <cell r="D598" t="str">
            <v>4.6 Автоматика</v>
          </cell>
        </row>
        <row r="599">
          <cell r="A599" t="str">
            <v>14-0643</v>
          </cell>
        </row>
        <row r="600">
          <cell r="A600" t="str">
            <v>14-0644</v>
          </cell>
        </row>
        <row r="601">
          <cell r="A601" t="str">
            <v>15-1271</v>
          </cell>
        </row>
        <row r="602">
          <cell r="A602" t="str">
            <v>17-0198</v>
          </cell>
          <cell r="D602" t="str">
            <v>4.6 Автоматика</v>
          </cell>
        </row>
        <row r="603">
          <cell r="A603" t="str">
            <v>17-0199</v>
          </cell>
          <cell r="D603" t="str">
            <v>4.6 Автоматика</v>
          </cell>
        </row>
        <row r="604">
          <cell r="A604" t="str">
            <v>15-1394</v>
          </cell>
        </row>
        <row r="605">
          <cell r="A605" t="str">
            <v>15-1464</v>
          </cell>
          <cell r="D605" t="str">
            <v>4.6 Автоматика</v>
          </cell>
        </row>
        <row r="606">
          <cell r="A606" t="str">
            <v>15-1477</v>
          </cell>
        </row>
        <row r="607">
          <cell r="A607" t="str">
            <v>15-1333</v>
          </cell>
        </row>
        <row r="608">
          <cell r="A608" t="str">
            <v>15-1593</v>
          </cell>
          <cell r="D608" t="str">
            <v>4.6 Автоматика</v>
          </cell>
        </row>
        <row r="609">
          <cell r="A609" t="str">
            <v>16-0371</v>
          </cell>
          <cell r="D609" t="str">
            <v>4.6 Автоматика</v>
          </cell>
        </row>
        <row r="610">
          <cell r="A610" t="str">
            <v>18-0081</v>
          </cell>
        </row>
        <row r="611">
          <cell r="A611" t="str">
            <v>16-0195</v>
          </cell>
          <cell r="D611" t="str">
            <v>4.6 Автоматика</v>
          </cell>
        </row>
        <row r="612">
          <cell r="A612" t="str">
            <v>15-1292</v>
          </cell>
          <cell r="D612" t="str">
            <v>4.6 Автоматика</v>
          </cell>
        </row>
        <row r="613">
          <cell r="A613" t="str">
            <v>16-0294</v>
          </cell>
          <cell r="D613" t="str">
            <v>4.6 Автоматика</v>
          </cell>
        </row>
        <row r="614">
          <cell r="A614" t="str">
            <v>17-0186</v>
          </cell>
        </row>
        <row r="615">
          <cell r="A615" t="str">
            <v>16-0269</v>
          </cell>
          <cell r="D615" t="str">
            <v>4.6 Автоматика</v>
          </cell>
        </row>
        <row r="616">
          <cell r="A616" t="str">
            <v>14-0993</v>
          </cell>
        </row>
        <row r="617">
          <cell r="A617" t="str">
            <v>18-0074</v>
          </cell>
        </row>
        <row r="618">
          <cell r="A618" t="str">
            <v>15-1503</v>
          </cell>
          <cell r="D618" t="str">
            <v>4.6 Автоматика</v>
          </cell>
        </row>
        <row r="619">
          <cell r="A619" t="str">
            <v>13-1183</v>
          </cell>
          <cell r="D619" t="str">
            <v>4.6 Автоматика</v>
          </cell>
        </row>
        <row r="620">
          <cell r="A620" t="str">
            <v>13-1230</v>
          </cell>
        </row>
        <row r="621">
          <cell r="A621" t="str">
            <v>14-0793</v>
          </cell>
        </row>
        <row r="622">
          <cell r="A622" t="str">
            <v>17-0272</v>
          </cell>
          <cell r="D622" t="str">
            <v>4.6 Автоматика</v>
          </cell>
        </row>
        <row r="623">
          <cell r="A623" t="str">
            <v>18-0098</v>
          </cell>
        </row>
        <row r="624">
          <cell r="A624" t="str">
            <v>14-0606</v>
          </cell>
          <cell r="D624" t="str">
            <v>4.6 Автоматика</v>
          </cell>
        </row>
        <row r="625">
          <cell r="A625" t="str">
            <v>18-0000</v>
          </cell>
        </row>
        <row r="626">
          <cell r="A626" t="str">
            <v>17-0002</v>
          </cell>
        </row>
        <row r="627">
          <cell r="A627" t="str">
            <v>16-0381</v>
          </cell>
          <cell r="D627" t="str">
            <v>4.6 Автоматика</v>
          </cell>
        </row>
        <row r="628">
          <cell r="A628" t="str">
            <v>12-1177</v>
          </cell>
          <cell r="D628" t="str">
            <v>4.6 Автоматика</v>
          </cell>
        </row>
        <row r="629">
          <cell r="A629" t="str">
            <v>16-0280</v>
          </cell>
          <cell r="D629" t="str">
            <v>4.6 Автоматика</v>
          </cell>
        </row>
        <row r="630">
          <cell r="A630" t="str">
            <v>16-0232</v>
          </cell>
          <cell r="D630" t="str">
            <v>4.6 Автоматика</v>
          </cell>
        </row>
        <row r="631">
          <cell r="A631" t="str">
            <v>16-0377</v>
          </cell>
        </row>
        <row r="632">
          <cell r="A632" t="str">
            <v>16-0378</v>
          </cell>
        </row>
        <row r="633">
          <cell r="A633" t="str">
            <v>17-0206</v>
          </cell>
        </row>
        <row r="634">
          <cell r="A634" t="str">
            <v>16-0021</v>
          </cell>
          <cell r="D634" t="str">
            <v>4.6 Автоматика</v>
          </cell>
        </row>
        <row r="635">
          <cell r="A635" t="str">
            <v>13-0378</v>
          </cell>
        </row>
        <row r="636">
          <cell r="A636" t="str">
            <v>12-0319</v>
          </cell>
          <cell r="D636" t="str">
            <v>4.6 Автоматика</v>
          </cell>
        </row>
        <row r="637">
          <cell r="A637" t="str">
            <v>12-0324</v>
          </cell>
          <cell r="D637" t="str">
            <v>4.6 Автоматика</v>
          </cell>
        </row>
        <row r="638">
          <cell r="A638" t="str">
            <v>12-0330</v>
          </cell>
          <cell r="D638" t="str">
            <v>4.6 Автоматика</v>
          </cell>
        </row>
        <row r="639">
          <cell r="A639" t="str">
            <v>12-0331</v>
          </cell>
          <cell r="D639" t="str">
            <v>4.6 Автоматика</v>
          </cell>
        </row>
        <row r="640">
          <cell r="A640" t="str">
            <v>13-0174</v>
          </cell>
          <cell r="D640" t="str">
            <v>4.6 Автоматика</v>
          </cell>
        </row>
        <row r="641">
          <cell r="A641" t="str">
            <v>12-0341</v>
          </cell>
          <cell r="D641" t="str">
            <v>4.6 Автоматика</v>
          </cell>
        </row>
        <row r="642">
          <cell r="A642" t="str">
            <v>07-0379</v>
          </cell>
          <cell r="D642" t="str">
            <v>4.6 Автоматика</v>
          </cell>
        </row>
        <row r="643">
          <cell r="A643" t="str">
            <v>15-1483</v>
          </cell>
          <cell r="D643" t="str">
            <v>4.6 Автоматика</v>
          </cell>
        </row>
        <row r="644">
          <cell r="A644" t="str">
            <v>15-1578</v>
          </cell>
          <cell r="D644" t="str">
            <v>4.6 Автоматика</v>
          </cell>
        </row>
        <row r="645">
          <cell r="A645" t="str">
            <v>15-1579</v>
          </cell>
          <cell r="D645" t="str">
            <v>4.6 Автоматика</v>
          </cell>
        </row>
        <row r="646">
          <cell r="A646" t="str">
            <v>15-1364</v>
          </cell>
        </row>
        <row r="647">
          <cell r="A647" t="str">
            <v>16-0290</v>
          </cell>
        </row>
        <row r="648">
          <cell r="A648" t="str">
            <v>17-0169</v>
          </cell>
          <cell r="D648" t="str">
            <v>4.6 Автоматика</v>
          </cell>
        </row>
        <row r="649">
          <cell r="A649" t="str">
            <v>4.7 Электротехника</v>
          </cell>
        </row>
        <row r="650">
          <cell r="A650" t="str">
            <v>11-0157</v>
          </cell>
        </row>
        <row r="651">
          <cell r="A651" t="str">
            <v>12-0242</v>
          </cell>
          <cell r="D651" t="str">
            <v>4.7 Электротехника</v>
          </cell>
        </row>
        <row r="652">
          <cell r="A652" t="str">
            <v>14-0038</v>
          </cell>
          <cell r="D652" t="str">
            <v>4.7 Электротехника</v>
          </cell>
        </row>
        <row r="653">
          <cell r="A653" t="str">
            <v>12-0397</v>
          </cell>
          <cell r="D653" t="str">
            <v>4.7 Электротехника</v>
          </cell>
        </row>
        <row r="654">
          <cell r="A654" t="str">
            <v>10-0251</v>
          </cell>
        </row>
        <row r="655">
          <cell r="A655" t="str">
            <v>12-0432</v>
          </cell>
        </row>
        <row r="656">
          <cell r="A656" t="str">
            <v>13-0187</v>
          </cell>
        </row>
        <row r="657">
          <cell r="A657" t="str">
            <v>13-0413</v>
          </cell>
        </row>
        <row r="658">
          <cell r="A658" t="str">
            <v>13-0414</v>
          </cell>
        </row>
        <row r="659">
          <cell r="A659" t="str">
            <v>14-0499</v>
          </cell>
        </row>
        <row r="660">
          <cell r="A660" t="str">
            <v>13-0475</v>
          </cell>
        </row>
        <row r="661">
          <cell r="A661" t="str">
            <v>13-0478</v>
          </cell>
        </row>
        <row r="662">
          <cell r="A662" t="str">
            <v>15-1171</v>
          </cell>
        </row>
        <row r="663">
          <cell r="A663" t="str">
            <v>15-1187</v>
          </cell>
        </row>
        <row r="664">
          <cell r="A664" t="str">
            <v>15-1188</v>
          </cell>
        </row>
        <row r="665">
          <cell r="A665" t="str">
            <v>16-0180</v>
          </cell>
        </row>
        <row r="666">
          <cell r="A666" t="str">
            <v>15-1236</v>
          </cell>
        </row>
        <row r="667">
          <cell r="A667" t="str">
            <v>18-0048</v>
          </cell>
        </row>
        <row r="668">
          <cell r="A668" t="str">
            <v>16-0210</v>
          </cell>
        </row>
        <row r="669">
          <cell r="A669" t="str">
            <v>16-0211</v>
          </cell>
        </row>
        <row r="670">
          <cell r="A670" t="str">
            <v>18-0051</v>
          </cell>
        </row>
        <row r="671">
          <cell r="A671" t="str">
            <v>16-0213</v>
          </cell>
          <cell r="D671" t="str">
            <v>4.7 Электротехника</v>
          </cell>
        </row>
        <row r="672">
          <cell r="A672" t="str">
            <v>16-0298</v>
          </cell>
        </row>
        <row r="673">
          <cell r="A673" t="str">
            <v>18-0088</v>
          </cell>
        </row>
        <row r="674">
          <cell r="A674" t="str">
            <v>11-0214</v>
          </cell>
          <cell r="D674" t="str">
            <v>4.7 Электротехника</v>
          </cell>
        </row>
        <row r="675">
          <cell r="A675" t="str">
            <v>13-0340</v>
          </cell>
        </row>
        <row r="676">
          <cell r="A676" t="str">
            <v>14-0059</v>
          </cell>
          <cell r="D676" t="str">
            <v>4.7 Электротехника</v>
          </cell>
        </row>
        <row r="677">
          <cell r="A677" t="str">
            <v>17-0082</v>
          </cell>
          <cell r="D677" t="str">
            <v>4.7 Электротехника</v>
          </cell>
        </row>
        <row r="678">
          <cell r="A678" t="str">
            <v>15-1422</v>
          </cell>
          <cell r="D678" t="str">
            <v>4.7 Электротехника</v>
          </cell>
        </row>
        <row r="679">
          <cell r="A679" t="str">
            <v>15-1424</v>
          </cell>
          <cell r="D679" t="str">
            <v>4.7 Электротехника</v>
          </cell>
        </row>
        <row r="680">
          <cell r="A680" t="str">
            <v>17-0086</v>
          </cell>
        </row>
        <row r="681">
          <cell r="A681" t="str">
            <v>16-0183</v>
          </cell>
        </row>
        <row r="682">
          <cell r="A682" t="str">
            <v>17-0121</v>
          </cell>
        </row>
        <row r="683">
          <cell r="A683" t="str">
            <v>16-0187</v>
          </cell>
        </row>
        <row r="684">
          <cell r="A684" t="str">
            <v>15-1338</v>
          </cell>
        </row>
        <row r="685">
          <cell r="A685" t="str">
            <v>16-0011</v>
          </cell>
        </row>
        <row r="686">
          <cell r="A686" t="str">
            <v>16-0014</v>
          </cell>
        </row>
        <row r="687">
          <cell r="A687" t="str">
            <v>15-1453</v>
          </cell>
        </row>
        <row r="688">
          <cell r="A688" t="str">
            <v>15-1455</v>
          </cell>
        </row>
        <row r="689">
          <cell r="A689" t="str">
            <v>18-0006</v>
          </cell>
        </row>
        <row r="690">
          <cell r="A690" t="str">
            <v>15-1660</v>
          </cell>
        </row>
        <row r="691">
          <cell r="A691" t="str">
            <v>15-1291</v>
          </cell>
        </row>
        <row r="692">
          <cell r="A692" t="str">
            <v>16-0334</v>
          </cell>
          <cell r="D692" t="str">
            <v>4.7 Электротехника</v>
          </cell>
        </row>
        <row r="693">
          <cell r="A693" t="str">
            <v>16-0261</v>
          </cell>
          <cell r="D693" t="str">
            <v>4.7 Электротехника</v>
          </cell>
        </row>
        <row r="694">
          <cell r="A694" t="str">
            <v>18-0026</v>
          </cell>
        </row>
        <row r="695">
          <cell r="A695" t="str">
            <v>16-0096</v>
          </cell>
        </row>
        <row r="696">
          <cell r="A696" t="str">
            <v>14-0797</v>
          </cell>
        </row>
        <row r="697">
          <cell r="A697" t="str">
            <v>14-0798</v>
          </cell>
        </row>
        <row r="698">
          <cell r="A698" t="str">
            <v>14-0621</v>
          </cell>
          <cell r="D698" t="str">
            <v>4.7 Электротехника</v>
          </cell>
        </row>
        <row r="699">
          <cell r="A699" t="str">
            <v>17-0268</v>
          </cell>
          <cell r="D699" t="str">
            <v>4.7 Электротехника</v>
          </cell>
        </row>
        <row r="700">
          <cell r="A700" t="str">
            <v>17-0269</v>
          </cell>
          <cell r="D700" t="str">
            <v>4.7 Электротехника</v>
          </cell>
        </row>
        <row r="701">
          <cell r="A701" t="str">
            <v>14-0753</v>
          </cell>
        </row>
        <row r="702">
          <cell r="A702" t="str">
            <v>16-0310</v>
          </cell>
        </row>
        <row r="703">
          <cell r="A703" t="str">
            <v>15-1661</v>
          </cell>
        </row>
        <row r="704">
          <cell r="A704" t="str">
            <v>18-0083</v>
          </cell>
        </row>
        <row r="705">
          <cell r="A705" t="str">
            <v>13-1452</v>
          </cell>
        </row>
        <row r="706">
          <cell r="A706" t="str">
            <v>17-0252</v>
          </cell>
          <cell r="D706" t="str">
            <v>4.7 Электротехника</v>
          </cell>
        </row>
        <row r="707">
          <cell r="A707" t="str">
            <v>14-0626</v>
          </cell>
          <cell r="D707" t="str">
            <v>4.7 Электротехника</v>
          </cell>
        </row>
        <row r="708">
          <cell r="A708" t="str">
            <v>16-0041</v>
          </cell>
          <cell r="D708" t="str">
            <v>4.7 Электротехника</v>
          </cell>
        </row>
        <row r="709">
          <cell r="A709" t="str">
            <v>15-1275</v>
          </cell>
        </row>
        <row r="710">
          <cell r="A710" t="str">
            <v>15-1277</v>
          </cell>
        </row>
        <row r="711">
          <cell r="A711" t="str">
            <v>17-0076</v>
          </cell>
          <cell r="D711" t="str">
            <v>4.7 Электротехника</v>
          </cell>
        </row>
        <row r="712">
          <cell r="A712" t="str">
            <v>16-0137</v>
          </cell>
          <cell r="D712" t="str">
            <v>4.7 Электротехника</v>
          </cell>
        </row>
        <row r="713">
          <cell r="A713" t="str">
            <v>15-1397</v>
          </cell>
          <cell r="D713" t="str">
            <v>4.7 Электротехника</v>
          </cell>
        </row>
        <row r="714">
          <cell r="A714" t="str">
            <v>16-0138</v>
          </cell>
        </row>
        <row r="715">
          <cell r="A715" t="str">
            <v>15-1404</v>
          </cell>
        </row>
        <row r="716">
          <cell r="A716" t="str">
            <v>15-1405</v>
          </cell>
          <cell r="D716" t="str">
            <v>4.7 Электротехника</v>
          </cell>
        </row>
        <row r="717">
          <cell r="A717" t="str">
            <v>16-0140</v>
          </cell>
          <cell r="D717" t="str">
            <v>4.7 Электротехника</v>
          </cell>
        </row>
        <row r="718">
          <cell r="A718" t="str">
            <v>17-0080</v>
          </cell>
          <cell r="D718" t="str">
            <v>4.7 Электротехника</v>
          </cell>
        </row>
        <row r="719">
          <cell r="A719" t="str">
            <v>15-1412</v>
          </cell>
        </row>
        <row r="720">
          <cell r="A720" t="str">
            <v>15-1270</v>
          </cell>
          <cell r="D720" t="str">
            <v>4.7 Электротехника</v>
          </cell>
        </row>
        <row r="721">
          <cell r="A721" t="str">
            <v>16-0118</v>
          </cell>
        </row>
        <row r="722">
          <cell r="A722" t="str">
            <v>13-1289</v>
          </cell>
        </row>
        <row r="723">
          <cell r="A723" t="str">
            <v>13-1290</v>
          </cell>
        </row>
        <row r="724">
          <cell r="A724" t="str">
            <v>13-1291</v>
          </cell>
        </row>
        <row r="725">
          <cell r="A725" t="str">
            <v>17-0188</v>
          </cell>
        </row>
        <row r="726">
          <cell r="A726" t="str">
            <v>17-0189</v>
          </cell>
        </row>
        <row r="727">
          <cell r="A727" t="str">
            <v>17-0191</v>
          </cell>
        </row>
        <row r="728">
          <cell r="A728" t="str">
            <v>16-0198</v>
          </cell>
        </row>
        <row r="729">
          <cell r="A729" t="str">
            <v>15-1492</v>
          </cell>
          <cell r="D729" t="str">
            <v>4.7 Электротехника</v>
          </cell>
        </row>
        <row r="730">
          <cell r="A730" t="str">
            <v>17-0174</v>
          </cell>
          <cell r="D730" t="str">
            <v>4.7 Электротехника</v>
          </cell>
        </row>
        <row r="731">
          <cell r="A731" t="str">
            <v>17-0175</v>
          </cell>
          <cell r="D731" t="str">
            <v>4.7 Электротехника</v>
          </cell>
        </row>
        <row r="732">
          <cell r="A732" t="str">
            <v>16-0070</v>
          </cell>
        </row>
        <row r="733">
          <cell r="A733" t="str">
            <v>17-0144</v>
          </cell>
          <cell r="D733" t="str">
            <v>4.7 Электротехника</v>
          </cell>
        </row>
        <row r="734">
          <cell r="A734" t="str">
            <v>17-0145</v>
          </cell>
        </row>
        <row r="735">
          <cell r="A735" t="str">
            <v>16-0219</v>
          </cell>
        </row>
        <row r="736">
          <cell r="A736" t="str">
            <v>16-0221</v>
          </cell>
        </row>
        <row r="737">
          <cell r="A737" t="str">
            <v>17-0185</v>
          </cell>
        </row>
        <row r="738">
          <cell r="A738" t="str">
            <v>15-1339</v>
          </cell>
        </row>
        <row r="739">
          <cell r="A739" t="str">
            <v>15-1337</v>
          </cell>
          <cell r="D739" t="str">
            <v>4.7 Электротехника</v>
          </cell>
        </row>
        <row r="740">
          <cell r="A740" t="str">
            <v>17-0194</v>
          </cell>
        </row>
        <row r="741">
          <cell r="A741" t="str">
            <v>17-0196</v>
          </cell>
        </row>
        <row r="742">
          <cell r="A742" t="str">
            <v>15-1643</v>
          </cell>
        </row>
        <row r="743">
          <cell r="A743" t="str">
            <v>14-0869</v>
          </cell>
        </row>
        <row r="744">
          <cell r="A744" t="str">
            <v>15-1497</v>
          </cell>
        </row>
        <row r="745">
          <cell r="A745" t="str">
            <v>15-1500</v>
          </cell>
        </row>
        <row r="746">
          <cell r="A746" t="str">
            <v>15-1514</v>
          </cell>
        </row>
        <row r="747">
          <cell r="A747" t="str">
            <v>15-1116</v>
          </cell>
          <cell r="D747" t="str">
            <v>4.7 Электротехника</v>
          </cell>
        </row>
        <row r="748">
          <cell r="A748" t="str">
            <v>14-0461</v>
          </cell>
          <cell r="D748" t="str">
            <v>4.7 Электротехника</v>
          </cell>
        </row>
        <row r="749">
          <cell r="A749" t="str">
            <v>14-0463</v>
          </cell>
        </row>
        <row r="750">
          <cell r="A750" t="str">
            <v>12-0483</v>
          </cell>
        </row>
        <row r="751">
          <cell r="A751" t="str">
            <v>13-0432</v>
          </cell>
        </row>
        <row r="752">
          <cell r="A752" t="str">
            <v>13-0450</v>
          </cell>
          <cell r="D752" t="str">
            <v>4.7 Электротехника</v>
          </cell>
        </row>
        <row r="753">
          <cell r="A753" t="str">
            <v>13-1188</v>
          </cell>
          <cell r="D753" t="str">
            <v>4.7 Электротехника</v>
          </cell>
        </row>
        <row r="754">
          <cell r="A754" t="str">
            <v>14-0530</v>
          </cell>
        </row>
        <row r="755">
          <cell r="A755" t="str">
            <v>14-0527</v>
          </cell>
        </row>
        <row r="756">
          <cell r="A756" t="str">
            <v>13-1136</v>
          </cell>
          <cell r="D756" t="str">
            <v>4.7 Электротехника</v>
          </cell>
        </row>
        <row r="757">
          <cell r="A757" t="str">
            <v>13-1140</v>
          </cell>
          <cell r="D757" t="str">
            <v>4.7 Электротехника</v>
          </cell>
        </row>
        <row r="758">
          <cell r="A758" t="str">
            <v>13-1150</v>
          </cell>
          <cell r="D758" t="str">
            <v>4.7 Электротехника</v>
          </cell>
        </row>
        <row r="759">
          <cell r="A759" t="str">
            <v>15-1194</v>
          </cell>
        </row>
        <row r="760">
          <cell r="A760" t="str">
            <v>15-1195</v>
          </cell>
        </row>
        <row r="761">
          <cell r="A761" t="str">
            <v>13-1192</v>
          </cell>
        </row>
        <row r="762">
          <cell r="A762" t="str">
            <v>13-1201</v>
          </cell>
        </row>
        <row r="763">
          <cell r="A763" t="str">
            <v>13-1205</v>
          </cell>
        </row>
        <row r="764">
          <cell r="A764" t="str">
            <v>13-1215</v>
          </cell>
          <cell r="D764" t="str">
            <v>4.7 Электротехника</v>
          </cell>
        </row>
        <row r="765">
          <cell r="A765" t="str">
            <v>13-1216</v>
          </cell>
          <cell r="D765" t="str">
            <v>4.7 Электротехника</v>
          </cell>
        </row>
        <row r="766">
          <cell r="A766" t="str">
            <v>14-0561</v>
          </cell>
          <cell r="D766" t="str">
            <v>4.7 Электротехника</v>
          </cell>
        </row>
        <row r="767">
          <cell r="A767" t="str">
            <v>13-1218</v>
          </cell>
        </row>
        <row r="768">
          <cell r="A768" t="str">
            <v>14-0565</v>
          </cell>
        </row>
        <row r="769">
          <cell r="A769" t="str">
            <v>15-1215</v>
          </cell>
          <cell r="D769" t="str">
            <v>4.7 Электротехника</v>
          </cell>
        </row>
        <row r="770">
          <cell r="A770" t="str">
            <v>16-0108</v>
          </cell>
        </row>
        <row r="771">
          <cell r="A771" t="str">
            <v>16-0146</v>
          </cell>
        </row>
        <row r="772">
          <cell r="A772" t="str">
            <v>14-0865</v>
          </cell>
        </row>
        <row r="773">
          <cell r="A773" t="str">
            <v>13-0504</v>
          </cell>
        </row>
        <row r="774">
          <cell r="A774" t="str">
            <v>16-0227</v>
          </cell>
          <cell r="D774" t="str">
            <v>4.7 Электротехника</v>
          </cell>
        </row>
        <row r="775">
          <cell r="A775" t="str">
            <v>14-0855</v>
          </cell>
          <cell r="D775" t="str">
            <v>4.7 Электротехника</v>
          </cell>
        </row>
        <row r="776">
          <cell r="A776" t="str">
            <v>17-0250</v>
          </cell>
        </row>
        <row r="777">
          <cell r="A777" t="str">
            <v>17-0251</v>
          </cell>
        </row>
        <row r="778">
          <cell r="A778" t="str">
            <v>18-0101</v>
          </cell>
        </row>
        <row r="779">
          <cell r="A779" t="str">
            <v>18-0102</v>
          </cell>
        </row>
        <row r="780">
          <cell r="A780" t="str">
            <v>16-0407</v>
          </cell>
          <cell r="D780" t="str">
            <v>4.7 Электротехника</v>
          </cell>
        </row>
        <row r="781">
          <cell r="A781" t="str">
            <v>16-0384</v>
          </cell>
          <cell r="D781" t="str">
            <v>4.7 Электротехника</v>
          </cell>
        </row>
        <row r="782">
          <cell r="A782" t="str">
            <v>16-0335</v>
          </cell>
          <cell r="D782" t="str">
            <v>4.7 Электротехника</v>
          </cell>
        </row>
        <row r="783">
          <cell r="A783" t="str">
            <v>16-0336</v>
          </cell>
          <cell r="D783" t="str">
            <v>4.7 Электротехника</v>
          </cell>
        </row>
        <row r="784">
          <cell r="A784" t="str">
            <v>16-0337</v>
          </cell>
          <cell r="D784" t="str">
            <v>4.7 Электротехника</v>
          </cell>
        </row>
        <row r="785">
          <cell r="A785" t="str">
            <v>16-0265</v>
          </cell>
          <cell r="D785" t="str">
            <v>4.7 Электротехника</v>
          </cell>
        </row>
        <row r="786">
          <cell r="A786" t="str">
            <v>16-0217</v>
          </cell>
        </row>
        <row r="787">
          <cell r="A787" t="str">
            <v>16-0218</v>
          </cell>
          <cell r="D787" t="str">
            <v>4.7 Электротехника</v>
          </cell>
        </row>
        <row r="788">
          <cell r="A788" t="str">
            <v>17-0003</v>
          </cell>
        </row>
        <row r="789">
          <cell r="A789" t="str">
            <v>14-0729</v>
          </cell>
          <cell r="D789" t="str">
            <v>4.7 Электротехника</v>
          </cell>
        </row>
        <row r="790">
          <cell r="A790" t="str">
            <v>18-0090</v>
          </cell>
        </row>
        <row r="791">
          <cell r="A791" t="str">
            <v>14-0730</v>
          </cell>
          <cell r="D791" t="str">
            <v>4.7 Электротехника</v>
          </cell>
        </row>
        <row r="792">
          <cell r="A792" t="str">
            <v>14-0660</v>
          </cell>
          <cell r="D792" t="str">
            <v>4.7 Электротехника</v>
          </cell>
        </row>
        <row r="793">
          <cell r="A793" t="str">
            <v>15-1281</v>
          </cell>
          <cell r="D793" t="str">
            <v>4.7 Электротехника</v>
          </cell>
        </row>
        <row r="794">
          <cell r="A794" t="str">
            <v>13-0323</v>
          </cell>
          <cell r="D794" t="str">
            <v>4.7 Электротехника</v>
          </cell>
        </row>
        <row r="795">
          <cell r="A795" t="str">
            <v>14-0930</v>
          </cell>
          <cell r="D795" t="str">
            <v>4.7 Электротехника</v>
          </cell>
        </row>
        <row r="796">
          <cell r="A796" t="str">
            <v>14-0680</v>
          </cell>
        </row>
        <row r="797">
          <cell r="A797" t="str">
            <v>16-0095</v>
          </cell>
        </row>
        <row r="798">
          <cell r="A798" t="str">
            <v>16-0277</v>
          </cell>
          <cell r="D798" t="str">
            <v>4.7 Электротехника</v>
          </cell>
        </row>
        <row r="799">
          <cell r="A799" t="str">
            <v>17-0204</v>
          </cell>
          <cell r="D799" t="str">
            <v>4.7 Электротехника</v>
          </cell>
        </row>
        <row r="800">
          <cell r="A800" t="str">
            <v>17-0205</v>
          </cell>
          <cell r="D800" t="str">
            <v>4.7 Электротехника</v>
          </cell>
        </row>
        <row r="801">
          <cell r="A801" t="str">
            <v>18-0087</v>
          </cell>
          <cell r="D801" t="str">
            <v>4.7 Электротехника</v>
          </cell>
        </row>
        <row r="802">
          <cell r="A802" t="str">
            <v>16-0156</v>
          </cell>
        </row>
        <row r="803">
          <cell r="A803" t="str">
            <v>15-1443</v>
          </cell>
        </row>
        <row r="804">
          <cell r="A804" t="str">
            <v>16-0097</v>
          </cell>
        </row>
        <row r="805">
          <cell r="A805" t="str">
            <v>14-0618</v>
          </cell>
          <cell r="D805" t="str">
            <v>4.7 Электротехника</v>
          </cell>
        </row>
        <row r="806">
          <cell r="A806" t="str">
            <v>15-1259</v>
          </cell>
        </row>
        <row r="807">
          <cell r="A807" t="str">
            <v>12-0378</v>
          </cell>
        </row>
        <row r="808">
          <cell r="A808" t="str">
            <v>13-0246</v>
          </cell>
        </row>
        <row r="809">
          <cell r="A809" t="str">
            <v>13-0247</v>
          </cell>
        </row>
        <row r="810">
          <cell r="A810" t="str">
            <v>13-0249</v>
          </cell>
        </row>
        <row r="811">
          <cell r="A811" t="str">
            <v>13-0250</v>
          </cell>
        </row>
        <row r="812">
          <cell r="A812" t="str">
            <v>13-0252</v>
          </cell>
        </row>
        <row r="813">
          <cell r="A813" t="str">
            <v>14-0052</v>
          </cell>
        </row>
        <row r="814">
          <cell r="A814" t="str">
            <v>14-0066</v>
          </cell>
        </row>
        <row r="815">
          <cell r="A815" t="str">
            <v>13-0420</v>
          </cell>
        </row>
        <row r="816">
          <cell r="A816" t="str">
            <v>14-0076</v>
          </cell>
        </row>
        <row r="817">
          <cell r="A817" t="str">
            <v>13-0373</v>
          </cell>
        </row>
        <row r="818">
          <cell r="A818" t="str">
            <v>14-0090</v>
          </cell>
        </row>
        <row r="819">
          <cell r="A819" t="str">
            <v>11-0430</v>
          </cell>
        </row>
        <row r="820">
          <cell r="A820" t="str">
            <v>14-0091</v>
          </cell>
        </row>
        <row r="821">
          <cell r="A821" t="str">
            <v>14-0465</v>
          </cell>
        </row>
        <row r="822">
          <cell r="A822" t="str">
            <v>14-0097</v>
          </cell>
        </row>
        <row r="823">
          <cell r="A823" t="str">
            <v>14-0100</v>
          </cell>
        </row>
        <row r="824">
          <cell r="A824" t="str">
            <v>14-0102</v>
          </cell>
        </row>
        <row r="825">
          <cell r="A825" t="str">
            <v>11-0228</v>
          </cell>
          <cell r="D825" t="str">
            <v>4.7 Электротехника</v>
          </cell>
        </row>
        <row r="826">
          <cell r="A826" t="str">
            <v>14-0123</v>
          </cell>
        </row>
        <row r="827">
          <cell r="A827" t="str">
            <v>13-0380</v>
          </cell>
          <cell r="D827" t="str">
            <v>4.7 Электротехника</v>
          </cell>
        </row>
        <row r="828">
          <cell r="A828" t="str">
            <v>12-0396</v>
          </cell>
          <cell r="D828" t="str">
            <v>4.7 Электротехника</v>
          </cell>
        </row>
        <row r="829">
          <cell r="A829" t="str">
            <v>13-0183</v>
          </cell>
          <cell r="D829" t="str">
            <v>4.7 Электротехника</v>
          </cell>
        </row>
        <row r="830">
          <cell r="A830" t="str">
            <v>14-0214</v>
          </cell>
          <cell r="D830" t="str">
            <v>4.7 Электротехника</v>
          </cell>
        </row>
        <row r="831">
          <cell r="A831" t="str">
            <v>14-0215</v>
          </cell>
          <cell r="D831" t="str">
            <v>4.7 Электротехника</v>
          </cell>
        </row>
        <row r="832">
          <cell r="A832" t="str">
            <v>13-0040</v>
          </cell>
        </row>
        <row r="833">
          <cell r="A833" t="str">
            <v>13-0042</v>
          </cell>
        </row>
        <row r="834">
          <cell r="A834" t="str">
            <v>12-0454</v>
          </cell>
        </row>
        <row r="835">
          <cell r="A835" t="str">
            <v>10-0426</v>
          </cell>
        </row>
        <row r="836">
          <cell r="A836" t="str">
            <v>11-0090</v>
          </cell>
        </row>
        <row r="837">
          <cell r="A837" t="str">
            <v>15-1120</v>
          </cell>
        </row>
        <row r="838">
          <cell r="A838" t="str">
            <v>15-1122</v>
          </cell>
        </row>
        <row r="839">
          <cell r="A839" t="str">
            <v>12-0405</v>
          </cell>
        </row>
        <row r="840">
          <cell r="A840" t="str">
            <v>13-0261</v>
          </cell>
        </row>
        <row r="841">
          <cell r="A841" t="str">
            <v>12-0528</v>
          </cell>
        </row>
        <row r="842">
          <cell r="A842" t="str">
            <v>12-0535</v>
          </cell>
        </row>
        <row r="843">
          <cell r="A843" t="str">
            <v>13-0282</v>
          </cell>
          <cell r="D843" t="str">
            <v>4.7 Электротехника</v>
          </cell>
        </row>
        <row r="844">
          <cell r="A844" t="str">
            <v>12-0453</v>
          </cell>
        </row>
        <row r="845">
          <cell r="A845" t="str">
            <v>13-0283</v>
          </cell>
        </row>
        <row r="846">
          <cell r="A846" t="str">
            <v>12-0428</v>
          </cell>
        </row>
        <row r="847">
          <cell r="A847" t="str">
            <v>12-0425</v>
          </cell>
        </row>
        <row r="848">
          <cell r="A848" t="str">
            <v>13-0004</v>
          </cell>
        </row>
        <row r="849">
          <cell r="A849" t="str">
            <v>08-0128</v>
          </cell>
        </row>
        <row r="850">
          <cell r="A850" t="str">
            <v>13-0266</v>
          </cell>
        </row>
        <row r="851">
          <cell r="A851" t="str">
            <v>13-0280</v>
          </cell>
        </row>
        <row r="852">
          <cell r="A852" t="str">
            <v>12-0421</v>
          </cell>
        </row>
        <row r="853">
          <cell r="A853" t="str">
            <v>10-0252</v>
          </cell>
        </row>
        <row r="854">
          <cell r="A854" t="str">
            <v>13-0474</v>
          </cell>
          <cell r="D854" t="str">
            <v>4.7 Электротехника</v>
          </cell>
        </row>
        <row r="855">
          <cell r="A855" t="str">
            <v>11-0094</v>
          </cell>
        </row>
        <row r="856">
          <cell r="A856" t="str">
            <v>12-0686</v>
          </cell>
          <cell r="D856" t="str">
            <v>4.7 Электротехника</v>
          </cell>
        </row>
        <row r="857">
          <cell r="A857" t="str">
            <v>13-1233</v>
          </cell>
          <cell r="D857" t="str">
            <v>4.7 Электротехника</v>
          </cell>
        </row>
        <row r="858">
          <cell r="A858" t="str">
            <v>15-1220</v>
          </cell>
        </row>
        <row r="859">
          <cell r="A859" t="str">
            <v>15-1221</v>
          </cell>
        </row>
        <row r="860">
          <cell r="A860" t="str">
            <v>15-1341</v>
          </cell>
          <cell r="D860" t="str">
            <v>4.7 Электротехника</v>
          </cell>
        </row>
        <row r="861">
          <cell r="A861" t="str">
            <v>15-1343</v>
          </cell>
          <cell r="D861" t="str">
            <v>4.7 Электротехника</v>
          </cell>
        </row>
        <row r="862">
          <cell r="A862" t="str">
            <v>17-0036</v>
          </cell>
        </row>
        <row r="863">
          <cell r="A863" t="str">
            <v>17-0037</v>
          </cell>
        </row>
        <row r="864">
          <cell r="A864" t="str">
            <v>17-0039</v>
          </cell>
        </row>
        <row r="865">
          <cell r="A865" t="str">
            <v>15-1357</v>
          </cell>
        </row>
        <row r="866">
          <cell r="A866" t="str">
            <v>16-0127</v>
          </cell>
        </row>
        <row r="867">
          <cell r="A867" t="str">
            <v>17-0057</v>
          </cell>
        </row>
        <row r="868">
          <cell r="A868" t="str">
            <v>16-0129</v>
          </cell>
        </row>
        <row r="869">
          <cell r="A869" t="str">
            <v>17-0058</v>
          </cell>
        </row>
        <row r="870">
          <cell r="A870" t="str">
            <v>15-1369</v>
          </cell>
          <cell r="D870" t="str">
            <v>4.7 Электротехника</v>
          </cell>
        </row>
        <row r="871">
          <cell r="A871" t="str">
            <v>14-0707</v>
          </cell>
          <cell r="D871" t="str">
            <v>4.7 Электротехника</v>
          </cell>
        </row>
        <row r="872">
          <cell r="A872" t="str">
            <v>16-0326</v>
          </cell>
        </row>
        <row r="873">
          <cell r="A873" t="str">
            <v>16-0297</v>
          </cell>
          <cell r="D873" t="str">
            <v>4.7 Электротехника</v>
          </cell>
        </row>
        <row r="874">
          <cell r="A874" t="str">
            <v>15-1251</v>
          </cell>
        </row>
        <row r="875">
          <cell r="A875" t="str">
            <v>14-0861</v>
          </cell>
        </row>
        <row r="876">
          <cell r="A876" t="str">
            <v>4.8 Вспомогательное</v>
          </cell>
        </row>
        <row r="877">
          <cell r="A877" t="str">
            <v>14-0688</v>
          </cell>
          <cell r="D877" t="str">
            <v>4.8 Вспомогательное</v>
          </cell>
        </row>
        <row r="878">
          <cell r="A878" t="str">
            <v>14-0689</v>
          </cell>
          <cell r="D878" t="str">
            <v>4.8 Вспомогательное</v>
          </cell>
        </row>
        <row r="879">
          <cell r="A879" t="str">
            <v>14-0690</v>
          </cell>
          <cell r="D879" t="str">
            <v>4.8 Вспомогательное</v>
          </cell>
        </row>
        <row r="880">
          <cell r="A880" t="str">
            <v>14-0602</v>
          </cell>
          <cell r="D880" t="str">
            <v>4.8 Вспомогательное</v>
          </cell>
        </row>
        <row r="881">
          <cell r="A881" t="str">
            <v>13-0353</v>
          </cell>
        </row>
        <row r="882">
          <cell r="A882" t="str">
            <v>12-0431</v>
          </cell>
        </row>
        <row r="883">
          <cell r="A883" t="str">
            <v>13-0008</v>
          </cell>
        </row>
        <row r="884">
          <cell r="A884" t="str">
            <v>14-0462</v>
          </cell>
          <cell r="D884" t="str">
            <v>4.8 Вспомогательное</v>
          </cell>
        </row>
        <row r="885">
          <cell r="A885" t="str">
            <v>13-0332</v>
          </cell>
          <cell r="D885" t="str">
            <v>4.8 Вспомогательное</v>
          </cell>
        </row>
        <row r="886">
          <cell r="A886" t="str">
            <v>13-0181</v>
          </cell>
          <cell r="D886" t="str">
            <v>4.8 Вспомогательное</v>
          </cell>
        </row>
        <row r="887">
          <cell r="A887" t="str">
            <v>13-0334</v>
          </cell>
          <cell r="D887" t="str">
            <v>4.8 Вспомогательное</v>
          </cell>
        </row>
        <row r="888">
          <cell r="A888" t="str">
            <v>13-0335</v>
          </cell>
          <cell r="D888" t="str">
            <v>4.8 Вспомогательное</v>
          </cell>
        </row>
        <row r="889">
          <cell r="A889" t="str">
            <v>12-1128</v>
          </cell>
          <cell r="D889" t="str">
            <v>4.8 Вспомогательное</v>
          </cell>
        </row>
        <row r="890">
          <cell r="A890" t="str">
            <v>12-0217</v>
          </cell>
          <cell r="D890" t="str">
            <v>4.8 Вспомогательное</v>
          </cell>
        </row>
        <row r="891">
          <cell r="A891" t="str">
            <v>12-0269</v>
          </cell>
          <cell r="D891" t="str">
            <v>4.8 Вспомогательное</v>
          </cell>
        </row>
        <row r="892">
          <cell r="A892" t="str">
            <v>15-1123</v>
          </cell>
          <cell r="D892" t="str">
            <v>4.8 Вспомогательное</v>
          </cell>
        </row>
        <row r="893">
          <cell r="A893" t="str">
            <v>13-1124</v>
          </cell>
          <cell r="D893" t="str">
            <v>4.8 Вспомогательное</v>
          </cell>
        </row>
        <row r="894">
          <cell r="A894" t="str">
            <v>15-1125</v>
          </cell>
          <cell r="D894" t="str">
            <v>4.8 Вспомогательное</v>
          </cell>
        </row>
        <row r="895">
          <cell r="A895" t="str">
            <v>13-0446</v>
          </cell>
          <cell r="D895" t="str">
            <v>4.8 Вспомогательное</v>
          </cell>
        </row>
        <row r="896">
          <cell r="A896" t="str">
            <v>15-1135</v>
          </cell>
          <cell r="D896" t="str">
            <v>4.8 Вспомогательное</v>
          </cell>
        </row>
        <row r="897">
          <cell r="A897" t="str">
            <v>15-1174</v>
          </cell>
        </row>
        <row r="898">
          <cell r="A898" t="str">
            <v>15-1193</v>
          </cell>
        </row>
        <row r="899">
          <cell r="A899" t="str">
            <v>15-1196</v>
          </cell>
        </row>
        <row r="900">
          <cell r="A900" t="str">
            <v>11-0533</v>
          </cell>
        </row>
        <row r="901">
          <cell r="A901" t="str">
            <v>14-0558</v>
          </cell>
          <cell r="D901" t="str">
            <v>4.8 Вспомогательное</v>
          </cell>
        </row>
        <row r="902">
          <cell r="A902" t="str">
            <v>16-0199</v>
          </cell>
          <cell r="D902" t="str">
            <v>4.8 Вспомогательное</v>
          </cell>
        </row>
        <row r="903">
          <cell r="A903" t="str">
            <v>17-0136</v>
          </cell>
        </row>
        <row r="904">
          <cell r="A904" t="str">
            <v>15-1252</v>
          </cell>
          <cell r="D904" t="str">
            <v>4.8 Вспомогательное</v>
          </cell>
        </row>
        <row r="905">
          <cell r="A905" t="str">
            <v>14-0604</v>
          </cell>
          <cell r="D905" t="str">
            <v>4.8 Вспомогательное</v>
          </cell>
        </row>
        <row r="906">
          <cell r="A906" t="str">
            <v>14-0605</v>
          </cell>
          <cell r="D906" t="str">
            <v>4.8 Вспомогательное</v>
          </cell>
        </row>
        <row r="907">
          <cell r="A907" t="str">
            <v>17-0218</v>
          </cell>
          <cell r="D907" t="str">
            <v>4.8 Вспомогательное</v>
          </cell>
        </row>
        <row r="908">
          <cell r="A908" t="str">
            <v>17-0264</v>
          </cell>
          <cell r="D908" t="str">
            <v>4.8 Вспомогательное</v>
          </cell>
        </row>
        <row r="909">
          <cell r="A909" t="str">
            <v>17-0220</v>
          </cell>
        </row>
        <row r="910">
          <cell r="A910" t="str">
            <v>13-0241</v>
          </cell>
          <cell r="D910" t="str">
            <v>4.8 Вспомогательное</v>
          </cell>
        </row>
        <row r="911">
          <cell r="A911" t="str">
            <v>15-1414</v>
          </cell>
          <cell r="D911" t="str">
            <v>4.8 Вспомогательное</v>
          </cell>
        </row>
        <row r="912">
          <cell r="A912" t="str">
            <v>15-1416</v>
          </cell>
          <cell r="D912" t="str">
            <v>4.8 Вспомогательное</v>
          </cell>
        </row>
        <row r="913">
          <cell r="A913" t="str">
            <v>15-1418</v>
          </cell>
          <cell r="D913" t="str">
            <v>4.8 Вспомогательное</v>
          </cell>
        </row>
        <row r="914">
          <cell r="A914" t="str">
            <v>15-1421</v>
          </cell>
          <cell r="D914" t="str">
            <v>4.8 Вспомогательное</v>
          </cell>
        </row>
        <row r="915">
          <cell r="A915" t="str">
            <v>15-1425</v>
          </cell>
        </row>
        <row r="916">
          <cell r="A916" t="str">
            <v>17-0120</v>
          </cell>
        </row>
        <row r="917">
          <cell r="A917" t="str">
            <v>17-0126</v>
          </cell>
        </row>
        <row r="918">
          <cell r="A918" t="str">
            <v>17-0263</v>
          </cell>
          <cell r="D918" t="str">
            <v>4.8 Вспомогательное</v>
          </cell>
        </row>
        <row r="919">
          <cell r="A919" t="str">
            <v>16-0012</v>
          </cell>
        </row>
        <row r="920">
          <cell r="A920" t="str">
            <v>16-0159</v>
          </cell>
          <cell r="D920" t="str">
            <v>4.8 Вспомогательное</v>
          </cell>
        </row>
        <row r="921">
          <cell r="A921" t="str">
            <v>17-0117</v>
          </cell>
        </row>
        <row r="922">
          <cell r="A922" t="str">
            <v>17-0118</v>
          </cell>
        </row>
        <row r="923">
          <cell r="A923" t="str">
            <v>13-1458</v>
          </cell>
        </row>
        <row r="924">
          <cell r="A924" t="str">
            <v>18-0023</v>
          </cell>
        </row>
        <row r="925">
          <cell r="A925" t="str">
            <v>17-0021</v>
          </cell>
          <cell r="D925" t="str">
            <v>4.8 Вспомогательное</v>
          </cell>
        </row>
        <row r="926">
          <cell r="A926" t="str">
            <v>16-0178</v>
          </cell>
        </row>
        <row r="927">
          <cell r="A927" t="str">
            <v>16-0179</v>
          </cell>
        </row>
        <row r="928">
          <cell r="A928" t="str">
            <v>16-0029</v>
          </cell>
        </row>
        <row r="929">
          <cell r="A929" t="str">
            <v>16-0229</v>
          </cell>
          <cell r="D929" t="str">
            <v>4.8 Вспомогательное</v>
          </cell>
        </row>
        <row r="930">
          <cell r="A930" t="str">
            <v>17-0192</v>
          </cell>
        </row>
        <row r="931">
          <cell r="A931" t="str">
            <v>16-0296</v>
          </cell>
          <cell r="D931" t="str">
            <v>4.8 Вспомогательное</v>
          </cell>
        </row>
        <row r="932">
          <cell r="A932" t="str">
            <v>16-0360</v>
          </cell>
        </row>
        <row r="933">
          <cell r="A933" t="str">
            <v>17-0253</v>
          </cell>
          <cell r="D933" t="str">
            <v>4.8 Вспомогательное</v>
          </cell>
        </row>
        <row r="934">
          <cell r="A934" t="str">
            <v>17-0254</v>
          </cell>
          <cell r="D934" t="str">
            <v>4.8 Вспомогательное</v>
          </cell>
        </row>
        <row r="935">
          <cell r="A935" t="str">
            <v>17-0255</v>
          </cell>
          <cell r="D935" t="str">
            <v>4.8 Вспомогательное</v>
          </cell>
        </row>
        <row r="936">
          <cell r="A936" t="str">
            <v>17-0256</v>
          </cell>
          <cell r="D936" t="str">
            <v>4.8 Вспомогательное</v>
          </cell>
        </row>
        <row r="937">
          <cell r="A937" t="str">
            <v>14-0628</v>
          </cell>
        </row>
        <row r="938">
          <cell r="A938" t="str">
            <v>14-0624</v>
          </cell>
          <cell r="D938" t="str">
            <v>4.8 Вспомогательное</v>
          </cell>
        </row>
        <row r="939">
          <cell r="A939" t="str">
            <v>15-1267</v>
          </cell>
        </row>
        <row r="940">
          <cell r="A940" t="str">
            <v>16-0039</v>
          </cell>
          <cell r="D940" t="str">
            <v>4.8 Вспомогательное</v>
          </cell>
        </row>
        <row r="941">
          <cell r="A941" t="str">
            <v>16-0043</v>
          </cell>
          <cell r="D941" t="str">
            <v>4.8 Вспомогательное</v>
          </cell>
        </row>
        <row r="942">
          <cell r="A942" t="str">
            <v>17-0070</v>
          </cell>
        </row>
        <row r="943">
          <cell r="A943" t="str">
            <v>17-0075</v>
          </cell>
        </row>
        <row r="944">
          <cell r="A944" t="str">
            <v>16-0139</v>
          </cell>
        </row>
        <row r="945">
          <cell r="A945" t="str">
            <v>15-1400</v>
          </cell>
          <cell r="D945" t="str">
            <v>4.8 Вспомогательное</v>
          </cell>
        </row>
        <row r="946">
          <cell r="A946" t="str">
            <v>14-0912</v>
          </cell>
        </row>
        <row r="947">
          <cell r="A947" t="str">
            <v>15-1408</v>
          </cell>
          <cell r="D947" t="str">
            <v>4.8 Вспомогательное</v>
          </cell>
        </row>
        <row r="948">
          <cell r="A948" t="str">
            <v>15-1463</v>
          </cell>
          <cell r="D948" t="str">
            <v>4.8 Вспомогательное</v>
          </cell>
        </row>
        <row r="949">
          <cell r="A949" t="str">
            <v>16-0162</v>
          </cell>
          <cell r="D949" t="str">
            <v>4.8 Вспомогательное</v>
          </cell>
        </row>
        <row r="950">
          <cell r="A950" t="str">
            <v>17-0180</v>
          </cell>
          <cell r="D950" t="str">
            <v>4.8 Вспомогательное</v>
          </cell>
        </row>
        <row r="951">
          <cell r="A951" t="str">
            <v>15-1636</v>
          </cell>
          <cell r="D951" t="str">
            <v>4.8 Вспомогательное</v>
          </cell>
        </row>
        <row r="952">
          <cell r="A952" t="str">
            <v>17-0135</v>
          </cell>
          <cell r="D952" t="str">
            <v>4.8 Вспомогательное</v>
          </cell>
        </row>
        <row r="953">
          <cell r="A953" t="str">
            <v>13-1391</v>
          </cell>
          <cell r="D953" t="str">
            <v>4.8 Вспомогательное</v>
          </cell>
        </row>
        <row r="954">
          <cell r="A954" t="str">
            <v>16-0364</v>
          </cell>
        </row>
        <row r="955">
          <cell r="A955" t="str">
            <v>17-0147</v>
          </cell>
        </row>
        <row r="956">
          <cell r="A956" t="str">
            <v>16-0283</v>
          </cell>
          <cell r="D956" t="str">
            <v>4.8 Вспомогательное</v>
          </cell>
        </row>
        <row r="957">
          <cell r="A957" t="str">
            <v>16-0314</v>
          </cell>
        </row>
        <row r="958">
          <cell r="A958" t="str">
            <v>14-0728</v>
          </cell>
          <cell r="D958" t="str">
            <v>4.8 Вспомогательное</v>
          </cell>
        </row>
        <row r="959">
          <cell r="A959" t="str">
            <v>15-1340</v>
          </cell>
          <cell r="D959" t="str">
            <v>4.8 Вспомогательное</v>
          </cell>
        </row>
        <row r="960">
          <cell r="A960" t="str">
            <v>16-0287</v>
          </cell>
          <cell r="D960" t="str">
            <v>4.8 Вспомогательное</v>
          </cell>
        </row>
        <row r="961">
          <cell r="A961" t="str">
            <v>15-1319</v>
          </cell>
        </row>
        <row r="962">
          <cell r="A962" t="str">
            <v>17-0193</v>
          </cell>
          <cell r="D962" t="str">
            <v>4.8 Вспомогательное</v>
          </cell>
        </row>
        <row r="963">
          <cell r="A963" t="str">
            <v>17-0195</v>
          </cell>
          <cell r="D963" t="str">
            <v>4.8 Вспомогательное</v>
          </cell>
        </row>
        <row r="964">
          <cell r="A964" t="str">
            <v>16-0266</v>
          </cell>
        </row>
        <row r="965">
          <cell r="A965" t="str">
            <v>12-0402</v>
          </cell>
          <cell r="D965" t="str">
            <v>4.8 Вспомогательное</v>
          </cell>
        </row>
        <row r="966">
          <cell r="A966" t="str">
            <v>15-1480</v>
          </cell>
          <cell r="D966" t="str">
            <v>4.8 Вспомогательное</v>
          </cell>
        </row>
        <row r="967">
          <cell r="A967" t="str">
            <v>15-1505</v>
          </cell>
          <cell r="D967" t="str">
            <v>4.8 Вспомогательное</v>
          </cell>
        </row>
        <row r="968">
          <cell r="A968" t="str">
            <v>15-0004</v>
          </cell>
          <cell r="D968" t="str">
            <v>4.8 Вспомогательное</v>
          </cell>
        </row>
        <row r="969">
          <cell r="A969" t="str">
            <v>15-0005</v>
          </cell>
          <cell r="D969" t="str">
            <v>4.8 Вспомогательное</v>
          </cell>
        </row>
        <row r="970">
          <cell r="A970" t="str">
            <v>14-0471</v>
          </cell>
        </row>
        <row r="971">
          <cell r="A971" t="str">
            <v>14-0555</v>
          </cell>
          <cell r="D971" t="str">
            <v>4.8 Вспомогательное</v>
          </cell>
        </row>
        <row r="972">
          <cell r="A972" t="str">
            <v>13-0456</v>
          </cell>
          <cell r="D972" t="str">
            <v>4.8 Вспомогательное</v>
          </cell>
        </row>
        <row r="973">
          <cell r="A973" t="str">
            <v>13-0461</v>
          </cell>
          <cell r="D973" t="str">
            <v>4.8 Вспомогательное</v>
          </cell>
        </row>
        <row r="974">
          <cell r="A974" t="str">
            <v>13-0465</v>
          </cell>
          <cell r="D974" t="str">
            <v>4.8 Вспомогательное</v>
          </cell>
        </row>
        <row r="975">
          <cell r="A975" t="str">
            <v>13-0505</v>
          </cell>
        </row>
        <row r="976">
          <cell r="A976" t="str">
            <v>13-0506</v>
          </cell>
        </row>
        <row r="977">
          <cell r="A977" t="str">
            <v>15-1169</v>
          </cell>
        </row>
        <row r="978">
          <cell r="A978" t="str">
            <v>15-1170</v>
          </cell>
        </row>
        <row r="979">
          <cell r="A979" t="str">
            <v>15-1172</v>
          </cell>
        </row>
        <row r="980">
          <cell r="A980" t="str">
            <v>13-1139</v>
          </cell>
          <cell r="D980" t="str">
            <v>4.8 Вспомогательное</v>
          </cell>
        </row>
        <row r="981">
          <cell r="A981" t="str">
            <v>10-0440</v>
          </cell>
          <cell r="D981" t="str">
            <v>4.8 Вспомогательное</v>
          </cell>
        </row>
        <row r="982">
          <cell r="A982" t="str">
            <v>13-1148</v>
          </cell>
          <cell r="D982" t="str">
            <v>4.8 Вспомогательное</v>
          </cell>
        </row>
        <row r="983">
          <cell r="A983" t="str">
            <v>14-0550</v>
          </cell>
          <cell r="D983" t="str">
            <v>4.8 Вспомогательное</v>
          </cell>
        </row>
        <row r="984">
          <cell r="A984" t="str">
            <v>13-1180</v>
          </cell>
          <cell r="D984" t="str">
            <v>4.8 Вспомогательное</v>
          </cell>
        </row>
        <row r="985">
          <cell r="A985" t="str">
            <v>13-1200</v>
          </cell>
        </row>
        <row r="986">
          <cell r="A986" t="str">
            <v>13-1204</v>
          </cell>
        </row>
        <row r="987">
          <cell r="A987" t="str">
            <v>13-1220</v>
          </cell>
          <cell r="D987" t="str">
            <v>4.8 Вспомогательное</v>
          </cell>
        </row>
        <row r="988">
          <cell r="A988" t="str">
            <v>13-1221</v>
          </cell>
          <cell r="D988" t="str">
            <v>4.8 Вспомогательное</v>
          </cell>
        </row>
        <row r="989">
          <cell r="A989" t="str">
            <v>15-1217</v>
          </cell>
          <cell r="D989" t="str">
            <v>4.8 Вспомогательное</v>
          </cell>
        </row>
        <row r="990">
          <cell r="A990" t="str">
            <v>14-0567</v>
          </cell>
          <cell r="D990" t="str">
            <v>4.8 Вспомогательное</v>
          </cell>
        </row>
        <row r="991">
          <cell r="A991" t="str">
            <v>13-1223</v>
          </cell>
          <cell r="D991" t="str">
            <v>4.8 Вспомогательное</v>
          </cell>
        </row>
        <row r="992">
          <cell r="A992" t="str">
            <v>14-0566</v>
          </cell>
          <cell r="D992" t="str">
            <v>4.8 Вспомогательное</v>
          </cell>
        </row>
        <row r="993">
          <cell r="A993" t="str">
            <v>15-1216</v>
          </cell>
          <cell r="D993" t="str">
            <v>4.8 Вспомогательное</v>
          </cell>
        </row>
        <row r="994">
          <cell r="A994" t="str">
            <v>15-1430</v>
          </cell>
          <cell r="D994" t="str">
            <v>4.8 Вспомогательное</v>
          </cell>
        </row>
        <row r="995">
          <cell r="A995" t="str">
            <v>15-1431</v>
          </cell>
          <cell r="D995" t="str">
            <v>4.8 Вспомогательное</v>
          </cell>
        </row>
        <row r="996">
          <cell r="A996" t="str">
            <v>14-0670</v>
          </cell>
          <cell r="D996" t="str">
            <v>4.8 Вспомогательное</v>
          </cell>
        </row>
        <row r="997">
          <cell r="A997" t="str">
            <v>16-0387</v>
          </cell>
        </row>
        <row r="998">
          <cell r="A998" t="str">
            <v>16-0388</v>
          </cell>
        </row>
        <row r="999">
          <cell r="A999" t="str">
            <v>16-0389</v>
          </cell>
          <cell r="D999" t="str">
            <v>4.8 Вспомогательное</v>
          </cell>
        </row>
        <row r="1000">
          <cell r="A1000" t="str">
            <v>13-1263</v>
          </cell>
        </row>
        <row r="1001">
          <cell r="A1001" t="str">
            <v>07-0404</v>
          </cell>
          <cell r="D1001" t="str">
            <v>4.8 Вспомогательное</v>
          </cell>
        </row>
        <row r="1002">
          <cell r="A1002" t="str">
            <v>15-1321</v>
          </cell>
        </row>
        <row r="1003">
          <cell r="A1003" t="str">
            <v>15-1324</v>
          </cell>
        </row>
        <row r="1004">
          <cell r="A1004" t="str">
            <v>16-0214</v>
          </cell>
        </row>
        <row r="1005">
          <cell r="A1005" t="str">
            <v>16-0215</v>
          </cell>
          <cell r="D1005" t="str">
            <v>4.8 Вспомогательное</v>
          </cell>
        </row>
        <row r="1006">
          <cell r="A1006" t="str">
            <v>15-1581</v>
          </cell>
          <cell r="D1006" t="str">
            <v>4.8 Вспомогательное</v>
          </cell>
        </row>
        <row r="1007">
          <cell r="A1007" t="str">
            <v>15-1582</v>
          </cell>
          <cell r="D1007" t="str">
            <v>4.8 Вспомогательное</v>
          </cell>
        </row>
        <row r="1008">
          <cell r="A1008" t="str">
            <v>15-1574</v>
          </cell>
          <cell r="D1008" t="str">
            <v>4.8 Вспомогательное</v>
          </cell>
        </row>
        <row r="1009">
          <cell r="A1009" t="str">
            <v>17-0226</v>
          </cell>
          <cell r="D1009" t="str">
            <v>4.8 Вспомогательное</v>
          </cell>
        </row>
        <row r="1010">
          <cell r="A1010" t="str">
            <v>16-0379</v>
          </cell>
          <cell r="D1010" t="str">
            <v>4.8 Вспомогательное</v>
          </cell>
        </row>
        <row r="1011">
          <cell r="A1011" t="str">
            <v>16-0380</v>
          </cell>
          <cell r="D1011" t="str">
            <v>4.8 Вспомогательное</v>
          </cell>
        </row>
        <row r="1012">
          <cell r="A1012" t="str">
            <v>17-0230</v>
          </cell>
        </row>
        <row r="1013">
          <cell r="A1013" t="str">
            <v>16-0382</v>
          </cell>
          <cell r="D1013" t="str">
            <v>4.8 Вспомогательное</v>
          </cell>
        </row>
        <row r="1014">
          <cell r="A1014" t="str">
            <v>17-0148</v>
          </cell>
        </row>
        <row r="1015">
          <cell r="A1015" t="str">
            <v>17-0168</v>
          </cell>
          <cell r="D1015" t="str">
            <v>4.8 Вспомогательное</v>
          </cell>
        </row>
        <row r="1016">
          <cell r="A1016" t="str">
            <v>17-0184</v>
          </cell>
        </row>
        <row r="1017">
          <cell r="A1017" t="str">
            <v>17-0201</v>
          </cell>
          <cell r="D1017" t="str">
            <v>4.8 Вспомогательное</v>
          </cell>
        </row>
        <row r="1018">
          <cell r="A1018" t="str">
            <v>17-0207</v>
          </cell>
          <cell r="D1018" t="str">
            <v>4.8 Вспомогательное</v>
          </cell>
        </row>
        <row r="1019">
          <cell r="A1019" t="str">
            <v>17-0209</v>
          </cell>
          <cell r="D1019" t="str">
            <v>4.8 Вспомогательное</v>
          </cell>
        </row>
        <row r="1020">
          <cell r="A1020" t="str">
            <v>18-0072</v>
          </cell>
          <cell r="D1020" t="str">
            <v>4.8 Вспомогательное</v>
          </cell>
        </row>
        <row r="1021">
          <cell r="A1021" t="str">
            <v>18-0073</v>
          </cell>
          <cell r="D1021" t="str">
            <v>4.8 Вспомогательное</v>
          </cell>
        </row>
        <row r="1022">
          <cell r="A1022" t="str">
            <v>16-0164</v>
          </cell>
          <cell r="D1022" t="str">
            <v>4.8 Вспомогательное</v>
          </cell>
        </row>
        <row r="1023">
          <cell r="A1023" t="str">
            <v>14-0623</v>
          </cell>
        </row>
        <row r="1024">
          <cell r="A1024" t="str">
            <v>12-0374</v>
          </cell>
        </row>
        <row r="1025">
          <cell r="A1025" t="str">
            <v>13-0254</v>
          </cell>
        </row>
        <row r="1026">
          <cell r="A1026" t="str">
            <v>14-0065</v>
          </cell>
        </row>
        <row r="1027">
          <cell r="A1027" t="str">
            <v>13-0411</v>
          </cell>
        </row>
        <row r="1028">
          <cell r="A1028" t="str">
            <v>12-0262</v>
          </cell>
        </row>
        <row r="1029">
          <cell r="A1029" t="str">
            <v>11-0154</v>
          </cell>
        </row>
        <row r="1030">
          <cell r="A1030" t="str">
            <v>14-0098</v>
          </cell>
        </row>
        <row r="1031">
          <cell r="A1031" t="str">
            <v>14-0099</v>
          </cell>
        </row>
        <row r="1032">
          <cell r="A1032" t="str">
            <v>14-0101</v>
          </cell>
        </row>
        <row r="1033">
          <cell r="A1033" t="str">
            <v>12-0315</v>
          </cell>
          <cell r="D1033" t="str">
            <v>4.8 Вспомогательное</v>
          </cell>
        </row>
        <row r="1034">
          <cell r="A1034" t="str">
            <v>13-0344</v>
          </cell>
          <cell r="D1034" t="str">
            <v>4.8 Вспомогательное</v>
          </cell>
        </row>
        <row r="1035">
          <cell r="A1035" t="str">
            <v>12-0228</v>
          </cell>
          <cell r="D1035" t="str">
            <v>4.8 Вспомогательное</v>
          </cell>
        </row>
        <row r="1036">
          <cell r="A1036" t="str">
            <v>12-0329</v>
          </cell>
          <cell r="D1036" t="str">
            <v>4.8 Вспомогательное</v>
          </cell>
        </row>
        <row r="1037">
          <cell r="A1037" t="str">
            <v>13-0427</v>
          </cell>
          <cell r="D1037" t="str">
            <v>4.8 Вспомогательное</v>
          </cell>
        </row>
        <row r="1038">
          <cell r="A1038" t="str">
            <v>14-0037</v>
          </cell>
          <cell r="D1038" t="str">
            <v>4.8 Вспомогательное</v>
          </cell>
        </row>
        <row r="1039">
          <cell r="A1039" t="str">
            <v>14-0046</v>
          </cell>
          <cell r="D1039" t="str">
            <v>4.8 Вспомогательное</v>
          </cell>
        </row>
        <row r="1040">
          <cell r="A1040" t="str">
            <v>60-0002</v>
          </cell>
        </row>
        <row r="1041">
          <cell r="A1041" t="str">
            <v>13-0038</v>
          </cell>
        </row>
        <row r="1042">
          <cell r="A1042" t="str">
            <v>13-0051</v>
          </cell>
        </row>
        <row r="1043">
          <cell r="A1043" t="str">
            <v>12-0530</v>
          </cell>
        </row>
        <row r="1044">
          <cell r="A1044" t="str">
            <v>12-0415</v>
          </cell>
        </row>
        <row r="1045">
          <cell r="A1045" t="str">
            <v>13-0016</v>
          </cell>
        </row>
        <row r="1046">
          <cell r="A1046" t="str">
            <v>12-0430</v>
          </cell>
        </row>
        <row r="1047">
          <cell r="A1047" t="str">
            <v>13-0272</v>
          </cell>
        </row>
        <row r="1048">
          <cell r="A1048" t="str">
            <v>13-0273</v>
          </cell>
        </row>
        <row r="1049">
          <cell r="A1049" t="str">
            <v>13-0265</v>
          </cell>
        </row>
        <row r="1050">
          <cell r="A1050" t="str">
            <v>13-1147</v>
          </cell>
          <cell r="D1050" t="str">
            <v>4.8 Вспомогательное</v>
          </cell>
        </row>
        <row r="1051">
          <cell r="A1051" t="str">
            <v>12-0251</v>
          </cell>
          <cell r="D1051" t="str">
            <v>4.8 Вспомогательное</v>
          </cell>
        </row>
        <row r="1052">
          <cell r="A1052" t="str">
            <v>15-1342</v>
          </cell>
          <cell r="D1052" t="str">
            <v>4.8 Вспомогательное</v>
          </cell>
        </row>
        <row r="1053">
          <cell r="A1053" t="str">
            <v>15-1344</v>
          </cell>
        </row>
        <row r="1054">
          <cell r="A1054" t="str">
            <v>15-1346</v>
          </cell>
          <cell r="D1054" t="str">
            <v>4.8 Вспомогательное</v>
          </cell>
        </row>
        <row r="1055">
          <cell r="A1055" t="str">
            <v>15-1353</v>
          </cell>
        </row>
        <row r="1056">
          <cell r="A1056" t="str">
            <v>15-1355</v>
          </cell>
        </row>
        <row r="1057">
          <cell r="A1057" t="str">
            <v>15-1359</v>
          </cell>
          <cell r="D1057" t="str">
            <v>4.8 Вспомогательное</v>
          </cell>
        </row>
        <row r="1058">
          <cell r="A1058" t="str">
            <v>15-1363</v>
          </cell>
        </row>
        <row r="1059">
          <cell r="A1059" t="str">
            <v>17-0055</v>
          </cell>
        </row>
        <row r="1060">
          <cell r="A1060" t="str">
            <v>16-0128</v>
          </cell>
          <cell r="D1060" t="str">
            <v>4.8 Вспомогательное</v>
          </cell>
        </row>
        <row r="1061">
          <cell r="A1061" t="str">
            <v>17-0062</v>
          </cell>
        </row>
        <row r="1062">
          <cell r="A1062" t="str">
            <v>17-0063</v>
          </cell>
        </row>
        <row r="1063">
          <cell r="A1063" t="str">
            <v>17-0065</v>
          </cell>
        </row>
        <row r="1064">
          <cell r="A1064" t="str">
            <v>17-0260</v>
          </cell>
          <cell r="D1064" t="str">
            <v>4.8 Вспомогательное</v>
          </cell>
        </row>
        <row r="1065">
          <cell r="A1065" t="str">
            <v>15-1487</v>
          </cell>
          <cell r="D1065" t="str">
            <v>4.8 Вспомогательное</v>
          </cell>
        </row>
        <row r="1066">
          <cell r="A1066" t="str">
            <v>15-1615</v>
          </cell>
          <cell r="D1066" t="str">
            <v>4.8 Вспомогательное</v>
          </cell>
        </row>
        <row r="1067">
          <cell r="A1067" t="str">
            <v>16-0325</v>
          </cell>
        </row>
        <row r="1068">
          <cell r="A1068" t="str">
            <v>16-0008</v>
          </cell>
        </row>
        <row r="1069">
          <cell r="A1069" t="str">
            <v>4.9 Тепловые сети</v>
          </cell>
        </row>
        <row r="1070">
          <cell r="A1070" t="str">
            <v>11-0377</v>
          </cell>
        </row>
        <row r="1071">
          <cell r="A1071" t="str">
            <v>14-0520</v>
          </cell>
        </row>
        <row r="1072">
          <cell r="A1072" t="str">
            <v>11-0439</v>
          </cell>
        </row>
        <row r="1073">
          <cell r="A1073" t="str">
            <v>13-0173</v>
          </cell>
          <cell r="D1073" t="str">
            <v>4.9 Тепловые сети</v>
          </cell>
        </row>
        <row r="1074">
          <cell r="A1074" t="str">
            <v>10-0299</v>
          </cell>
        </row>
        <row r="1075">
          <cell r="A1075" t="str">
            <v>17-0149</v>
          </cell>
        </row>
        <row r="1076">
          <cell r="A1076" t="str">
            <v>15-1410</v>
          </cell>
        </row>
        <row r="1077">
          <cell r="A1077" t="str">
            <v>16-0263</v>
          </cell>
        </row>
        <row r="1078">
          <cell r="A1078" t="str">
            <v>16-0264</v>
          </cell>
        </row>
        <row r="1079">
          <cell r="A1079" t="str">
            <v>18-0034</v>
          </cell>
          <cell r="D1079" t="str">
            <v>4.9 Тепловые сети</v>
          </cell>
        </row>
        <row r="1080">
          <cell r="A1080" t="str">
            <v>16-0356</v>
          </cell>
        </row>
        <row r="1081">
          <cell r="A1081" t="str">
            <v>17-0176</v>
          </cell>
        </row>
        <row r="1082">
          <cell r="A1082" t="str">
            <v>16-0355</v>
          </cell>
        </row>
        <row r="1083">
          <cell r="A1083" t="str">
            <v>16-0024</v>
          </cell>
          <cell r="D1083" t="str">
            <v>4.9 Тепловые сети</v>
          </cell>
        </row>
        <row r="1084">
          <cell r="A1084" t="str">
            <v>17-0032</v>
          </cell>
          <cell r="D1084" t="str">
            <v>4.9 Тепловые сети</v>
          </cell>
        </row>
        <row r="1085">
          <cell r="A1085" t="str">
            <v>5. Прочие</v>
          </cell>
        </row>
        <row r="1086">
          <cell r="A1086" t="str">
            <v>5.1 Прочие Надежность Невский филиал</v>
          </cell>
        </row>
        <row r="1087">
          <cell r="A1087" t="str">
            <v>12-0350</v>
          </cell>
          <cell r="D1087" t="str">
            <v xml:space="preserve">5.1 Прочие Надежность </v>
          </cell>
        </row>
        <row r="1088">
          <cell r="A1088" t="str">
            <v>13-0355</v>
          </cell>
        </row>
        <row r="1089">
          <cell r="A1089" t="str">
            <v>13-0356</v>
          </cell>
        </row>
        <row r="1090">
          <cell r="A1090" t="str">
            <v>14-0459</v>
          </cell>
        </row>
        <row r="1091">
          <cell r="A1091" t="str">
            <v>15-1203</v>
          </cell>
          <cell r="D1091" t="str">
            <v xml:space="preserve">5.1 Прочие Надежность </v>
          </cell>
        </row>
        <row r="1092">
          <cell r="A1092" t="str">
            <v>14-0749</v>
          </cell>
        </row>
        <row r="1093">
          <cell r="A1093" t="str">
            <v>18-0050</v>
          </cell>
          <cell r="D1093" t="str">
            <v xml:space="preserve">5.1 Прочие Надежность </v>
          </cell>
        </row>
        <row r="1094">
          <cell r="A1094" t="str">
            <v>17-0265</v>
          </cell>
        </row>
        <row r="1095">
          <cell r="A1095" t="str">
            <v>18-0097</v>
          </cell>
        </row>
        <row r="1096">
          <cell r="A1096" t="str">
            <v>14-1001</v>
          </cell>
        </row>
        <row r="1097">
          <cell r="A1097" t="str">
            <v>18-0067</v>
          </cell>
          <cell r="D1097" t="str">
            <v xml:space="preserve">5.1 Прочие Надежность </v>
          </cell>
        </row>
        <row r="1098">
          <cell r="A1098" t="str">
            <v>17-0083</v>
          </cell>
          <cell r="D1098" t="str">
            <v xml:space="preserve">5.1 Прочие Надежность </v>
          </cell>
        </row>
        <row r="1099">
          <cell r="A1099" t="str">
            <v>16-0144</v>
          </cell>
          <cell r="D1099" t="str">
            <v xml:space="preserve">5.1 Прочие Надежность </v>
          </cell>
        </row>
        <row r="1100">
          <cell r="A1100" t="str">
            <v>17-0085</v>
          </cell>
          <cell r="D1100" t="str">
            <v xml:space="preserve">5.1 Прочие Надежность </v>
          </cell>
        </row>
        <row r="1101">
          <cell r="A1101" t="str">
            <v>16-0188</v>
          </cell>
          <cell r="D1101" t="str">
            <v xml:space="preserve">5.1 Прочие Надежность </v>
          </cell>
        </row>
        <row r="1102">
          <cell r="A1102" t="str">
            <v>17-0262</v>
          </cell>
          <cell r="D1102" t="str">
            <v xml:space="preserve">5.1 Прочие Надежность </v>
          </cell>
        </row>
        <row r="1103">
          <cell r="A1103" t="str">
            <v>15-1450</v>
          </cell>
          <cell r="D1103" t="str">
            <v xml:space="preserve">5.1 Прочие Надежность </v>
          </cell>
        </row>
        <row r="1104">
          <cell r="A1104" t="str">
            <v>15-1452</v>
          </cell>
          <cell r="D1104" t="str">
            <v xml:space="preserve">5.1 Прочие Надежность </v>
          </cell>
        </row>
        <row r="1105">
          <cell r="A1105" t="str">
            <v>15-1235</v>
          </cell>
          <cell r="D1105" t="str">
            <v xml:space="preserve">5.1 Прочие Надежность </v>
          </cell>
        </row>
        <row r="1106">
          <cell r="A1106" t="str">
            <v>16-0110</v>
          </cell>
          <cell r="D1106" t="str">
            <v xml:space="preserve">5.1 Прочие Надежность </v>
          </cell>
        </row>
        <row r="1107">
          <cell r="A1107" t="str">
            <v>17-0167</v>
          </cell>
        </row>
        <row r="1108">
          <cell r="A1108" t="str">
            <v>18-0069</v>
          </cell>
        </row>
        <row r="1109">
          <cell r="A1109" t="str">
            <v>16-0258</v>
          </cell>
          <cell r="D1109" t="str">
            <v xml:space="preserve">5.1 Прочие Надежность </v>
          </cell>
        </row>
        <row r="1110">
          <cell r="A1110" t="str">
            <v>16-0259</v>
          </cell>
          <cell r="D1110" t="str">
            <v xml:space="preserve">5.1 Прочие Надежность </v>
          </cell>
        </row>
        <row r="1111">
          <cell r="A1111" t="str">
            <v>17-0130</v>
          </cell>
          <cell r="D1111" t="str">
            <v xml:space="preserve">5.1 Прочие Надежность </v>
          </cell>
        </row>
        <row r="1112">
          <cell r="A1112" t="str">
            <v>18-0062</v>
          </cell>
          <cell r="D1112" t="str">
            <v xml:space="preserve">5.1 Прочие Надежность </v>
          </cell>
        </row>
        <row r="1113">
          <cell r="A1113" t="str">
            <v>13-1342</v>
          </cell>
          <cell r="D1113" t="str">
            <v xml:space="preserve">5.1 Прочие Надежность </v>
          </cell>
        </row>
        <row r="1114">
          <cell r="A1114" t="str">
            <v>16-0042</v>
          </cell>
        </row>
        <row r="1115">
          <cell r="A1115" t="str">
            <v>18-0084</v>
          </cell>
          <cell r="D1115" t="str">
            <v xml:space="preserve">5.1 Прочие Надежность </v>
          </cell>
        </row>
        <row r="1116">
          <cell r="A1116" t="str">
            <v>17-0068</v>
          </cell>
          <cell r="D1116" t="str">
            <v xml:space="preserve">5.1 Прочие Надежность </v>
          </cell>
        </row>
        <row r="1117">
          <cell r="A1117" t="str">
            <v>16-0132</v>
          </cell>
          <cell r="D1117" t="str">
            <v xml:space="preserve">5.1 Прочие Надежность </v>
          </cell>
        </row>
        <row r="1118">
          <cell r="A1118" t="str">
            <v>15-1386</v>
          </cell>
          <cell r="D1118" t="str">
            <v xml:space="preserve">5.1 Прочие Надежность </v>
          </cell>
        </row>
        <row r="1119">
          <cell r="A1119" t="str">
            <v>17-0072</v>
          </cell>
          <cell r="D1119" t="str">
            <v xml:space="preserve">5.1 Прочие Надежность </v>
          </cell>
        </row>
        <row r="1120">
          <cell r="A1120" t="str">
            <v>17-0073</v>
          </cell>
          <cell r="D1120" t="str">
            <v xml:space="preserve">5.1 Прочие Надежность </v>
          </cell>
        </row>
        <row r="1121">
          <cell r="A1121" t="str">
            <v>17-0077</v>
          </cell>
        </row>
        <row r="1122">
          <cell r="A1122" t="str">
            <v>17-0079</v>
          </cell>
        </row>
        <row r="1123">
          <cell r="A1123" t="str">
            <v>16-0141</v>
          </cell>
        </row>
        <row r="1124">
          <cell r="A1124" t="str">
            <v>17-0081</v>
          </cell>
        </row>
        <row r="1125">
          <cell r="A1125" t="str">
            <v>16-0143</v>
          </cell>
          <cell r="D1125" t="str">
            <v xml:space="preserve">5.1 Прочие Надежность </v>
          </cell>
        </row>
        <row r="1126">
          <cell r="A1126" t="str">
            <v>15-1467</v>
          </cell>
          <cell r="D1126" t="str">
            <v xml:space="preserve">5.1 Прочие Надежность </v>
          </cell>
        </row>
        <row r="1127">
          <cell r="A1127" t="str">
            <v>15-1468</v>
          </cell>
          <cell r="D1127" t="str">
            <v xml:space="preserve">5.1 Прочие Надежность </v>
          </cell>
        </row>
        <row r="1128">
          <cell r="A1128" t="str">
            <v>15-1469</v>
          </cell>
          <cell r="D1128" t="str">
            <v xml:space="preserve">5.1 Прочие Надежность </v>
          </cell>
        </row>
        <row r="1129">
          <cell r="A1129" t="str">
            <v>15-1475</v>
          </cell>
          <cell r="D1129" t="str">
            <v xml:space="preserve">5.1 Прочие Надежность </v>
          </cell>
        </row>
        <row r="1130">
          <cell r="A1130" t="str">
            <v>16-0161</v>
          </cell>
          <cell r="D1130" t="str">
            <v xml:space="preserve">5.1 Прочие Надежность </v>
          </cell>
        </row>
        <row r="1131">
          <cell r="A1131" t="str">
            <v>16-0288</v>
          </cell>
          <cell r="D1131" t="str">
            <v xml:space="preserve">5.1 Прочие Надежность </v>
          </cell>
        </row>
        <row r="1132">
          <cell r="A1132" t="str">
            <v>16-0035</v>
          </cell>
          <cell r="D1132" t="str">
            <v xml:space="preserve">5.1 Прочие Надежность </v>
          </cell>
        </row>
        <row r="1133">
          <cell r="A1133" t="str">
            <v>16-0193</v>
          </cell>
          <cell r="D1133" t="str">
            <v xml:space="preserve">5.1 Прочие Надежность </v>
          </cell>
        </row>
        <row r="1134">
          <cell r="A1134" t="str">
            <v>14-0875</v>
          </cell>
          <cell r="D1134" t="str">
            <v xml:space="preserve">5.1 Прочие Надежность </v>
          </cell>
        </row>
        <row r="1135">
          <cell r="A1135" t="str">
            <v>15-1293</v>
          </cell>
          <cell r="D1135" t="str">
            <v xml:space="preserve">5.1 Прочие Надежность </v>
          </cell>
        </row>
        <row r="1136">
          <cell r="A1136" t="str">
            <v>14-0715</v>
          </cell>
          <cell r="D1136" t="str">
            <v xml:space="preserve">5.1 Прочие Надежность </v>
          </cell>
        </row>
        <row r="1137">
          <cell r="A1137" t="str">
            <v>18-0080</v>
          </cell>
        </row>
        <row r="1138">
          <cell r="A1138" t="str">
            <v>16-0345</v>
          </cell>
          <cell r="D1138" t="str">
            <v xml:space="preserve">5.1 Прочие Надежность </v>
          </cell>
        </row>
        <row r="1139">
          <cell r="A1139" t="str">
            <v>16-0327</v>
          </cell>
          <cell r="D1139" t="str">
            <v xml:space="preserve">5.1 Прочие Надежность </v>
          </cell>
        </row>
        <row r="1140">
          <cell r="A1140" t="str">
            <v>15-0002</v>
          </cell>
        </row>
        <row r="1141">
          <cell r="A1141" t="str">
            <v>14-0505</v>
          </cell>
        </row>
        <row r="1142">
          <cell r="A1142" t="str">
            <v>14-0506</v>
          </cell>
        </row>
        <row r="1143">
          <cell r="A1143" t="str">
            <v>14-0509</v>
          </cell>
        </row>
        <row r="1144">
          <cell r="A1144" t="str">
            <v>15-1150</v>
          </cell>
        </row>
        <row r="1145">
          <cell r="A1145" t="str">
            <v>13-0527</v>
          </cell>
        </row>
        <row r="1146">
          <cell r="A1146" t="str">
            <v>13-1141</v>
          </cell>
          <cell r="D1146" t="str">
            <v xml:space="preserve">5.1 Прочие Надежность </v>
          </cell>
        </row>
        <row r="1147">
          <cell r="A1147" t="str">
            <v>12-0268</v>
          </cell>
        </row>
        <row r="1148">
          <cell r="A1148" t="str">
            <v>13-1222</v>
          </cell>
          <cell r="D1148" t="str">
            <v xml:space="preserve">5.1 Прочие Надежность </v>
          </cell>
        </row>
        <row r="1149">
          <cell r="A1149" t="str">
            <v>18-0060</v>
          </cell>
          <cell r="D1149" t="str">
            <v xml:space="preserve">5.1 Прочие Надежность </v>
          </cell>
        </row>
        <row r="1150">
          <cell r="A1150" t="str">
            <v>16-0398</v>
          </cell>
          <cell r="D1150" t="str">
            <v xml:space="preserve">5.1 Прочие Надежность </v>
          </cell>
        </row>
        <row r="1151">
          <cell r="A1151" t="str">
            <v>17-0152</v>
          </cell>
          <cell r="D1151" t="str">
            <v xml:space="preserve">5.1 Прочие Надежность </v>
          </cell>
        </row>
        <row r="1152">
          <cell r="A1152" t="str">
            <v>18-0064</v>
          </cell>
          <cell r="D1152" t="str">
            <v xml:space="preserve">5.1 Прочие Надежность </v>
          </cell>
        </row>
        <row r="1153">
          <cell r="A1153" t="str">
            <v>16-0087</v>
          </cell>
          <cell r="D1153" t="str">
            <v xml:space="preserve">5.1 Прочие Надежность </v>
          </cell>
        </row>
        <row r="1154">
          <cell r="A1154" t="str">
            <v>16-0396</v>
          </cell>
          <cell r="D1154" t="str">
            <v xml:space="preserve">5.1 Прочие Надежность </v>
          </cell>
        </row>
        <row r="1155">
          <cell r="A1155" t="str">
            <v>16-0367</v>
          </cell>
          <cell r="D1155" t="str">
            <v xml:space="preserve">5.1 Прочие Надежность </v>
          </cell>
        </row>
        <row r="1156">
          <cell r="A1156" t="str">
            <v>16-0234</v>
          </cell>
          <cell r="D1156" t="str">
            <v xml:space="preserve">5.1 Прочие Надежность </v>
          </cell>
        </row>
        <row r="1157">
          <cell r="A1157" t="str">
            <v>16-0104</v>
          </cell>
          <cell r="D1157" t="str">
            <v xml:space="preserve">5.1 Прочие Надежность </v>
          </cell>
        </row>
        <row r="1158">
          <cell r="A1158" t="str">
            <v>14-0782</v>
          </cell>
          <cell r="D1158" t="str">
            <v xml:space="preserve">5.1 Прочие Надежность </v>
          </cell>
        </row>
        <row r="1159">
          <cell r="A1159" t="str">
            <v>18-0053</v>
          </cell>
        </row>
        <row r="1160">
          <cell r="A1160" t="str">
            <v>18-0055</v>
          </cell>
          <cell r="D1160" t="str">
            <v xml:space="preserve">5.1 Прочие Надежность </v>
          </cell>
        </row>
        <row r="1161">
          <cell r="A1161" t="str">
            <v>16-0383</v>
          </cell>
          <cell r="D1161" t="str">
            <v xml:space="preserve">5.1 Прочие Надежность </v>
          </cell>
        </row>
        <row r="1162">
          <cell r="A1162" t="str">
            <v>16-0272</v>
          </cell>
          <cell r="D1162" t="str">
            <v xml:space="preserve">5.1 Прочие Надежность </v>
          </cell>
        </row>
        <row r="1163">
          <cell r="A1163" t="str">
            <v>16-0260</v>
          </cell>
          <cell r="D1163" t="str">
            <v xml:space="preserve">5.1 Прочие Надежность </v>
          </cell>
        </row>
        <row r="1164">
          <cell r="A1164" t="str">
            <v>17-0165</v>
          </cell>
          <cell r="D1164" t="str">
            <v xml:space="preserve">5.1 Прочие Надежность </v>
          </cell>
        </row>
        <row r="1165">
          <cell r="A1165" t="str">
            <v>18-0068</v>
          </cell>
          <cell r="D1165" t="str">
            <v xml:space="preserve">5.1 Прочие Надежность </v>
          </cell>
        </row>
        <row r="1166">
          <cell r="A1166" t="str">
            <v>15-1447</v>
          </cell>
          <cell r="D1166" t="str">
            <v xml:space="preserve">5.1 Прочие Надежность </v>
          </cell>
        </row>
        <row r="1167">
          <cell r="A1167" t="str">
            <v>17-0211</v>
          </cell>
          <cell r="D1167" t="str">
            <v xml:space="preserve">5.1 Прочие Надежность </v>
          </cell>
        </row>
        <row r="1168">
          <cell r="A1168" t="str">
            <v>13-1260</v>
          </cell>
          <cell r="D1168" t="str">
            <v xml:space="preserve">5.1 Прочие Надежность </v>
          </cell>
        </row>
        <row r="1169">
          <cell r="A1169" t="str">
            <v>15-1256</v>
          </cell>
          <cell r="D1169" t="str">
            <v xml:space="preserve">5.1 Прочие Надежность </v>
          </cell>
        </row>
        <row r="1170">
          <cell r="A1170" t="str">
            <v>16-0027</v>
          </cell>
          <cell r="D1170" t="str">
            <v xml:space="preserve">5.1 Прочие Надежность </v>
          </cell>
        </row>
        <row r="1171">
          <cell r="A1171" t="str">
            <v>16-0031</v>
          </cell>
        </row>
        <row r="1172">
          <cell r="A1172" t="str">
            <v>12-0376</v>
          </cell>
        </row>
        <row r="1173">
          <cell r="A1173" t="str">
            <v>13-0367</v>
          </cell>
        </row>
        <row r="1174">
          <cell r="A1174" t="str">
            <v>12-0260</v>
          </cell>
        </row>
        <row r="1175">
          <cell r="A1175" t="str">
            <v>12-0363</v>
          </cell>
          <cell r="D1175" t="str">
            <v xml:space="preserve">5.1 Прочие Надежность </v>
          </cell>
        </row>
        <row r="1176">
          <cell r="A1176" t="str">
            <v>12-0239</v>
          </cell>
          <cell r="D1176" t="str">
            <v xml:space="preserve">5.1 Прочие Надежность </v>
          </cell>
        </row>
        <row r="1177">
          <cell r="A1177" t="str">
            <v>11-0280</v>
          </cell>
          <cell r="D1177" t="str">
            <v xml:space="preserve">5.1 Прочие Надежность </v>
          </cell>
        </row>
        <row r="1178">
          <cell r="A1178" t="str">
            <v>12-0715</v>
          </cell>
          <cell r="D1178" t="str">
            <v xml:space="preserve">5.1 Прочие Надежность </v>
          </cell>
        </row>
        <row r="1179">
          <cell r="A1179" t="str">
            <v>16-0163</v>
          </cell>
          <cell r="D1179" t="str">
            <v xml:space="preserve">5.1 Прочие Надежность </v>
          </cell>
        </row>
        <row r="1180">
          <cell r="A1180" t="str">
            <v>16-0402</v>
          </cell>
          <cell r="D1180" t="str">
            <v xml:space="preserve">5.1 Прочие Надежность </v>
          </cell>
        </row>
        <row r="1181">
          <cell r="A1181" t="str">
            <v>17-0034</v>
          </cell>
          <cell r="D1181" t="str">
            <v xml:space="preserve">5.1 Прочие Надежность </v>
          </cell>
        </row>
        <row r="1182">
          <cell r="A1182" t="str">
            <v>15-1350</v>
          </cell>
          <cell r="D1182" t="str">
            <v xml:space="preserve">5.1 Прочие Надежность </v>
          </cell>
        </row>
        <row r="1183">
          <cell r="A1183" t="str">
            <v>17-0038</v>
          </cell>
          <cell r="D1183" t="str">
            <v xml:space="preserve">5.1 Прочие Надежность </v>
          </cell>
        </row>
        <row r="1184">
          <cell r="A1184" t="str">
            <v>17-0056</v>
          </cell>
        </row>
        <row r="1185">
          <cell r="A1185" t="str">
            <v>14-0751</v>
          </cell>
          <cell r="D1185" t="str">
            <v xml:space="preserve">5.1 Прочие Надежность </v>
          </cell>
        </row>
        <row r="1186">
          <cell r="A1186" t="str">
            <v>5.10 Прочие. Транспорт</v>
          </cell>
        </row>
        <row r="1187">
          <cell r="A1187" t="str">
            <v>18-0038</v>
          </cell>
          <cell r="D1187" t="str">
            <v>5.10 Прочие. Транспорт</v>
          </cell>
        </row>
        <row r="1188">
          <cell r="A1188" t="str">
            <v>18-0039</v>
          </cell>
          <cell r="D1188" t="str">
            <v>5.10 Прочие. Транспорт</v>
          </cell>
        </row>
        <row r="1189">
          <cell r="A1189" t="str">
            <v>18-0040</v>
          </cell>
        </row>
        <row r="1190">
          <cell r="A1190" t="str">
            <v>18-0041</v>
          </cell>
        </row>
        <row r="1191">
          <cell r="A1191" t="str">
            <v>18-0042</v>
          </cell>
        </row>
        <row r="1192">
          <cell r="A1192" t="str">
            <v>18-0043</v>
          </cell>
          <cell r="D1192" t="str">
            <v>5.10 Прочие. Транспорт</v>
          </cell>
        </row>
        <row r="1193">
          <cell r="A1193" t="str">
            <v>18-0044</v>
          </cell>
        </row>
        <row r="1194">
          <cell r="A1194" t="str">
            <v>18-0045</v>
          </cell>
        </row>
        <row r="1195">
          <cell r="A1195" t="str">
            <v>18-0047</v>
          </cell>
        </row>
        <row r="1196">
          <cell r="A1196" t="str">
            <v>18-0061</v>
          </cell>
        </row>
        <row r="1197">
          <cell r="A1197" t="str">
            <v>16-0299</v>
          </cell>
        </row>
        <row r="1198">
          <cell r="A1198" t="str">
            <v>16-0093</v>
          </cell>
        </row>
        <row r="1199">
          <cell r="A1199" t="str">
            <v>16-0094</v>
          </cell>
        </row>
        <row r="1200">
          <cell r="A1200" t="str">
            <v>16-0082</v>
          </cell>
        </row>
        <row r="1201">
          <cell r="A1201" t="str">
            <v>16-0083</v>
          </cell>
        </row>
        <row r="1202">
          <cell r="A1202" t="str">
            <v>16-0084</v>
          </cell>
        </row>
        <row r="1203">
          <cell r="A1203" t="str">
            <v>16-0085</v>
          </cell>
        </row>
        <row r="1204">
          <cell r="A1204" t="str">
            <v>16-0086</v>
          </cell>
          <cell r="D1204" t="str">
            <v>5.10 Прочие. Транспорт</v>
          </cell>
        </row>
        <row r="1205">
          <cell r="A1205" t="str">
            <v>16-0089</v>
          </cell>
          <cell r="D1205" t="str">
            <v>5.10 Прочие. Транспорт</v>
          </cell>
        </row>
        <row r="1206">
          <cell r="A1206" t="str">
            <v>16-0090</v>
          </cell>
          <cell r="D1206" t="str">
            <v>5.10 Прочие. Транспорт</v>
          </cell>
        </row>
        <row r="1207">
          <cell r="A1207" t="str">
            <v>16-0091</v>
          </cell>
        </row>
        <row r="1208">
          <cell r="A1208" t="str">
            <v>16-0092</v>
          </cell>
        </row>
        <row r="1209">
          <cell r="A1209" t="str">
            <v>17-0005</v>
          </cell>
        </row>
        <row r="1210">
          <cell r="A1210" t="str">
            <v>17-0006</v>
          </cell>
        </row>
        <row r="1211">
          <cell r="A1211" t="str">
            <v>17-0007</v>
          </cell>
        </row>
        <row r="1212">
          <cell r="A1212" t="str">
            <v>17-0008</v>
          </cell>
        </row>
        <row r="1213">
          <cell r="A1213" t="str">
            <v>17-0097</v>
          </cell>
        </row>
        <row r="1214">
          <cell r="A1214" t="str">
            <v>17-0099</v>
          </cell>
        </row>
        <row r="1215">
          <cell r="A1215" t="str">
            <v>17-0100</v>
          </cell>
        </row>
        <row r="1216">
          <cell r="A1216" t="str">
            <v>17-0101</v>
          </cell>
        </row>
        <row r="1217">
          <cell r="A1217" t="str">
            <v>17-0102</v>
          </cell>
          <cell r="D1217" t="str">
            <v>5.10 Прочие. Транспорт</v>
          </cell>
        </row>
        <row r="1218">
          <cell r="A1218" t="str">
            <v>17-0103</v>
          </cell>
        </row>
        <row r="1219">
          <cell r="A1219" t="str">
            <v>17-0104</v>
          </cell>
          <cell r="D1219" t="str">
            <v>5.10 Прочие. Транспорт</v>
          </cell>
        </row>
        <row r="1220">
          <cell r="A1220" t="str">
            <v>17-0105</v>
          </cell>
          <cell r="D1220" t="str">
            <v>5.10 Прочие. Транспорт</v>
          </cell>
        </row>
        <row r="1221">
          <cell r="A1221" t="str">
            <v>17-0106</v>
          </cell>
        </row>
        <row r="1222">
          <cell r="A1222" t="str">
            <v>17-0107</v>
          </cell>
        </row>
        <row r="1223">
          <cell r="A1223" t="str">
            <v>17-0108</v>
          </cell>
        </row>
        <row r="1224">
          <cell r="A1224" t="str">
            <v>17-0109</v>
          </cell>
        </row>
        <row r="1225">
          <cell r="A1225" t="str">
            <v>16-0300</v>
          </cell>
        </row>
        <row r="1226">
          <cell r="A1226" t="str">
            <v>5.11 Прочие. Разработка схем теплоснабжения</v>
          </cell>
        </row>
        <row r="1227">
          <cell r="A1227" t="str">
            <v>16-0311</v>
          </cell>
          <cell r="D1227" t="str">
            <v>5.11 Прочие. Разработка схем теплоснабжения</v>
          </cell>
        </row>
        <row r="1228">
          <cell r="A1228" t="str">
            <v>14-1019</v>
          </cell>
          <cell r="D1228" t="str">
            <v>5.11 Прочие. Разработка схем теплоснабжения</v>
          </cell>
        </row>
        <row r="1229">
          <cell r="A1229" t="str">
            <v>13-1330</v>
          </cell>
        </row>
        <row r="1230">
          <cell r="A1230" t="str">
            <v>5.12 Прочие. Заработная плата</v>
          </cell>
        </row>
        <row r="1231">
          <cell r="A1231" t="str">
            <v>18-0070</v>
          </cell>
        </row>
        <row r="1232">
          <cell r="A1232" t="str">
            <v>16-0157</v>
          </cell>
        </row>
        <row r="1233">
          <cell r="A1233" t="str">
            <v>17-0098</v>
          </cell>
        </row>
        <row r="1234">
          <cell r="A1234" t="str">
            <v>5.13 ГО и ЧС</v>
          </cell>
        </row>
        <row r="1235">
          <cell r="A1235" t="str">
            <v>17-0137</v>
          </cell>
          <cell r="D1235" t="str">
            <v>5.13 ГО и ЧС</v>
          </cell>
        </row>
        <row r="1236">
          <cell r="A1236" t="str">
            <v>16-0201</v>
          </cell>
          <cell r="D1236" t="str">
            <v>5.13 ГО и ЧС</v>
          </cell>
        </row>
        <row r="1237">
          <cell r="A1237" t="str">
            <v>18-0052</v>
          </cell>
        </row>
        <row r="1238">
          <cell r="A1238" t="str">
            <v>17-0140</v>
          </cell>
        </row>
        <row r="1239">
          <cell r="A1239" t="str">
            <v>16-0182</v>
          </cell>
        </row>
        <row r="1240">
          <cell r="A1240" t="str">
            <v>18-0012</v>
          </cell>
        </row>
        <row r="1241">
          <cell r="A1241" t="str">
            <v>16-0185</v>
          </cell>
        </row>
        <row r="1242">
          <cell r="A1242" t="str">
            <v>18-0016</v>
          </cell>
        </row>
        <row r="1243">
          <cell r="A1243" t="str">
            <v>18-0018</v>
          </cell>
        </row>
        <row r="1244">
          <cell r="A1244" t="str">
            <v>18-0019</v>
          </cell>
        </row>
        <row r="1245">
          <cell r="A1245" t="str">
            <v>18-0020</v>
          </cell>
        </row>
        <row r="1246">
          <cell r="A1246" t="str">
            <v>16-0189</v>
          </cell>
        </row>
        <row r="1247">
          <cell r="A1247" t="str">
            <v>18-0027</v>
          </cell>
        </row>
        <row r="1248">
          <cell r="A1248" t="str">
            <v>17-0131</v>
          </cell>
        </row>
        <row r="1249">
          <cell r="A1249" t="str">
            <v>16-0190</v>
          </cell>
        </row>
        <row r="1250">
          <cell r="A1250" t="str">
            <v>17-0132</v>
          </cell>
        </row>
        <row r="1251">
          <cell r="A1251" t="str">
            <v>17-0133</v>
          </cell>
        </row>
        <row r="1252">
          <cell r="A1252" t="str">
            <v>17-0134</v>
          </cell>
        </row>
        <row r="1253">
          <cell r="A1253" t="str">
            <v>16-0191</v>
          </cell>
          <cell r="D1253" t="str">
            <v>5.13 ГО и ЧС</v>
          </cell>
        </row>
        <row r="1254">
          <cell r="A1254" t="str">
            <v>18-0029</v>
          </cell>
        </row>
        <row r="1255">
          <cell r="A1255" t="str">
            <v>16-0303</v>
          </cell>
          <cell r="D1255" t="str">
            <v>5.13 ГО и ЧС</v>
          </cell>
        </row>
        <row r="1256">
          <cell r="A1256" t="str">
            <v>17-0172</v>
          </cell>
          <cell r="D1256" t="str">
            <v>5.13 ГО и ЧС</v>
          </cell>
        </row>
        <row r="1257">
          <cell r="A1257" t="str">
            <v>16-0196</v>
          </cell>
        </row>
        <row r="1258">
          <cell r="A1258" t="str">
            <v>17-0014</v>
          </cell>
        </row>
        <row r="1259">
          <cell r="A1259" t="str">
            <v>16-0148</v>
          </cell>
          <cell r="D1259" t="str">
            <v>5.13 ГО и ЧС</v>
          </cell>
        </row>
        <row r="1260">
          <cell r="A1260" t="str">
            <v>16-0149</v>
          </cell>
          <cell r="D1260" t="str">
            <v>5.13 ГО и ЧС</v>
          </cell>
        </row>
        <row r="1261">
          <cell r="A1261" t="str">
            <v>16-0150</v>
          </cell>
        </row>
        <row r="1262">
          <cell r="A1262" t="str">
            <v>16-0151</v>
          </cell>
        </row>
        <row r="1263">
          <cell r="A1263" t="str">
            <v>16-0152</v>
          </cell>
        </row>
        <row r="1264">
          <cell r="A1264" t="str">
            <v>16-0153</v>
          </cell>
        </row>
        <row r="1265">
          <cell r="A1265" t="str">
            <v>16-0154</v>
          </cell>
          <cell r="D1265" t="str">
            <v>5.13 ГО и ЧС</v>
          </cell>
        </row>
        <row r="1266">
          <cell r="A1266" t="str">
            <v>17-0090</v>
          </cell>
        </row>
        <row r="1267">
          <cell r="A1267" t="str">
            <v>17-0091</v>
          </cell>
        </row>
        <row r="1268">
          <cell r="A1268" t="str">
            <v>17-0092</v>
          </cell>
        </row>
        <row r="1269">
          <cell r="A1269" t="str">
            <v>17-0093</v>
          </cell>
        </row>
        <row r="1270">
          <cell r="A1270" t="str">
            <v>17-0094</v>
          </cell>
        </row>
        <row r="1271">
          <cell r="A1271" t="str">
            <v>17-0095</v>
          </cell>
        </row>
        <row r="1272">
          <cell r="A1272" t="str">
            <v>17-0096</v>
          </cell>
        </row>
        <row r="1273">
          <cell r="A1273" t="str">
            <v>5.2 Прочие Надежность Карельский филиал</v>
          </cell>
        </row>
        <row r="1274">
          <cell r="A1274" t="str">
            <v>15-1121</v>
          </cell>
        </row>
        <row r="1275">
          <cell r="A1275" t="str">
            <v>14-0521</v>
          </cell>
        </row>
        <row r="1276">
          <cell r="A1276" t="str">
            <v>18-0063</v>
          </cell>
        </row>
        <row r="1277">
          <cell r="A1277" t="str">
            <v>16-0079</v>
          </cell>
        </row>
        <row r="1278">
          <cell r="A1278" t="str">
            <v>18-0030</v>
          </cell>
        </row>
        <row r="1279">
          <cell r="A1279" t="str">
            <v>17-0151</v>
          </cell>
        </row>
        <row r="1280">
          <cell r="A1280" t="str">
            <v>17-0066</v>
          </cell>
        </row>
        <row r="1281">
          <cell r="A1281" t="str">
            <v>16-0131</v>
          </cell>
        </row>
        <row r="1282">
          <cell r="A1282" t="str">
            <v>17-0074</v>
          </cell>
        </row>
        <row r="1283">
          <cell r="A1283" t="str">
            <v>15-1461</v>
          </cell>
        </row>
        <row r="1284">
          <cell r="A1284" t="str">
            <v>16-0315</v>
          </cell>
        </row>
        <row r="1285">
          <cell r="A1285" t="str">
            <v>18-0056</v>
          </cell>
        </row>
        <row r="1286">
          <cell r="A1286" t="str">
            <v>17-0146</v>
          </cell>
        </row>
        <row r="1287">
          <cell r="A1287" t="str">
            <v>18-0058</v>
          </cell>
        </row>
        <row r="1288">
          <cell r="A1288" t="str">
            <v>16-0324</v>
          </cell>
        </row>
        <row r="1289">
          <cell r="A1289" t="str">
            <v>15-1233</v>
          </cell>
        </row>
        <row r="1290">
          <cell r="A1290" t="str">
            <v>15-1498</v>
          </cell>
        </row>
        <row r="1291">
          <cell r="A1291" t="str">
            <v>15-1499</v>
          </cell>
        </row>
        <row r="1292">
          <cell r="A1292" t="str">
            <v>15-1504</v>
          </cell>
        </row>
        <row r="1293">
          <cell r="A1293" t="str">
            <v>15-1506</v>
          </cell>
        </row>
        <row r="1294">
          <cell r="A1294" t="str">
            <v>15-1507</v>
          </cell>
        </row>
        <row r="1295">
          <cell r="A1295" t="str">
            <v>15-1516</v>
          </cell>
        </row>
        <row r="1296">
          <cell r="A1296" t="str">
            <v>14-0472</v>
          </cell>
        </row>
        <row r="1297">
          <cell r="A1297" t="str">
            <v>14-0473</v>
          </cell>
        </row>
        <row r="1298">
          <cell r="A1298" t="str">
            <v>14-0474</v>
          </cell>
        </row>
        <row r="1299">
          <cell r="A1299" t="str">
            <v>14-0551</v>
          </cell>
        </row>
        <row r="1300">
          <cell r="A1300" t="str">
            <v>17-0087</v>
          </cell>
        </row>
        <row r="1301">
          <cell r="A1301" t="str">
            <v>12-0034</v>
          </cell>
        </row>
        <row r="1302">
          <cell r="A1302" t="str">
            <v>15-1331</v>
          </cell>
        </row>
        <row r="1303">
          <cell r="A1303" t="str">
            <v>16-0053</v>
          </cell>
        </row>
        <row r="1304">
          <cell r="A1304" t="str">
            <v>16-0301</v>
          </cell>
        </row>
        <row r="1305">
          <cell r="A1305" t="str">
            <v>17-0171</v>
          </cell>
        </row>
        <row r="1306">
          <cell r="A1306" t="str">
            <v>18-0054</v>
          </cell>
        </row>
        <row r="1307">
          <cell r="A1307" t="str">
            <v>16-0155</v>
          </cell>
        </row>
        <row r="1308">
          <cell r="A1308" t="str">
            <v>16-0022</v>
          </cell>
        </row>
        <row r="1309">
          <cell r="A1309" t="str">
            <v>14-0482</v>
          </cell>
        </row>
        <row r="1310">
          <cell r="A1310" t="str">
            <v>14-0478</v>
          </cell>
        </row>
        <row r="1311">
          <cell r="A1311" t="str">
            <v>14-0078</v>
          </cell>
        </row>
        <row r="1312">
          <cell r="A1312" t="str">
            <v>14-0479</v>
          </cell>
        </row>
        <row r="1313">
          <cell r="A1313" t="str">
            <v>01-0009</v>
          </cell>
        </row>
        <row r="1314">
          <cell r="A1314" t="str">
            <v>12-0026</v>
          </cell>
        </row>
        <row r="1315">
          <cell r="A1315" t="str">
            <v>12-0534</v>
          </cell>
        </row>
        <row r="1316">
          <cell r="A1316" t="str">
            <v>11-0079</v>
          </cell>
        </row>
        <row r="1317">
          <cell r="A1317" t="str">
            <v>11-0085</v>
          </cell>
        </row>
        <row r="1318">
          <cell r="A1318" t="str">
            <v>12-0536</v>
          </cell>
        </row>
        <row r="1319">
          <cell r="A1319" t="str">
            <v>17-0044</v>
          </cell>
        </row>
        <row r="1320">
          <cell r="A1320" t="str">
            <v>5.3 Прочие Надежность Кольский филиал</v>
          </cell>
        </row>
        <row r="1321">
          <cell r="A1321" t="str">
            <v>16-0200</v>
          </cell>
        </row>
        <row r="1322">
          <cell r="A1322" t="str">
            <v>16-0059</v>
          </cell>
        </row>
        <row r="1323">
          <cell r="A1323" t="str">
            <v>16-0013</v>
          </cell>
        </row>
        <row r="1324">
          <cell r="A1324" t="str">
            <v>15-1558</v>
          </cell>
        </row>
        <row r="1325">
          <cell r="A1325" t="str">
            <v>16-0166</v>
          </cell>
        </row>
        <row r="1326">
          <cell r="A1326" t="str">
            <v>18-0025</v>
          </cell>
        </row>
        <row r="1327">
          <cell r="A1327" t="str">
            <v>18-0028</v>
          </cell>
        </row>
        <row r="1328">
          <cell r="A1328" t="str">
            <v>16-0177</v>
          </cell>
        </row>
        <row r="1329">
          <cell r="A1329" t="str">
            <v>17-0115</v>
          </cell>
        </row>
        <row r="1330">
          <cell r="A1330" t="str">
            <v>16-0040</v>
          </cell>
        </row>
        <row r="1331">
          <cell r="A1331" t="str">
            <v>16-0049</v>
          </cell>
        </row>
        <row r="1332">
          <cell r="A1332" t="str">
            <v>18-0031</v>
          </cell>
        </row>
        <row r="1333">
          <cell r="A1333" t="str">
            <v>18-0033</v>
          </cell>
        </row>
        <row r="1334">
          <cell r="A1334" t="str">
            <v>16-0197</v>
          </cell>
        </row>
        <row r="1335">
          <cell r="A1335" t="str">
            <v>14-0961</v>
          </cell>
        </row>
        <row r="1336">
          <cell r="A1336" t="str">
            <v>17-0031</v>
          </cell>
        </row>
        <row r="1337">
          <cell r="A1337" t="str">
            <v>17-0009</v>
          </cell>
        </row>
        <row r="1338">
          <cell r="A1338" t="str">
            <v>15-1325</v>
          </cell>
        </row>
        <row r="1339">
          <cell r="A1339" t="str">
            <v>15-1328</v>
          </cell>
        </row>
        <row r="1340">
          <cell r="A1340" t="str">
            <v>15-1167</v>
          </cell>
        </row>
        <row r="1341">
          <cell r="A1341" t="str">
            <v>15-1177</v>
          </cell>
        </row>
        <row r="1342">
          <cell r="A1342" t="str">
            <v>15-1183</v>
          </cell>
        </row>
        <row r="1343">
          <cell r="A1343" t="str">
            <v>16-0147</v>
          </cell>
        </row>
        <row r="1344">
          <cell r="A1344" t="str">
            <v>15-1437</v>
          </cell>
        </row>
        <row r="1345">
          <cell r="A1345" t="str">
            <v>16-0003</v>
          </cell>
        </row>
        <row r="1346">
          <cell r="A1346" t="str">
            <v>17-0111</v>
          </cell>
        </row>
        <row r="1347">
          <cell r="A1347" t="str">
            <v>16-0019</v>
          </cell>
        </row>
        <row r="1348">
          <cell r="A1348" t="str">
            <v>17-0018</v>
          </cell>
        </row>
        <row r="1349">
          <cell r="A1349" t="str">
            <v>17-0019</v>
          </cell>
        </row>
        <row r="1350">
          <cell r="A1350" t="str">
            <v>17-0183</v>
          </cell>
        </row>
        <row r="1351">
          <cell r="A1351" t="str">
            <v>18-0078</v>
          </cell>
        </row>
        <row r="1352">
          <cell r="A1352" t="str">
            <v>16-0032</v>
          </cell>
        </row>
        <row r="1353">
          <cell r="A1353" t="str">
            <v>15-1138</v>
          </cell>
        </row>
        <row r="1354">
          <cell r="A1354" t="str">
            <v>12-0413</v>
          </cell>
        </row>
        <row r="1355">
          <cell r="A1355" t="str">
            <v>12-0422</v>
          </cell>
        </row>
        <row r="1356">
          <cell r="A1356" t="str">
            <v>17-0033</v>
          </cell>
        </row>
        <row r="1357">
          <cell r="A1357" t="str">
            <v>17-0052</v>
          </cell>
        </row>
        <row r="1358">
          <cell r="A1358" t="str">
            <v>17-0054</v>
          </cell>
        </row>
        <row r="1359">
          <cell r="A1359" t="str">
            <v>5.4 ИТ-Инфраструктура</v>
          </cell>
        </row>
        <row r="1360">
          <cell r="A1360" t="str">
            <v>15-1197</v>
          </cell>
        </row>
        <row r="1361">
          <cell r="A1361" t="str">
            <v>16-0328</v>
          </cell>
          <cell r="D1361" t="str">
            <v>5.4 ИТ-Инфраструктура</v>
          </cell>
        </row>
        <row r="1362">
          <cell r="A1362" t="str">
            <v>16-0329</v>
          </cell>
          <cell r="D1362" t="str">
            <v>5.4 ИТ-Инфраструктура</v>
          </cell>
        </row>
        <row r="1363">
          <cell r="A1363" t="str">
            <v>16-0330</v>
          </cell>
          <cell r="D1363" t="str">
            <v>5.4 ИТ-Инфраструктура</v>
          </cell>
        </row>
        <row r="1364">
          <cell r="A1364" t="str">
            <v>16-0331</v>
          </cell>
          <cell r="D1364" t="str">
            <v>5.4 ИТ-Инфраструктура</v>
          </cell>
        </row>
        <row r="1365">
          <cell r="A1365" t="str">
            <v>16-0332</v>
          </cell>
          <cell r="D1365" t="str">
            <v>5.4 ИТ-Инфраструктура</v>
          </cell>
        </row>
        <row r="1366">
          <cell r="A1366" t="str">
            <v>16-0305</v>
          </cell>
        </row>
        <row r="1367">
          <cell r="A1367" t="str">
            <v>16-0306</v>
          </cell>
        </row>
        <row r="1368">
          <cell r="A1368" t="str">
            <v>16-0307</v>
          </cell>
        </row>
        <row r="1369">
          <cell r="A1369" t="str">
            <v>18-0065</v>
          </cell>
        </row>
        <row r="1370">
          <cell r="A1370" t="str">
            <v>16-0250</v>
          </cell>
        </row>
        <row r="1371">
          <cell r="A1371" t="str">
            <v>16-0251</v>
          </cell>
        </row>
        <row r="1372">
          <cell r="A1372" t="str">
            <v>17-0162</v>
          </cell>
        </row>
        <row r="1373">
          <cell r="A1373" t="str">
            <v>16-0252</v>
          </cell>
        </row>
        <row r="1374">
          <cell r="A1374" t="str">
            <v>16-0253</v>
          </cell>
        </row>
        <row r="1375">
          <cell r="A1375" t="str">
            <v>17-0163</v>
          </cell>
        </row>
        <row r="1376">
          <cell r="A1376" t="str">
            <v>18-0066</v>
          </cell>
        </row>
        <row r="1377">
          <cell r="A1377" t="str">
            <v>16-0254</v>
          </cell>
        </row>
        <row r="1378">
          <cell r="A1378" t="str">
            <v>17-0164</v>
          </cell>
        </row>
        <row r="1379">
          <cell r="A1379" t="str">
            <v>15-1389</v>
          </cell>
          <cell r="D1379" t="str">
            <v>5.4 ИТ-Инфраструктура</v>
          </cell>
        </row>
        <row r="1380">
          <cell r="A1380" t="str">
            <v>15-1390</v>
          </cell>
        </row>
        <row r="1381">
          <cell r="A1381" t="str">
            <v>15-1586</v>
          </cell>
        </row>
        <row r="1382">
          <cell r="A1382" t="str">
            <v>16-0317</v>
          </cell>
        </row>
        <row r="1383">
          <cell r="A1383" t="str">
            <v>16-0282</v>
          </cell>
          <cell r="D1383" t="str">
            <v>5.4 ИТ-Инфраструктура</v>
          </cell>
        </row>
        <row r="1384">
          <cell r="A1384" t="str">
            <v>16-0168</v>
          </cell>
          <cell r="D1384" t="str">
            <v>5.4 ИТ-Инфраструктура</v>
          </cell>
        </row>
        <row r="1385">
          <cell r="A1385" t="str">
            <v>16-0169</v>
          </cell>
          <cell r="D1385" t="str">
            <v>5.4 ИТ-Инфраструктура</v>
          </cell>
        </row>
        <row r="1386">
          <cell r="A1386" t="str">
            <v>16-0171</v>
          </cell>
          <cell r="D1386" t="str">
            <v>5.4 ИТ-Инфраструктура</v>
          </cell>
        </row>
        <row r="1387">
          <cell r="A1387" t="str">
            <v>16-0172</v>
          </cell>
          <cell r="D1387" t="str">
            <v>5.4 ИТ-Инфраструктура</v>
          </cell>
        </row>
        <row r="1388">
          <cell r="A1388" t="str">
            <v>16-0173</v>
          </cell>
          <cell r="D1388" t="str">
            <v>5.4 ИТ-Инфраструктура</v>
          </cell>
        </row>
        <row r="1389">
          <cell r="A1389" t="str">
            <v>16-0174</v>
          </cell>
          <cell r="D1389" t="str">
            <v>5.4 ИТ-Инфраструктура</v>
          </cell>
        </row>
        <row r="1390">
          <cell r="A1390" t="str">
            <v>16-0176</v>
          </cell>
          <cell r="D1390" t="str">
            <v>5.4 ИТ-Инфраструктура</v>
          </cell>
        </row>
        <row r="1391">
          <cell r="A1391" t="str">
            <v>15-1618</v>
          </cell>
          <cell r="D1391" t="str">
            <v>5.4 ИТ-Инфраструктура</v>
          </cell>
        </row>
        <row r="1392">
          <cell r="A1392" t="str">
            <v>15-1619</v>
          </cell>
          <cell r="D1392" t="str">
            <v>5.4 ИТ-Инфраструктура</v>
          </cell>
        </row>
        <row r="1393">
          <cell r="A1393" t="str">
            <v>15-1561</v>
          </cell>
          <cell r="D1393" t="str">
            <v>5.4 ИТ-Инфраструктура</v>
          </cell>
        </row>
        <row r="1394">
          <cell r="A1394" t="str">
            <v>15-1562</v>
          </cell>
          <cell r="D1394" t="str">
            <v>5.4 ИТ-Инфраструктура</v>
          </cell>
        </row>
        <row r="1395">
          <cell r="A1395" t="str">
            <v>15-1563</v>
          </cell>
          <cell r="D1395" t="str">
            <v>5.4 ИТ-Инфраструктура</v>
          </cell>
        </row>
        <row r="1396">
          <cell r="A1396" t="str">
            <v>15-1564</v>
          </cell>
          <cell r="D1396" t="str">
            <v>5.4 ИТ-Инфраструктура</v>
          </cell>
        </row>
        <row r="1397">
          <cell r="A1397" t="str">
            <v>15-1525</v>
          </cell>
          <cell r="D1397" t="str">
            <v>5.4 ИТ-Инфраструктура</v>
          </cell>
        </row>
        <row r="1398">
          <cell r="A1398" t="str">
            <v>15-1529</v>
          </cell>
          <cell r="D1398" t="str">
            <v>5.4 ИТ-Инфраструктура</v>
          </cell>
        </row>
        <row r="1399">
          <cell r="A1399" t="str">
            <v>15-1530</v>
          </cell>
          <cell r="D1399" t="str">
            <v>5.4 ИТ-Инфраструктура</v>
          </cell>
        </row>
        <row r="1400">
          <cell r="A1400" t="str">
            <v>15-1531</v>
          </cell>
          <cell r="D1400" t="str">
            <v>5.4 ИТ-Инфраструктура</v>
          </cell>
        </row>
        <row r="1401">
          <cell r="A1401" t="str">
            <v>15-1532</v>
          </cell>
          <cell r="D1401" t="str">
            <v>5.4 ИТ-Инфраструктура</v>
          </cell>
        </row>
        <row r="1402">
          <cell r="A1402" t="str">
            <v>15-1533</v>
          </cell>
        </row>
        <row r="1403">
          <cell r="A1403" t="str">
            <v>15-1534</v>
          </cell>
        </row>
        <row r="1404">
          <cell r="A1404" t="str">
            <v>15-1535</v>
          </cell>
        </row>
        <row r="1405">
          <cell r="A1405" t="str">
            <v>15-1536</v>
          </cell>
        </row>
        <row r="1406">
          <cell r="A1406" t="str">
            <v>14-1005</v>
          </cell>
          <cell r="D1406" t="str">
            <v>5.4 ИТ-Инфраструктура</v>
          </cell>
        </row>
        <row r="1407">
          <cell r="A1407" t="str">
            <v>16-0235</v>
          </cell>
        </row>
        <row r="1408">
          <cell r="A1408" t="str">
            <v>16-0236</v>
          </cell>
          <cell r="D1408" t="str">
            <v>5.4 ИТ-Инфраструктура</v>
          </cell>
        </row>
        <row r="1409">
          <cell r="A1409" t="str">
            <v>16-0237</v>
          </cell>
          <cell r="D1409" t="str">
            <v>5.4 ИТ-Инфраструктура</v>
          </cell>
        </row>
        <row r="1410">
          <cell r="A1410" t="str">
            <v>16-0238</v>
          </cell>
        </row>
        <row r="1411">
          <cell r="A1411" t="str">
            <v>16-0239</v>
          </cell>
          <cell r="D1411" t="str">
            <v>5.4 ИТ-Инфраструктура</v>
          </cell>
        </row>
        <row r="1412">
          <cell r="A1412" t="str">
            <v>16-0240</v>
          </cell>
        </row>
        <row r="1413">
          <cell r="A1413" t="str">
            <v>16-0241</v>
          </cell>
          <cell r="D1413" t="str">
            <v>5.4 ИТ-Инфраструктура</v>
          </cell>
        </row>
        <row r="1414">
          <cell r="A1414" t="str">
            <v>17-0153</v>
          </cell>
          <cell r="D1414" t="str">
            <v>5.4 ИТ-Инфраструктура</v>
          </cell>
        </row>
        <row r="1415">
          <cell r="A1415" t="str">
            <v>16-0242</v>
          </cell>
          <cell r="D1415" t="str">
            <v>5.4 ИТ-Инфраструктура</v>
          </cell>
        </row>
        <row r="1416">
          <cell r="A1416" t="str">
            <v>16-0243</v>
          </cell>
          <cell r="D1416" t="str">
            <v>5.4 ИТ-Инфраструктура</v>
          </cell>
        </row>
        <row r="1417">
          <cell r="A1417" t="str">
            <v>17-0154</v>
          </cell>
          <cell r="D1417" t="str">
            <v>5.4 ИТ-Инфраструктура</v>
          </cell>
        </row>
        <row r="1418">
          <cell r="A1418" t="str">
            <v>17-0156</v>
          </cell>
          <cell r="D1418" t="str">
            <v>5.4 ИТ-Инфраструктура</v>
          </cell>
        </row>
        <row r="1419">
          <cell r="A1419" t="str">
            <v>17-0157</v>
          </cell>
          <cell r="D1419" t="str">
            <v>5.4 ИТ-Инфраструктура</v>
          </cell>
        </row>
        <row r="1420">
          <cell r="A1420" t="str">
            <v>16-0244</v>
          </cell>
          <cell r="D1420" t="str">
            <v>5.4 ИТ-Инфраструктура</v>
          </cell>
        </row>
        <row r="1421">
          <cell r="A1421" t="str">
            <v>17-0158</v>
          </cell>
          <cell r="D1421" t="str">
            <v>5.4 ИТ-Инфраструктура</v>
          </cell>
        </row>
        <row r="1422">
          <cell r="A1422" t="str">
            <v>16-0246</v>
          </cell>
          <cell r="D1422" t="str">
            <v>5.4 ИТ-Инфраструктура</v>
          </cell>
        </row>
        <row r="1423">
          <cell r="A1423" t="str">
            <v>17-0159</v>
          </cell>
          <cell r="D1423" t="str">
            <v>5.4 ИТ-Инфраструктура</v>
          </cell>
        </row>
        <row r="1424">
          <cell r="A1424" t="str">
            <v>16-0247</v>
          </cell>
          <cell r="D1424" t="str">
            <v>5.4 ИТ-Инфраструктура</v>
          </cell>
        </row>
        <row r="1425">
          <cell r="A1425" t="str">
            <v>16-0248</v>
          </cell>
          <cell r="D1425" t="str">
            <v>5.4 ИТ-Инфраструктура</v>
          </cell>
        </row>
        <row r="1426">
          <cell r="A1426" t="str">
            <v>16-0249</v>
          </cell>
          <cell r="D1426" t="str">
            <v>5.4 ИТ-Инфраструктура</v>
          </cell>
        </row>
        <row r="1427">
          <cell r="A1427" t="str">
            <v>17-0160</v>
          </cell>
        </row>
        <row r="1428">
          <cell r="A1428" t="str">
            <v>16-0167</v>
          </cell>
        </row>
        <row r="1429">
          <cell r="A1429" t="str">
            <v>16-0170</v>
          </cell>
          <cell r="D1429" t="str">
            <v>5.4 ИТ-Инфраструктура</v>
          </cell>
        </row>
        <row r="1430">
          <cell r="A1430" t="str">
            <v>16-0175</v>
          </cell>
          <cell r="D1430" t="str">
            <v>5.4 ИТ-Инфраструктура</v>
          </cell>
        </row>
        <row r="1431">
          <cell r="A1431" t="str">
            <v>17-0112</v>
          </cell>
          <cell r="D1431" t="str">
            <v>5.4 ИТ-Инфраструктура</v>
          </cell>
        </row>
        <row r="1432">
          <cell r="A1432" t="str">
            <v>17-0113</v>
          </cell>
          <cell r="D1432" t="str">
            <v>5.4 ИТ-Инфраструктура</v>
          </cell>
        </row>
        <row r="1433">
          <cell r="A1433" t="str">
            <v>17-0114</v>
          </cell>
          <cell r="D1433" t="str">
            <v>5.4 ИТ-Инфраструктура</v>
          </cell>
        </row>
        <row r="1434">
          <cell r="A1434" t="str">
            <v>16-0304</v>
          </cell>
        </row>
        <row r="1435">
          <cell r="A1435" t="str">
            <v>16-0308</v>
          </cell>
        </row>
        <row r="1436">
          <cell r="A1436" t="str">
            <v>15-1587</v>
          </cell>
          <cell r="D1436" t="str">
            <v>5.4 ИТ-Инфраструктура</v>
          </cell>
        </row>
        <row r="1437">
          <cell r="A1437" t="str">
            <v>15-1588</v>
          </cell>
          <cell r="D1437" t="str">
            <v>5.4 ИТ-Инфраструктура</v>
          </cell>
        </row>
        <row r="1438">
          <cell r="A1438" t="str">
            <v>15-1589</v>
          </cell>
          <cell r="D1438" t="str">
            <v>5.4 ИТ-Инфраструктура</v>
          </cell>
        </row>
        <row r="1439">
          <cell r="A1439" t="str">
            <v>15-1590</v>
          </cell>
          <cell r="D1439" t="str">
            <v>5.4 ИТ-Инфраструктура</v>
          </cell>
        </row>
        <row r="1440">
          <cell r="A1440" t="str">
            <v>15-1591</v>
          </cell>
        </row>
        <row r="1441">
          <cell r="A1441" t="str">
            <v>17-0228</v>
          </cell>
          <cell r="D1441" t="str">
            <v>5.4 ИТ-Инфраструктура</v>
          </cell>
        </row>
        <row r="1442">
          <cell r="A1442" t="str">
            <v>17-0229</v>
          </cell>
          <cell r="D1442" t="str">
            <v>5.4 ИТ-Инфраструктура</v>
          </cell>
        </row>
        <row r="1443">
          <cell r="A1443" t="str">
            <v>17-0231</v>
          </cell>
        </row>
        <row r="1444">
          <cell r="A1444" t="str">
            <v>17-0232</v>
          </cell>
        </row>
        <row r="1445">
          <cell r="A1445" t="str">
            <v>17-0233</v>
          </cell>
          <cell r="D1445" t="str">
            <v>5.4 ИТ-Инфраструктура</v>
          </cell>
        </row>
        <row r="1446">
          <cell r="A1446" t="str">
            <v>17-0235</v>
          </cell>
        </row>
        <row r="1447">
          <cell r="A1447" t="str">
            <v>17-0236</v>
          </cell>
        </row>
        <row r="1448">
          <cell r="A1448" t="str">
            <v>17-0237</v>
          </cell>
        </row>
        <row r="1449">
          <cell r="A1449" t="str">
            <v>17-0238</v>
          </cell>
        </row>
        <row r="1450">
          <cell r="A1450" t="str">
            <v>17-0239</v>
          </cell>
        </row>
        <row r="1451">
          <cell r="A1451" t="str">
            <v>17-0240</v>
          </cell>
        </row>
        <row r="1452">
          <cell r="A1452" t="str">
            <v>17-0241</v>
          </cell>
        </row>
        <row r="1453">
          <cell r="A1453" t="str">
            <v>17-0242</v>
          </cell>
        </row>
        <row r="1454">
          <cell r="A1454" t="str">
            <v>13-1306</v>
          </cell>
          <cell r="D1454" t="str">
            <v>5.4 ИТ-Инфраструктура</v>
          </cell>
        </row>
        <row r="1455">
          <cell r="A1455" t="str">
            <v>13-1310</v>
          </cell>
        </row>
        <row r="1456">
          <cell r="A1456" t="str">
            <v>16-0316</v>
          </cell>
        </row>
        <row r="1457">
          <cell r="A1457" t="str">
            <v>11-0324</v>
          </cell>
          <cell r="D1457" t="str">
            <v>5.4 ИТ-Инфраструктура</v>
          </cell>
        </row>
        <row r="1458">
          <cell r="A1458" t="str">
            <v>11-0336</v>
          </cell>
          <cell r="D1458" t="str">
            <v>5.4 ИТ-Инфраструктура</v>
          </cell>
        </row>
        <row r="1459">
          <cell r="A1459" t="str">
            <v>11-0365</v>
          </cell>
          <cell r="D1459" t="str">
            <v>5.4 ИТ-Инфраструктура</v>
          </cell>
        </row>
        <row r="1460">
          <cell r="A1460" t="str">
            <v>13-1246</v>
          </cell>
          <cell r="D1460" t="str">
            <v>5.4 ИТ-Инфраструктура</v>
          </cell>
        </row>
        <row r="1461">
          <cell r="A1461" t="str">
            <v>13-1248</v>
          </cell>
          <cell r="D1461" t="str">
            <v>5.4 ИТ-Инфраструктура</v>
          </cell>
        </row>
        <row r="1462">
          <cell r="A1462" t="str">
            <v>13-1250</v>
          </cell>
        </row>
        <row r="1463">
          <cell r="A1463" t="str">
            <v>17-0040</v>
          </cell>
        </row>
        <row r="1464">
          <cell r="A1464" t="str">
            <v>17-0041</v>
          </cell>
        </row>
        <row r="1465">
          <cell r="A1465" t="str">
            <v>17-0042</v>
          </cell>
          <cell r="D1465" t="str">
            <v>5.4 ИТ-Инфраструктура</v>
          </cell>
        </row>
        <row r="1466">
          <cell r="A1466" t="str">
            <v>17-0043</v>
          </cell>
          <cell r="D1466" t="str">
            <v>5.4 ИТ-Инфраструктура</v>
          </cell>
        </row>
        <row r="1467">
          <cell r="A1467" t="str">
            <v>16-0004</v>
          </cell>
          <cell r="D1467" t="str">
            <v>5.4 ИТ-Инфраструктура</v>
          </cell>
        </row>
        <row r="1468">
          <cell r="A1468" t="str">
            <v>16-0005</v>
          </cell>
          <cell r="D1468" t="str">
            <v>5.4 ИТ-Инфраструктура</v>
          </cell>
        </row>
        <row r="1469">
          <cell r="A1469" t="str">
            <v>16-0006</v>
          </cell>
        </row>
        <row r="1470">
          <cell r="A1470" t="str">
            <v>16-0007</v>
          </cell>
        </row>
        <row r="1471">
          <cell r="A1471" t="str">
            <v>5.5 КСУ</v>
          </cell>
        </row>
        <row r="1472">
          <cell r="A1472" t="str">
            <v>15-1559</v>
          </cell>
          <cell r="D1472" t="str">
            <v>5.5 КСУ</v>
          </cell>
        </row>
        <row r="1473">
          <cell r="A1473" t="str">
            <v>15-1560</v>
          </cell>
          <cell r="D1473" t="str">
            <v>5.5 КСУ</v>
          </cell>
        </row>
        <row r="1474">
          <cell r="A1474" t="str">
            <v>07-0533</v>
          </cell>
          <cell r="D1474" t="str">
            <v>5.5 КСУ</v>
          </cell>
        </row>
        <row r="1475">
          <cell r="A1475" t="str">
            <v>09-0472</v>
          </cell>
          <cell r="D1475" t="str">
            <v>5.5 КСУ</v>
          </cell>
        </row>
        <row r="1476">
          <cell r="A1476" t="str">
            <v>14-0451</v>
          </cell>
          <cell r="D1476" t="str">
            <v>5.5 КСУ</v>
          </cell>
        </row>
        <row r="1477">
          <cell r="A1477" t="str">
            <v>11-0380</v>
          </cell>
          <cell r="D1477" t="str">
            <v>5.5 КСУ</v>
          </cell>
        </row>
        <row r="1478">
          <cell r="A1478" t="str">
            <v>13-1334</v>
          </cell>
          <cell r="D1478" t="str">
            <v>5.5 КСУ</v>
          </cell>
        </row>
        <row r="1479">
          <cell r="A1479" t="str">
            <v>13-1335</v>
          </cell>
          <cell r="D1479" t="str">
            <v>5.5 КСУ</v>
          </cell>
        </row>
        <row r="1480">
          <cell r="A1480" t="str">
            <v>13-1299</v>
          </cell>
          <cell r="D1480" t="str">
            <v>5.5 КСУ</v>
          </cell>
        </row>
        <row r="1481">
          <cell r="A1481" t="str">
            <v>13-1331</v>
          </cell>
          <cell r="D1481" t="str">
            <v>5.5 КСУ</v>
          </cell>
        </row>
        <row r="1482">
          <cell r="A1482" t="str">
            <v>13-1332</v>
          </cell>
          <cell r="D1482" t="str">
            <v>5.5 КСУ</v>
          </cell>
        </row>
        <row r="1483">
          <cell r="A1483" t="str">
            <v>16-0338</v>
          </cell>
          <cell r="D1483" t="str">
            <v>5.5 КСУ</v>
          </cell>
        </row>
        <row r="1484">
          <cell r="A1484" t="str">
            <v>16-0339</v>
          </cell>
          <cell r="D1484" t="str">
            <v>5.5 КСУ</v>
          </cell>
        </row>
        <row r="1485">
          <cell r="A1485" t="str">
            <v>16-0340</v>
          </cell>
          <cell r="D1485" t="str">
            <v>5.5 КСУ</v>
          </cell>
        </row>
        <row r="1486">
          <cell r="A1486" t="str">
            <v>16-0341</v>
          </cell>
          <cell r="D1486" t="str">
            <v>5.5 КСУ</v>
          </cell>
        </row>
        <row r="1487">
          <cell r="A1487" t="str">
            <v>16-0346</v>
          </cell>
          <cell r="D1487" t="str">
            <v>5.5 КСУ</v>
          </cell>
        </row>
        <row r="1488">
          <cell r="A1488" t="str">
            <v>16-0347</v>
          </cell>
          <cell r="D1488" t="str">
            <v>5.5 КСУ</v>
          </cell>
        </row>
        <row r="1489">
          <cell r="A1489" t="str">
            <v>16-0348</v>
          </cell>
          <cell r="D1489" t="str">
            <v>5.5 КСУ</v>
          </cell>
        </row>
        <row r="1490">
          <cell r="A1490" t="str">
            <v>16-0349</v>
          </cell>
          <cell r="D1490" t="str">
            <v>5.5 КСУ</v>
          </cell>
        </row>
        <row r="1491">
          <cell r="A1491" t="str">
            <v>11-0514</v>
          </cell>
          <cell r="D1491" t="str">
            <v>5.5 КСУ</v>
          </cell>
        </row>
        <row r="1492">
          <cell r="A1492" t="str">
            <v>17-0088</v>
          </cell>
          <cell r="D1492" t="str">
            <v>5.5 КСУ</v>
          </cell>
        </row>
        <row r="1493">
          <cell r="A1493" t="str">
            <v>17-0089</v>
          </cell>
          <cell r="D1493" t="str">
            <v>5.5 КСУ</v>
          </cell>
        </row>
        <row r="1494">
          <cell r="A1494" t="str">
            <v>15-1566</v>
          </cell>
          <cell r="D1494" t="str">
            <v>5.5 КСУ</v>
          </cell>
        </row>
        <row r="1495">
          <cell r="A1495" t="str">
            <v>15-1567</v>
          </cell>
          <cell r="D1495" t="str">
            <v>5.5 КСУ</v>
          </cell>
        </row>
        <row r="1496">
          <cell r="A1496" t="str">
            <v>16-0342</v>
          </cell>
          <cell r="D1496" t="str">
            <v>5.5 КСУ</v>
          </cell>
        </row>
        <row r="1497">
          <cell r="A1497" t="str">
            <v>16-0343</v>
          </cell>
          <cell r="D1497" t="str">
            <v>5.5 КСУ</v>
          </cell>
        </row>
        <row r="1498">
          <cell r="A1498" t="str">
            <v>16-0344</v>
          </cell>
          <cell r="D1498" t="str">
            <v>5.5 КСУ</v>
          </cell>
        </row>
        <row r="1499">
          <cell r="A1499" t="str">
            <v>16-0262</v>
          </cell>
          <cell r="D1499" t="str">
            <v>5.5 КСУ</v>
          </cell>
        </row>
        <row r="1500">
          <cell r="A1500" t="str">
            <v>17-0166</v>
          </cell>
          <cell r="D1500" t="str">
            <v>5.5 КСУ</v>
          </cell>
        </row>
        <row r="1501">
          <cell r="A1501" t="str">
            <v>16-0077</v>
          </cell>
          <cell r="D1501" t="str">
            <v>5.5 КСУ</v>
          </cell>
        </row>
        <row r="1502">
          <cell r="A1502" t="str">
            <v>16-0078</v>
          </cell>
          <cell r="D1502" t="str">
            <v>5.5 КСУ</v>
          </cell>
        </row>
        <row r="1503">
          <cell r="A1503" t="str">
            <v>17-0243</v>
          </cell>
          <cell r="D1503" t="str">
            <v>5.5 КСУ</v>
          </cell>
        </row>
        <row r="1504">
          <cell r="A1504" t="str">
            <v>17-0244</v>
          </cell>
          <cell r="D1504" t="str">
            <v>5.5 КСУ</v>
          </cell>
        </row>
        <row r="1505">
          <cell r="A1505" t="str">
            <v>17-0245</v>
          </cell>
          <cell r="D1505" t="str">
            <v>5.5 КСУ</v>
          </cell>
        </row>
        <row r="1506">
          <cell r="A1506" t="str">
            <v>17-0246</v>
          </cell>
          <cell r="D1506" t="str">
            <v>5.5 КСУ</v>
          </cell>
        </row>
        <row r="1507">
          <cell r="A1507" t="str">
            <v>17-0247</v>
          </cell>
          <cell r="D1507" t="str">
            <v>5.5 КСУ</v>
          </cell>
        </row>
        <row r="1508">
          <cell r="A1508" t="str">
            <v>17-0248</v>
          </cell>
          <cell r="D1508" t="str">
            <v>5.5 КСУ</v>
          </cell>
        </row>
        <row r="1509">
          <cell r="A1509" t="str">
            <v>17-0249</v>
          </cell>
          <cell r="D1509" t="str">
            <v>5.5 КСУ</v>
          </cell>
        </row>
        <row r="1510">
          <cell r="A1510" t="str">
            <v>10-0405</v>
          </cell>
          <cell r="D1510" t="str">
            <v>5.5 КСУ</v>
          </cell>
        </row>
        <row r="1511">
          <cell r="A1511" t="str">
            <v>10-0408</v>
          </cell>
          <cell r="D1511" t="str">
            <v>5.5 КСУ</v>
          </cell>
        </row>
        <row r="1512">
          <cell r="A1512" t="str">
            <v>5.6 ИТСО</v>
          </cell>
        </row>
        <row r="1513">
          <cell r="A1513" t="str">
            <v>15-1565</v>
          </cell>
        </row>
        <row r="1514">
          <cell r="A1514" t="str">
            <v>12-0638</v>
          </cell>
        </row>
        <row r="1515">
          <cell r="A1515" t="str">
            <v>12-0641</v>
          </cell>
        </row>
        <row r="1516">
          <cell r="A1516" t="str">
            <v>12-0642</v>
          </cell>
        </row>
        <row r="1517">
          <cell r="A1517" t="str">
            <v>12-0645</v>
          </cell>
          <cell r="D1517" t="str">
            <v>5.6 ИТСО</v>
          </cell>
        </row>
        <row r="1518">
          <cell r="A1518" t="str">
            <v>12-0606</v>
          </cell>
          <cell r="D1518" t="str">
            <v>5.6 ИТСО</v>
          </cell>
        </row>
        <row r="1519">
          <cell r="A1519" t="str">
            <v>12-0559</v>
          </cell>
          <cell r="D1519" t="str">
            <v>5.6 ИТСО</v>
          </cell>
        </row>
        <row r="1520">
          <cell r="A1520" t="str">
            <v>12-0643</v>
          </cell>
          <cell r="D1520" t="str">
            <v>5.6 ИТСО</v>
          </cell>
        </row>
        <row r="1521">
          <cell r="A1521" t="str">
            <v>12-0644</v>
          </cell>
          <cell r="D1521" t="str">
            <v>5.6 ИТСО</v>
          </cell>
        </row>
        <row r="1522">
          <cell r="A1522" t="str">
            <v>12-0646</v>
          </cell>
          <cell r="D1522" t="str">
            <v>5.6 ИТСО</v>
          </cell>
        </row>
        <row r="1523">
          <cell r="A1523" t="str">
            <v>12-0647</v>
          </cell>
          <cell r="D1523" t="str">
            <v>5.6 ИТСО</v>
          </cell>
        </row>
        <row r="1524">
          <cell r="A1524" t="str">
            <v>12-1115</v>
          </cell>
          <cell r="D1524" t="str">
            <v>5.6 ИТСО</v>
          </cell>
        </row>
        <row r="1525">
          <cell r="A1525" t="str">
            <v>12-0578</v>
          </cell>
        </row>
        <row r="1526">
          <cell r="A1526" t="str">
            <v>12-0502</v>
          </cell>
          <cell r="D1526" t="str">
            <v>5.6 ИТСО</v>
          </cell>
        </row>
        <row r="1527">
          <cell r="A1527" t="str">
            <v>12-0619</v>
          </cell>
          <cell r="D1527" t="str">
            <v>5.6 ИТСО</v>
          </cell>
        </row>
        <row r="1528">
          <cell r="A1528" t="str">
            <v>12-0624</v>
          </cell>
          <cell r="D1528" t="str">
            <v>5.6 ИТСО</v>
          </cell>
        </row>
        <row r="1529">
          <cell r="A1529" t="str">
            <v>12-0625</v>
          </cell>
          <cell r="D1529" t="str">
            <v>5.6 ИТСО</v>
          </cell>
        </row>
        <row r="1530">
          <cell r="A1530" t="str">
            <v>12-0577</v>
          </cell>
        </row>
        <row r="1531">
          <cell r="A1531" t="str">
            <v>12-0541</v>
          </cell>
        </row>
        <row r="1532">
          <cell r="A1532" t="str">
            <v>12-0575</v>
          </cell>
        </row>
        <row r="1533">
          <cell r="A1533" t="str">
            <v>12-0611</v>
          </cell>
        </row>
        <row r="1534">
          <cell r="A1534" t="str">
            <v>12-0595</v>
          </cell>
        </row>
        <row r="1535">
          <cell r="A1535" t="str">
            <v>12-0615</v>
          </cell>
        </row>
        <row r="1536">
          <cell r="A1536" t="str">
            <v>12-0636</v>
          </cell>
          <cell r="D1536" t="str">
            <v>5.6 ИТСО</v>
          </cell>
        </row>
        <row r="1537">
          <cell r="A1537" t="str">
            <v>12-0597</v>
          </cell>
          <cell r="D1537" t="str">
            <v>5.6 ИТСО</v>
          </cell>
        </row>
        <row r="1538">
          <cell r="A1538" t="str">
            <v>12-0608</v>
          </cell>
          <cell r="D1538" t="str">
            <v>5.6 ИТСО</v>
          </cell>
        </row>
        <row r="1539">
          <cell r="A1539" t="str">
            <v>12-0639</v>
          </cell>
          <cell r="D1539" t="str">
            <v>5.6 ИТСО</v>
          </cell>
        </row>
        <row r="1540">
          <cell r="A1540" t="str">
            <v>12-0586</v>
          </cell>
        </row>
        <row r="1541">
          <cell r="A1541" t="str">
            <v>12-0618</v>
          </cell>
        </row>
        <row r="1542">
          <cell r="A1542" t="str">
            <v>12-0576</v>
          </cell>
        </row>
        <row r="1543">
          <cell r="A1543" t="str">
            <v>13-0485</v>
          </cell>
        </row>
        <row r="1544">
          <cell r="A1544" t="str">
            <v>13-0489</v>
          </cell>
        </row>
        <row r="1545">
          <cell r="A1545" t="str">
            <v>15-1152</v>
          </cell>
          <cell r="D1545" t="str">
            <v>5.6 ИТСО</v>
          </cell>
        </row>
        <row r="1546">
          <cell r="A1546" t="str">
            <v>13-0531</v>
          </cell>
        </row>
        <row r="1547">
          <cell r="A1547" t="str">
            <v>15-1208</v>
          </cell>
        </row>
        <row r="1548">
          <cell r="A1548" t="str">
            <v>16-0404</v>
          </cell>
        </row>
        <row r="1549">
          <cell r="A1549" t="str">
            <v>16-0060</v>
          </cell>
          <cell r="D1549" t="str">
            <v>5.6 ИТСО</v>
          </cell>
        </row>
        <row r="1550">
          <cell r="A1550" t="str">
            <v>17-0028</v>
          </cell>
        </row>
        <row r="1551">
          <cell r="A1551" t="str">
            <v>17-0029</v>
          </cell>
        </row>
        <row r="1552">
          <cell r="A1552" t="str">
            <v>17-0030</v>
          </cell>
          <cell r="D1552" t="str">
            <v>5.6 ИТСО</v>
          </cell>
        </row>
        <row r="1553">
          <cell r="A1553" t="str">
            <v>17-0010</v>
          </cell>
        </row>
        <row r="1554">
          <cell r="A1554" t="str">
            <v>17-0011</v>
          </cell>
        </row>
        <row r="1555">
          <cell r="A1555" t="str">
            <v>18-0008</v>
          </cell>
        </row>
        <row r="1556">
          <cell r="A1556" t="str">
            <v>21-0000</v>
          </cell>
        </row>
        <row r="1557">
          <cell r="A1557" t="str">
            <v>18-0005</v>
          </cell>
          <cell r="D1557" t="str">
            <v>5.6 ИТСО</v>
          </cell>
        </row>
        <row r="1558">
          <cell r="A1558" t="str">
            <v>16-0080</v>
          </cell>
        </row>
        <row r="1559">
          <cell r="A1559" t="str">
            <v>13-1380</v>
          </cell>
          <cell r="D1559" t="str">
            <v>5.6 ИТСО</v>
          </cell>
        </row>
        <row r="1560">
          <cell r="A1560" t="str">
            <v>13-1388</v>
          </cell>
        </row>
        <row r="1561">
          <cell r="A1561" t="str">
            <v>13-1374</v>
          </cell>
          <cell r="D1561" t="str">
            <v>5.6 ИТСО</v>
          </cell>
        </row>
        <row r="1562">
          <cell r="A1562" t="str">
            <v>15-1572</v>
          </cell>
          <cell r="D1562" t="str">
            <v>5.6 ИТСО</v>
          </cell>
        </row>
        <row r="1563">
          <cell r="A1563" t="str">
            <v>16-0376</v>
          </cell>
          <cell r="D1563" t="str">
            <v>5.6 ИТСО</v>
          </cell>
        </row>
        <row r="1564">
          <cell r="A1564" t="str">
            <v>18-0085</v>
          </cell>
          <cell r="D1564" t="str">
            <v>5.6 ИТСО</v>
          </cell>
        </row>
        <row r="1565">
          <cell r="A1565" t="str">
            <v>18-0086</v>
          </cell>
          <cell r="D1565" t="str">
            <v>5.6 ИТСО</v>
          </cell>
        </row>
        <row r="1566">
          <cell r="A1566" t="str">
            <v>17-0026</v>
          </cell>
          <cell r="D1566" t="str">
            <v>5.6 ИТСО</v>
          </cell>
        </row>
        <row r="1567">
          <cell r="A1567" t="str">
            <v>17-0027</v>
          </cell>
        </row>
        <row r="1568">
          <cell r="A1568" t="str">
            <v>16-0403</v>
          </cell>
          <cell r="D1568" t="str">
            <v>5.6 ИТСО</v>
          </cell>
        </row>
        <row r="1569">
          <cell r="A1569" t="str">
            <v>16-0111</v>
          </cell>
          <cell r="D1569" t="str">
            <v>5.6 ИТСО</v>
          </cell>
        </row>
        <row r="1570">
          <cell r="A1570" t="str">
            <v>16-0112</v>
          </cell>
          <cell r="D1570" t="str">
            <v>5.6 ИТСО</v>
          </cell>
        </row>
        <row r="1571">
          <cell r="A1571" t="str">
            <v>18-0032</v>
          </cell>
          <cell r="D1571" t="str">
            <v>5.6 ИТСО</v>
          </cell>
        </row>
        <row r="1572">
          <cell r="A1572" t="str">
            <v>18-0036</v>
          </cell>
        </row>
        <row r="1573">
          <cell r="A1573" t="str">
            <v>18-0037</v>
          </cell>
        </row>
        <row r="1574">
          <cell r="A1574" t="str">
            <v>16-0069</v>
          </cell>
          <cell r="D1574" t="str">
            <v>5.6 ИТСО</v>
          </cell>
        </row>
        <row r="1575">
          <cell r="A1575" t="str">
            <v>14-0948</v>
          </cell>
          <cell r="D1575" t="str">
            <v>5.6 ИТСО</v>
          </cell>
        </row>
        <row r="1576">
          <cell r="A1576" t="str">
            <v>13-0483</v>
          </cell>
          <cell r="D1576" t="str">
            <v>5.6 ИТСО</v>
          </cell>
        </row>
        <row r="1577">
          <cell r="A1577" t="str">
            <v>15-1164</v>
          </cell>
          <cell r="D1577" t="str">
            <v>5.6 ИТСО</v>
          </cell>
        </row>
        <row r="1578">
          <cell r="A1578" t="str">
            <v>15-1165</v>
          </cell>
          <cell r="D1578" t="str">
            <v>5.6 ИТСО</v>
          </cell>
        </row>
        <row r="1579">
          <cell r="A1579" t="str">
            <v>13-0533</v>
          </cell>
        </row>
        <row r="1580">
          <cell r="A1580" t="str">
            <v>15-0388</v>
          </cell>
          <cell r="D1580" t="str">
            <v>5.6 ИТСО</v>
          </cell>
        </row>
        <row r="1581">
          <cell r="A1581" t="str">
            <v>15-1141</v>
          </cell>
        </row>
        <row r="1582">
          <cell r="A1582" t="str">
            <v>15-1142</v>
          </cell>
        </row>
        <row r="1583">
          <cell r="A1583" t="str">
            <v>15-1114</v>
          </cell>
          <cell r="D1583" t="str">
            <v>5.6 ИТСО</v>
          </cell>
        </row>
        <row r="1584">
          <cell r="A1584" t="str">
            <v>15-1210</v>
          </cell>
          <cell r="D1584" t="str">
            <v>5.6 ИТСО</v>
          </cell>
        </row>
        <row r="1585">
          <cell r="A1585" t="str">
            <v>12-0617</v>
          </cell>
        </row>
        <row r="1586">
          <cell r="A1586" t="str">
            <v>15-1213</v>
          </cell>
          <cell r="D1586" t="str">
            <v>5.6 ИТСО</v>
          </cell>
        </row>
        <row r="1587">
          <cell r="A1587" t="str">
            <v>15-1214</v>
          </cell>
          <cell r="D1587" t="str">
            <v>5.6 ИТСО</v>
          </cell>
        </row>
        <row r="1588">
          <cell r="A1588" t="str">
            <v>16-0145</v>
          </cell>
          <cell r="D1588" t="str">
            <v>5.6 ИТСО</v>
          </cell>
        </row>
        <row r="1589">
          <cell r="A1589" t="str">
            <v>16-0063</v>
          </cell>
        </row>
        <row r="1590">
          <cell r="A1590" t="str">
            <v>16-0064</v>
          </cell>
        </row>
        <row r="1591">
          <cell r="A1591" t="str">
            <v>16-0065</v>
          </cell>
        </row>
        <row r="1592">
          <cell r="A1592" t="str">
            <v>16-0066</v>
          </cell>
        </row>
        <row r="1593">
          <cell r="A1593" t="str">
            <v>13-1393</v>
          </cell>
          <cell r="D1593" t="str">
            <v>5.6 ИТСО</v>
          </cell>
        </row>
        <row r="1594">
          <cell r="A1594" t="str">
            <v>14-0735</v>
          </cell>
          <cell r="D1594" t="str">
            <v>5.6 ИТСО</v>
          </cell>
        </row>
        <row r="1595">
          <cell r="A1595" t="str">
            <v>16-0113</v>
          </cell>
        </row>
        <row r="1596">
          <cell r="A1596" t="str">
            <v>15-1668</v>
          </cell>
          <cell r="D1596" t="str">
            <v>5.6 ИТСО</v>
          </cell>
        </row>
        <row r="1597">
          <cell r="A1597" t="str">
            <v>15-1670</v>
          </cell>
          <cell r="D1597" t="str">
            <v>5.6 ИТСО</v>
          </cell>
        </row>
        <row r="1598">
          <cell r="A1598" t="str">
            <v>17-0012</v>
          </cell>
        </row>
        <row r="1599">
          <cell r="A1599" t="str">
            <v>17-0013</v>
          </cell>
        </row>
        <row r="1600">
          <cell r="A1600" t="str">
            <v>17-0015</v>
          </cell>
        </row>
        <row r="1601">
          <cell r="A1601" t="str">
            <v>17-0202</v>
          </cell>
          <cell r="D1601" t="str">
            <v>5.6 ИТСО</v>
          </cell>
        </row>
        <row r="1602">
          <cell r="A1602" t="str">
            <v>16-0114</v>
          </cell>
        </row>
        <row r="1603">
          <cell r="A1603" t="str">
            <v>16-0115</v>
          </cell>
        </row>
        <row r="1604">
          <cell r="A1604" t="str">
            <v>16-0116</v>
          </cell>
        </row>
        <row r="1605">
          <cell r="A1605" t="str">
            <v>16-0126</v>
          </cell>
        </row>
        <row r="1606">
          <cell r="A1606" t="str">
            <v>17-0045</v>
          </cell>
        </row>
        <row r="1607">
          <cell r="A1607" t="str">
            <v>17-0046</v>
          </cell>
        </row>
        <row r="1608">
          <cell r="A1608" t="str">
            <v>17-0047</v>
          </cell>
        </row>
        <row r="1609">
          <cell r="A1609" t="str">
            <v>17-0049</v>
          </cell>
        </row>
        <row r="1610">
          <cell r="A1610" t="str">
            <v>17-0051</v>
          </cell>
        </row>
        <row r="1611">
          <cell r="A1611" t="str">
            <v>17-0053</v>
          </cell>
        </row>
        <row r="1612">
          <cell r="A1612" t="str">
            <v>18-0071</v>
          </cell>
          <cell r="D1612" t="str">
            <v>5.6 ИТСО</v>
          </cell>
        </row>
        <row r="1613">
          <cell r="A1613" t="str">
            <v>5.7 Прочее</v>
          </cell>
        </row>
        <row r="1614">
          <cell r="A1614" t="str">
            <v>17-0212</v>
          </cell>
        </row>
        <row r="1615">
          <cell r="A1615" t="str">
            <v>16-0130</v>
          </cell>
          <cell r="D1615" t="str">
            <v>5.7 Прочее</v>
          </cell>
        </row>
        <row r="1616">
          <cell r="A1616" t="str">
            <v>15-1379</v>
          </cell>
        </row>
        <row r="1617">
          <cell r="A1617" t="str">
            <v>17-0069</v>
          </cell>
        </row>
        <row r="1618">
          <cell r="A1618" t="str">
            <v>15-1382</v>
          </cell>
        </row>
        <row r="1619">
          <cell r="A1619" t="str">
            <v>15-1384</v>
          </cell>
        </row>
        <row r="1620">
          <cell r="A1620" t="str">
            <v>16-0133</v>
          </cell>
        </row>
        <row r="1621">
          <cell r="A1621" t="str">
            <v>15-1387</v>
          </cell>
        </row>
        <row r="1622">
          <cell r="A1622" t="str">
            <v>15-1388</v>
          </cell>
          <cell r="D1622" t="str">
            <v>5.7 Прочее</v>
          </cell>
        </row>
        <row r="1623">
          <cell r="A1623" t="str">
            <v>16-0134</v>
          </cell>
        </row>
        <row r="1624">
          <cell r="A1624" t="str">
            <v>16-0135</v>
          </cell>
        </row>
        <row r="1625">
          <cell r="A1625" t="str">
            <v>17-0071</v>
          </cell>
        </row>
        <row r="1626">
          <cell r="A1626" t="str">
            <v>16-0136</v>
          </cell>
        </row>
        <row r="1627">
          <cell r="A1627" t="str">
            <v>16-0044</v>
          </cell>
        </row>
        <row r="1628">
          <cell r="A1628" t="str">
            <v>16-0045</v>
          </cell>
        </row>
        <row r="1629">
          <cell r="A1629" t="str">
            <v>16-0046</v>
          </cell>
          <cell r="D1629" t="str">
            <v>5.7 Прочее</v>
          </cell>
        </row>
        <row r="1630">
          <cell r="A1630" t="str">
            <v>13-1343</v>
          </cell>
          <cell r="D1630" t="str">
            <v>5.7 Прочее</v>
          </cell>
        </row>
        <row r="1631">
          <cell r="A1631" t="str">
            <v>15-1276</v>
          </cell>
          <cell r="D1631" t="str">
            <v>5.7 Прочее</v>
          </cell>
        </row>
        <row r="1632">
          <cell r="A1632" t="str">
            <v>16-0047</v>
          </cell>
        </row>
        <row r="1633">
          <cell r="A1633" t="str">
            <v>13-1363</v>
          </cell>
          <cell r="D1633" t="str">
            <v>5.7 Прочее</v>
          </cell>
        </row>
        <row r="1634">
          <cell r="A1634" t="str">
            <v>13-1402</v>
          </cell>
        </row>
        <row r="1635">
          <cell r="A1635" t="str">
            <v>18-0057</v>
          </cell>
          <cell r="D1635" t="str">
            <v>5.7 Прочее</v>
          </cell>
        </row>
        <row r="1636">
          <cell r="A1636" t="str">
            <v>16-0320</v>
          </cell>
        </row>
        <row r="1637">
          <cell r="A1637" t="str">
            <v>16-0321</v>
          </cell>
        </row>
        <row r="1638">
          <cell r="A1638" t="str">
            <v>13-0510</v>
          </cell>
          <cell r="D1638" t="str">
            <v>5.7 Прочее</v>
          </cell>
        </row>
        <row r="1639">
          <cell r="A1639" t="str">
            <v>13-0524</v>
          </cell>
          <cell r="D1639" t="str">
            <v>5.7 Прочее</v>
          </cell>
        </row>
        <row r="1640">
          <cell r="A1640" t="str">
            <v>14-0533</v>
          </cell>
          <cell r="D1640" t="str">
            <v>5.7 Прочее</v>
          </cell>
        </row>
        <row r="1641">
          <cell r="A1641" t="str">
            <v>15-1279</v>
          </cell>
          <cell r="D1641" t="str">
            <v>5.7 Прочее</v>
          </cell>
        </row>
        <row r="1642">
          <cell r="A1642" t="str">
            <v>16-0052</v>
          </cell>
          <cell r="D1642" t="str">
            <v>5.7 Прочее</v>
          </cell>
        </row>
        <row r="1643">
          <cell r="A1643" t="str">
            <v>14-0659</v>
          </cell>
          <cell r="D1643" t="str">
            <v>5.7 Прочее</v>
          </cell>
        </row>
        <row r="1644">
          <cell r="A1644" t="str">
            <v>16-0054</v>
          </cell>
          <cell r="D1644" t="str">
            <v>5.7 Прочее</v>
          </cell>
        </row>
        <row r="1645">
          <cell r="A1645" t="str">
            <v>16-0055</v>
          </cell>
        </row>
        <row r="1646">
          <cell r="A1646" t="str">
            <v>16-0057</v>
          </cell>
        </row>
        <row r="1647">
          <cell r="A1647" t="str">
            <v>16-0058</v>
          </cell>
        </row>
        <row r="1648">
          <cell r="A1648" t="str">
            <v>16-0050</v>
          </cell>
          <cell r="D1648" t="str">
            <v>5.7 Прочее</v>
          </cell>
        </row>
        <row r="1649">
          <cell r="A1649" t="str">
            <v>16-0051</v>
          </cell>
          <cell r="D1649" t="str">
            <v>5.7 Прочее</v>
          </cell>
        </row>
        <row r="1650">
          <cell r="A1650" t="str">
            <v>16-0319</v>
          </cell>
          <cell r="D1650" t="str">
            <v>5.7 Прочее</v>
          </cell>
        </row>
        <row r="1651">
          <cell r="A1651" t="str">
            <v>12-0699</v>
          </cell>
          <cell r="D1651" t="str">
            <v>5.7 Прочее</v>
          </cell>
        </row>
        <row r="1652">
          <cell r="A1652" t="str">
            <v>17-0064</v>
          </cell>
          <cell r="D1652" t="str">
            <v>5.7 Прочее</v>
          </cell>
        </row>
        <row r="1653">
          <cell r="A1653" t="str">
            <v>5.8 Участие в уставном капитале</v>
          </cell>
        </row>
        <row r="1654">
          <cell r="A1654" t="str">
            <v>15-1622</v>
          </cell>
        </row>
        <row r="1655">
          <cell r="A1655" t="str">
            <v>Итого</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s>
    <sheetDataSet>
      <sheetData sheetId="0">
        <row r="1">
          <cell r="A1" t="str">
            <v>Класс</v>
          </cell>
        </row>
        <row r="2">
          <cell r="A2" t="str">
            <v>Номер проекта</v>
          </cell>
        </row>
        <row r="3">
          <cell r="A3" t="str">
            <v>1. Стратегические</v>
          </cell>
        </row>
        <row r="4">
          <cell r="A4" t="str">
            <v>1.1 Строительство новых блоков/новых ЭС</v>
          </cell>
        </row>
        <row r="5">
          <cell r="A5" t="str">
            <v>07-0309</v>
          </cell>
        </row>
        <row r="6">
          <cell r="A6" t="str">
            <v>11-044613</v>
          </cell>
        </row>
        <row r="7">
          <cell r="A7" t="str">
            <v>11-044614</v>
          </cell>
        </row>
        <row r="8">
          <cell r="A8" t="str">
            <v>05-0144</v>
          </cell>
        </row>
        <row r="9">
          <cell r="A9" t="str">
            <v>12-1173</v>
          </cell>
        </row>
        <row r="10">
          <cell r="A10" t="str">
            <v>15-1524</v>
          </cell>
        </row>
        <row r="11">
          <cell r="A11" t="str">
            <v>13-1302</v>
          </cell>
        </row>
        <row r="12">
          <cell r="A12" t="str">
            <v>10-0400</v>
          </cell>
        </row>
        <row r="13">
          <cell r="A13" t="str">
            <v>1.2 Замена основного оборудования ЭС</v>
          </cell>
        </row>
        <row r="14">
          <cell r="A14" t="str">
            <v>13-0206-2</v>
          </cell>
        </row>
        <row r="15">
          <cell r="A15" t="str">
            <v>13-0206-3</v>
          </cell>
        </row>
        <row r="16">
          <cell r="A16" t="str">
            <v>12-0704</v>
          </cell>
        </row>
        <row r="17">
          <cell r="A17" t="str">
            <v>12-0705</v>
          </cell>
        </row>
        <row r="18">
          <cell r="A18" t="str">
            <v>12-0706</v>
          </cell>
        </row>
        <row r="19">
          <cell r="A19" t="str">
            <v>15-1537</v>
          </cell>
        </row>
        <row r="20">
          <cell r="A20" t="str">
            <v>13-0205-1</v>
          </cell>
        </row>
        <row r="21">
          <cell r="A21" t="str">
            <v>14-0665</v>
          </cell>
        </row>
        <row r="22">
          <cell r="A22" t="str">
            <v>13-0169</v>
          </cell>
        </row>
        <row r="23">
          <cell r="A23" t="str">
            <v>12-0497</v>
          </cell>
        </row>
        <row r="24">
          <cell r="A24" t="str">
            <v>13-1245</v>
          </cell>
        </row>
        <row r="25">
          <cell r="A25" t="str">
            <v>14-0708</v>
          </cell>
        </row>
        <row r="26">
          <cell r="A26" t="str">
            <v>16-0076</v>
          </cell>
        </row>
        <row r="27">
          <cell r="A27" t="str">
            <v>14-0711</v>
          </cell>
        </row>
        <row r="28">
          <cell r="A28" t="str">
            <v>15-1568</v>
          </cell>
        </row>
        <row r="29">
          <cell r="A29" t="str">
            <v>15-1644</v>
          </cell>
        </row>
        <row r="30">
          <cell r="A30" t="str">
            <v>2. Эффективность</v>
          </cell>
        </row>
        <row r="31">
          <cell r="A31" t="str">
            <v>12-0681</v>
          </cell>
        </row>
        <row r="32">
          <cell r="A32" t="str">
            <v>12-0216</v>
          </cell>
        </row>
        <row r="33">
          <cell r="A33" t="str">
            <v>14-0504</v>
          </cell>
        </row>
        <row r="34">
          <cell r="A34" t="str">
            <v>15-1147</v>
          </cell>
        </row>
        <row r="35">
          <cell r="A35" t="str">
            <v>13-1169</v>
          </cell>
        </row>
        <row r="36">
          <cell r="A36" t="str">
            <v>13-1176</v>
          </cell>
        </row>
        <row r="37">
          <cell r="A37" t="str">
            <v>14-0553</v>
          </cell>
        </row>
        <row r="38">
          <cell r="A38" t="str">
            <v>13-1337</v>
          </cell>
        </row>
        <row r="39">
          <cell r="A39" t="str">
            <v>14-0838</v>
          </cell>
        </row>
        <row r="40">
          <cell r="A40" t="str">
            <v>15-1571</v>
          </cell>
        </row>
        <row r="41">
          <cell r="A41" t="str">
            <v>15-1457</v>
          </cell>
        </row>
        <row r="42">
          <cell r="A42" t="str">
            <v>14-0852</v>
          </cell>
        </row>
        <row r="43">
          <cell r="A43" t="str">
            <v>14-1031</v>
          </cell>
        </row>
        <row r="44">
          <cell r="A44" t="str">
            <v>15-1385</v>
          </cell>
        </row>
        <row r="45">
          <cell r="A45" t="str">
            <v>15-1398</v>
          </cell>
        </row>
        <row r="46">
          <cell r="A46" t="str">
            <v>15-1470</v>
          </cell>
        </row>
        <row r="47">
          <cell r="A47" t="str">
            <v>14-0978</v>
          </cell>
        </row>
        <row r="48">
          <cell r="A48" t="str">
            <v>14-0742</v>
          </cell>
        </row>
        <row r="49">
          <cell r="A49" t="str">
            <v>15-1491</v>
          </cell>
        </row>
        <row r="50">
          <cell r="A50" t="str">
            <v>14-0892</v>
          </cell>
        </row>
        <row r="51">
          <cell r="A51" t="str">
            <v>15-1523</v>
          </cell>
        </row>
        <row r="52">
          <cell r="A52" t="str">
            <v>14-1008</v>
          </cell>
        </row>
        <row r="53">
          <cell r="A53" t="str">
            <v>15-1544</v>
          </cell>
        </row>
        <row r="54">
          <cell r="A54" t="str">
            <v>15-1545</v>
          </cell>
        </row>
        <row r="55">
          <cell r="A55" t="str">
            <v>13-0484</v>
          </cell>
        </row>
        <row r="56">
          <cell r="A56" t="str">
            <v>14-0563</v>
          </cell>
        </row>
        <row r="57">
          <cell r="A57" t="str">
            <v>15-1212</v>
          </cell>
        </row>
        <row r="58">
          <cell r="A58" t="str">
            <v>15-1433</v>
          </cell>
        </row>
        <row r="59">
          <cell r="A59" t="str">
            <v>16-0256</v>
          </cell>
        </row>
        <row r="60">
          <cell r="A60" t="str">
            <v>14-0758</v>
          </cell>
        </row>
        <row r="61">
          <cell r="A61" t="str">
            <v>14-0840</v>
          </cell>
        </row>
        <row r="62">
          <cell r="A62" t="str">
            <v>10-0125</v>
          </cell>
        </row>
        <row r="63">
          <cell r="A63" t="str">
            <v>14-0056</v>
          </cell>
        </row>
        <row r="64">
          <cell r="A64" t="str">
            <v>11-0354</v>
          </cell>
        </row>
        <row r="65">
          <cell r="A65" t="str">
            <v>11-0081</v>
          </cell>
        </row>
        <row r="66">
          <cell r="A66" t="str">
            <v>12-0025</v>
          </cell>
        </row>
        <row r="67">
          <cell r="A67" t="str">
            <v>15-1666</v>
          </cell>
        </row>
        <row r="68">
          <cell r="A68" t="str">
            <v>15-1484</v>
          </cell>
        </row>
        <row r="69">
          <cell r="A69" t="str">
            <v>15-1486</v>
          </cell>
        </row>
        <row r="70">
          <cell r="A70" t="str">
            <v>15-1222</v>
          </cell>
        </row>
        <row r="71">
          <cell r="A71" t="str">
            <v>3. Обязательные</v>
          </cell>
        </row>
        <row r="72">
          <cell r="A72" t="str">
            <v>3.1 Главный инженер</v>
          </cell>
        </row>
        <row r="73">
          <cell r="A73" t="str">
            <v>14-0686</v>
          </cell>
        </row>
        <row r="74">
          <cell r="A74" t="str">
            <v>13-0360</v>
          </cell>
        </row>
        <row r="75">
          <cell r="A75" t="str">
            <v>13-0358</v>
          </cell>
        </row>
        <row r="76">
          <cell r="A76" t="str">
            <v>13-0359</v>
          </cell>
        </row>
        <row r="77">
          <cell r="A77" t="str">
            <v>13-0361</v>
          </cell>
        </row>
        <row r="78">
          <cell r="A78" t="str">
            <v>14-0216</v>
          </cell>
        </row>
        <row r="79">
          <cell r="A79" t="str">
            <v>13-0365</v>
          </cell>
        </row>
        <row r="80">
          <cell r="A80" t="str">
            <v>12-0488</v>
          </cell>
        </row>
        <row r="81">
          <cell r="A81" t="str">
            <v>12-0508</v>
          </cell>
        </row>
        <row r="82">
          <cell r="A82" t="str">
            <v>12-0498</v>
          </cell>
        </row>
        <row r="83">
          <cell r="A83" t="str">
            <v>12-0351</v>
          </cell>
        </row>
        <row r="84">
          <cell r="A84" t="str">
            <v>13-0316</v>
          </cell>
        </row>
        <row r="85">
          <cell r="A85" t="str">
            <v>13-0328</v>
          </cell>
        </row>
        <row r="86">
          <cell r="A86" t="str">
            <v>14-0457</v>
          </cell>
        </row>
        <row r="87">
          <cell r="A87" t="str">
            <v>12-0356</v>
          </cell>
        </row>
        <row r="88">
          <cell r="A88" t="str">
            <v>13-0237</v>
          </cell>
        </row>
        <row r="89">
          <cell r="A89" t="str">
            <v>13-1477</v>
          </cell>
        </row>
        <row r="90">
          <cell r="A90" t="str">
            <v>13-0311</v>
          </cell>
        </row>
        <row r="91">
          <cell r="A91" t="str">
            <v>11-0148</v>
          </cell>
        </row>
        <row r="92">
          <cell r="A92" t="str">
            <v>15-1128</v>
          </cell>
        </row>
        <row r="93">
          <cell r="A93" t="str">
            <v>14-0556</v>
          </cell>
        </row>
        <row r="94">
          <cell r="A94" t="str">
            <v>15-1155</v>
          </cell>
        </row>
        <row r="95">
          <cell r="A95" t="str">
            <v>15-1158</v>
          </cell>
        </row>
        <row r="96">
          <cell r="A96" t="str">
            <v>13-0501</v>
          </cell>
        </row>
        <row r="97">
          <cell r="A97" t="str">
            <v>15-1207</v>
          </cell>
        </row>
        <row r="98">
          <cell r="A98" t="str">
            <v>15-1682</v>
          </cell>
        </row>
        <row r="99">
          <cell r="A99" t="str">
            <v>14-0790</v>
          </cell>
        </row>
        <row r="100">
          <cell r="A100" t="str">
            <v>15-1493</v>
          </cell>
        </row>
        <row r="101">
          <cell r="A101" t="str">
            <v>12-0719</v>
          </cell>
        </row>
        <row r="102">
          <cell r="A102" t="str">
            <v>60-0005</v>
          </cell>
        </row>
        <row r="103">
          <cell r="A103" t="str">
            <v>14-0859</v>
          </cell>
        </row>
        <row r="104">
          <cell r="A104" t="str">
            <v>14-0914</v>
          </cell>
        </row>
        <row r="105">
          <cell r="A105" t="str">
            <v>15-1423</v>
          </cell>
        </row>
        <row r="106">
          <cell r="A106" t="str">
            <v>14-0809</v>
          </cell>
        </row>
        <row r="107">
          <cell r="A107" t="str">
            <v>14-0603</v>
          </cell>
        </row>
        <row r="108">
          <cell r="A108" t="str">
            <v>15-1178</v>
          </cell>
        </row>
        <row r="109">
          <cell r="A109" t="str">
            <v>14-0684</v>
          </cell>
        </row>
        <row r="110">
          <cell r="A110" t="str">
            <v>14-0747</v>
          </cell>
        </row>
        <row r="111">
          <cell r="A111" t="str">
            <v>14-0771</v>
          </cell>
        </row>
        <row r="112">
          <cell r="A112" t="str">
            <v>14-0748</v>
          </cell>
        </row>
        <row r="113">
          <cell r="A113" t="str">
            <v>14-0698</v>
          </cell>
        </row>
        <row r="114">
          <cell r="A114" t="str">
            <v>15-1289</v>
          </cell>
        </row>
        <row r="115">
          <cell r="A115" t="str">
            <v>13-1406</v>
          </cell>
        </row>
        <row r="116">
          <cell r="A116" t="str">
            <v>13-1407</v>
          </cell>
        </row>
        <row r="117">
          <cell r="A117" t="str">
            <v>15-1261</v>
          </cell>
        </row>
        <row r="118">
          <cell r="A118" t="str">
            <v>15-1375</v>
          </cell>
        </row>
        <row r="119">
          <cell r="A119" t="str">
            <v>15-1377</v>
          </cell>
        </row>
        <row r="120">
          <cell r="A120" t="str">
            <v>14-0911</v>
          </cell>
        </row>
        <row r="121">
          <cell r="A121" t="str">
            <v>15-1396</v>
          </cell>
        </row>
        <row r="122">
          <cell r="A122" t="str">
            <v>15-1399</v>
          </cell>
        </row>
        <row r="123">
          <cell r="A123" t="str">
            <v>15-1406</v>
          </cell>
        </row>
        <row r="124">
          <cell r="A124" t="str">
            <v>15-1407</v>
          </cell>
        </row>
        <row r="125">
          <cell r="A125" t="str">
            <v>15-1409</v>
          </cell>
        </row>
        <row r="126">
          <cell r="A126" t="str">
            <v>15-1411</v>
          </cell>
        </row>
        <row r="127">
          <cell r="A127" t="str">
            <v>15-1466</v>
          </cell>
        </row>
        <row r="128">
          <cell r="A128" t="str">
            <v>14-0648</v>
          </cell>
        </row>
        <row r="129">
          <cell r="A129" t="str">
            <v>15-1332</v>
          </cell>
        </row>
        <row r="130">
          <cell r="A130" t="str">
            <v>14-0741</v>
          </cell>
        </row>
        <row r="131">
          <cell r="A131" t="str">
            <v>13-1286</v>
          </cell>
        </row>
        <row r="132">
          <cell r="A132" t="str">
            <v>14-0579</v>
          </cell>
        </row>
        <row r="133">
          <cell r="A133" t="str">
            <v>15-1664</v>
          </cell>
        </row>
        <row r="134">
          <cell r="A134" t="str">
            <v>15-1229</v>
          </cell>
        </row>
        <row r="135">
          <cell r="A135" t="str">
            <v>15-1228</v>
          </cell>
        </row>
        <row r="136">
          <cell r="A136" t="str">
            <v>16-0350</v>
          </cell>
        </row>
        <row r="137">
          <cell r="A137" t="str">
            <v>13-1420</v>
          </cell>
        </row>
        <row r="138">
          <cell r="A138" t="str">
            <v>13-1356</v>
          </cell>
        </row>
        <row r="139">
          <cell r="A139" t="str">
            <v>13-0423</v>
          </cell>
        </row>
        <row r="140">
          <cell r="A140" t="str">
            <v>15-1518</v>
          </cell>
        </row>
        <row r="141">
          <cell r="A141" t="str">
            <v>15-1495</v>
          </cell>
        </row>
        <row r="142">
          <cell r="A142" t="str">
            <v>15-1501</v>
          </cell>
        </row>
        <row r="143">
          <cell r="A143" t="str">
            <v>15-1502</v>
          </cell>
        </row>
        <row r="144">
          <cell r="A144" t="str">
            <v>13-0393</v>
          </cell>
        </row>
        <row r="145">
          <cell r="A145" t="str">
            <v>13-0396</v>
          </cell>
        </row>
        <row r="146">
          <cell r="A146" t="str">
            <v>13-0397</v>
          </cell>
        </row>
        <row r="147">
          <cell r="A147" t="str">
            <v>13-0398</v>
          </cell>
        </row>
        <row r="148">
          <cell r="A148" t="str">
            <v>13-0401</v>
          </cell>
        </row>
        <row r="149">
          <cell r="A149" t="str">
            <v>13-0406</v>
          </cell>
        </row>
        <row r="150">
          <cell r="A150" t="str">
            <v>14-0466</v>
          </cell>
        </row>
        <row r="151">
          <cell r="A151" t="str">
            <v>14-0467</v>
          </cell>
        </row>
        <row r="152">
          <cell r="A152" t="str">
            <v>15-1117</v>
          </cell>
        </row>
        <row r="153">
          <cell r="A153" t="str">
            <v>13-0421</v>
          </cell>
        </row>
        <row r="154">
          <cell r="A154" t="str">
            <v>13-0228</v>
          </cell>
        </row>
        <row r="155">
          <cell r="A155" t="str">
            <v>13-0436</v>
          </cell>
        </row>
        <row r="156">
          <cell r="A156" t="str">
            <v>13-0438</v>
          </cell>
        </row>
        <row r="157">
          <cell r="A157" t="str">
            <v>13-1185</v>
          </cell>
        </row>
        <row r="158">
          <cell r="A158" t="str">
            <v>14-0557</v>
          </cell>
        </row>
        <row r="159">
          <cell r="A159" t="str">
            <v>14-0513</v>
          </cell>
        </row>
        <row r="160">
          <cell r="A160" t="str">
            <v>13-1474</v>
          </cell>
        </row>
        <row r="161">
          <cell r="A161" t="str">
            <v>14-0525</v>
          </cell>
        </row>
        <row r="162">
          <cell r="A162" t="str">
            <v>15-1173</v>
          </cell>
        </row>
        <row r="163">
          <cell r="A163" t="str">
            <v>15-1175</v>
          </cell>
        </row>
        <row r="164">
          <cell r="A164" t="str">
            <v>13-0514</v>
          </cell>
        </row>
        <row r="165">
          <cell r="A165" t="str">
            <v>13-0515</v>
          </cell>
        </row>
        <row r="166">
          <cell r="A166" t="str">
            <v>15-1185</v>
          </cell>
        </row>
        <row r="167">
          <cell r="A167" t="str">
            <v>14-0541</v>
          </cell>
        </row>
        <row r="168">
          <cell r="A168" t="str">
            <v>15-1189</v>
          </cell>
        </row>
        <row r="169">
          <cell r="A169" t="str">
            <v>15-1190</v>
          </cell>
        </row>
        <row r="170">
          <cell r="A170" t="str">
            <v>14-0542</v>
          </cell>
        </row>
        <row r="171">
          <cell r="A171" t="str">
            <v>15-1192</v>
          </cell>
        </row>
        <row r="172">
          <cell r="A172" t="str">
            <v>13-1172</v>
          </cell>
        </row>
        <row r="173">
          <cell r="A173" t="str">
            <v>14-0559</v>
          </cell>
        </row>
        <row r="174">
          <cell r="A174" t="str">
            <v>13-1229</v>
          </cell>
        </row>
        <row r="175">
          <cell r="A175" t="str">
            <v>15-1428</v>
          </cell>
        </row>
        <row r="176">
          <cell r="A176" t="str">
            <v>14-0895</v>
          </cell>
        </row>
        <row r="177">
          <cell r="A177" t="str">
            <v>14-0671</v>
          </cell>
        </row>
        <row r="178">
          <cell r="A178" t="str">
            <v>15-1285</v>
          </cell>
        </row>
        <row r="179">
          <cell r="A179" t="str">
            <v>14-1029</v>
          </cell>
        </row>
        <row r="180">
          <cell r="A180" t="str">
            <v>15-1227</v>
          </cell>
        </row>
        <row r="181">
          <cell r="A181" t="str">
            <v>14-0856</v>
          </cell>
        </row>
        <row r="182">
          <cell r="A182" t="str">
            <v>13-1411</v>
          </cell>
        </row>
        <row r="183">
          <cell r="A183" t="str">
            <v>14-0697</v>
          </cell>
        </row>
        <row r="184">
          <cell r="A184" t="str">
            <v>15-1681</v>
          </cell>
        </row>
        <row r="185">
          <cell r="A185" t="str">
            <v>14-0657</v>
          </cell>
        </row>
        <row r="186">
          <cell r="A186" t="str">
            <v>13-1287</v>
          </cell>
        </row>
        <row r="187">
          <cell r="A187" t="str">
            <v>15-1576</v>
          </cell>
        </row>
        <row r="188">
          <cell r="A188" t="str">
            <v>14-0806</v>
          </cell>
        </row>
        <row r="189">
          <cell r="A189" t="str">
            <v>13-1357</v>
          </cell>
        </row>
        <row r="190">
          <cell r="A190" t="str">
            <v>13-1303</v>
          </cell>
        </row>
        <row r="191">
          <cell r="A191" t="str">
            <v>14-0658</v>
          </cell>
        </row>
        <row r="192">
          <cell r="A192" t="str">
            <v>14-0661</v>
          </cell>
        </row>
        <row r="193">
          <cell r="A193" t="str">
            <v>15-1445</v>
          </cell>
        </row>
        <row r="194">
          <cell r="A194" t="str">
            <v>11-0426</v>
          </cell>
        </row>
        <row r="195">
          <cell r="A195" t="str">
            <v>03-090</v>
          </cell>
        </row>
        <row r="196">
          <cell r="A196" t="str">
            <v>14-0109</v>
          </cell>
        </row>
        <row r="197">
          <cell r="A197" t="str">
            <v>14-0110</v>
          </cell>
        </row>
        <row r="198">
          <cell r="A198" t="str">
            <v>10-0234</v>
          </cell>
        </row>
        <row r="199">
          <cell r="A199" t="str">
            <v>14-0053</v>
          </cell>
        </row>
        <row r="200">
          <cell r="A200" t="str">
            <v>13-0310</v>
          </cell>
        </row>
        <row r="201">
          <cell r="A201" t="str">
            <v>14-0458</v>
          </cell>
        </row>
        <row r="202">
          <cell r="A202" t="str">
            <v>12-0232</v>
          </cell>
        </row>
        <row r="203">
          <cell r="A203" t="str">
            <v>13-0210</v>
          </cell>
        </row>
        <row r="204">
          <cell r="A204" t="str">
            <v>13-0326</v>
          </cell>
        </row>
        <row r="205">
          <cell r="A205" t="str">
            <v>11-0205</v>
          </cell>
        </row>
        <row r="206">
          <cell r="A206" t="str">
            <v>10-0225</v>
          </cell>
        </row>
        <row r="207">
          <cell r="A207" t="str">
            <v>14-0204</v>
          </cell>
        </row>
        <row r="208">
          <cell r="A208" t="str">
            <v>13-0234</v>
          </cell>
        </row>
        <row r="209">
          <cell r="A209" t="str">
            <v>13-0227</v>
          </cell>
        </row>
        <row r="210">
          <cell r="A210" t="str">
            <v>12-0334</v>
          </cell>
        </row>
        <row r="211">
          <cell r="A211" t="str">
            <v>11-0253</v>
          </cell>
        </row>
        <row r="212">
          <cell r="A212" t="str">
            <v>11-0217</v>
          </cell>
        </row>
        <row r="213">
          <cell r="A213" t="str">
            <v>11-0221</v>
          </cell>
        </row>
        <row r="214">
          <cell r="A214" t="str">
            <v>12-0227</v>
          </cell>
        </row>
        <row r="215">
          <cell r="A215" t="str">
            <v>13-1130</v>
          </cell>
        </row>
        <row r="216">
          <cell r="A216" t="str">
            <v>60-0007</v>
          </cell>
        </row>
        <row r="217">
          <cell r="A217" t="str">
            <v>60-0008</v>
          </cell>
        </row>
        <row r="218">
          <cell r="A218" t="str">
            <v>11-0197</v>
          </cell>
        </row>
        <row r="219">
          <cell r="A219" t="str">
            <v>11-0200</v>
          </cell>
        </row>
        <row r="220">
          <cell r="A220" t="str">
            <v>12-0209</v>
          </cell>
        </row>
        <row r="221">
          <cell r="A221" t="str">
            <v>12-0342</v>
          </cell>
        </row>
        <row r="222">
          <cell r="A222" t="str">
            <v>13-0313</v>
          </cell>
        </row>
        <row r="223">
          <cell r="A223" t="str">
            <v>13-0314</v>
          </cell>
        </row>
        <row r="224">
          <cell r="A224" t="str">
            <v>13-0327</v>
          </cell>
        </row>
        <row r="225">
          <cell r="A225" t="str">
            <v>12-0492</v>
          </cell>
        </row>
        <row r="226">
          <cell r="A226" t="str">
            <v>13-0415</v>
          </cell>
        </row>
        <row r="227">
          <cell r="A227" t="str">
            <v>08-0027</v>
          </cell>
        </row>
        <row r="228">
          <cell r="A228" t="str">
            <v>13-0037</v>
          </cell>
        </row>
        <row r="229">
          <cell r="A229" t="str">
            <v>11-0087</v>
          </cell>
        </row>
        <row r="230">
          <cell r="A230" t="str">
            <v>12-0484</v>
          </cell>
        </row>
        <row r="231">
          <cell r="A231" t="str">
            <v>12-0500</v>
          </cell>
        </row>
        <row r="232">
          <cell r="A232" t="str">
            <v>11-0084</v>
          </cell>
        </row>
        <row r="233">
          <cell r="A233" t="str">
            <v>12-0674</v>
          </cell>
        </row>
        <row r="234">
          <cell r="A234" t="str">
            <v>12-0020</v>
          </cell>
        </row>
        <row r="235">
          <cell r="A235" t="str">
            <v>11-0404</v>
          </cell>
        </row>
        <row r="236">
          <cell r="A236" t="str">
            <v>13-0264</v>
          </cell>
        </row>
        <row r="237">
          <cell r="A237" t="str">
            <v>12-0499</v>
          </cell>
        </row>
        <row r="238">
          <cell r="A238" t="str">
            <v>08-0616</v>
          </cell>
        </row>
        <row r="239">
          <cell r="A239" t="str">
            <v>10-0424</v>
          </cell>
        </row>
        <row r="240">
          <cell r="A240" t="str">
            <v>12-0033</v>
          </cell>
        </row>
        <row r="241">
          <cell r="A241" t="str">
            <v>12-1224</v>
          </cell>
        </row>
        <row r="242">
          <cell r="A242" t="str">
            <v>13-1473</v>
          </cell>
        </row>
        <row r="243">
          <cell r="A243" t="str">
            <v>12-0515</v>
          </cell>
        </row>
        <row r="244">
          <cell r="A244" t="str">
            <v>12-0510</v>
          </cell>
        </row>
        <row r="245">
          <cell r="A245" t="str">
            <v>12-0514</v>
          </cell>
        </row>
        <row r="246">
          <cell r="A246" t="str">
            <v>13-0269</v>
          </cell>
        </row>
        <row r="247">
          <cell r="A247" t="str">
            <v>12-0429</v>
          </cell>
        </row>
        <row r="248">
          <cell r="A248" t="str">
            <v>12-0433</v>
          </cell>
        </row>
        <row r="249">
          <cell r="A249" t="str">
            <v>13-0006</v>
          </cell>
        </row>
        <row r="250">
          <cell r="A250" t="str">
            <v>12-0519</v>
          </cell>
        </row>
        <row r="251">
          <cell r="A251" t="str">
            <v>12-0451</v>
          </cell>
        </row>
        <row r="252">
          <cell r="A252" t="str">
            <v>10-0250</v>
          </cell>
        </row>
        <row r="253">
          <cell r="A253" t="str">
            <v>12-0313</v>
          </cell>
        </row>
        <row r="254">
          <cell r="A254" t="str">
            <v>15-1305</v>
          </cell>
        </row>
        <row r="255">
          <cell r="A255" t="str">
            <v>15-1307</v>
          </cell>
        </row>
        <row r="256">
          <cell r="A256" t="str">
            <v>13-1240</v>
          </cell>
        </row>
        <row r="257">
          <cell r="A257" t="str">
            <v>13-1244</v>
          </cell>
        </row>
        <row r="258">
          <cell r="A258" t="str">
            <v>13-0217</v>
          </cell>
        </row>
        <row r="259">
          <cell r="A259" t="str">
            <v>15-1225</v>
          </cell>
        </row>
        <row r="260">
          <cell r="A260" t="str">
            <v>15-1366</v>
          </cell>
        </row>
        <row r="261">
          <cell r="A261" t="str">
            <v>15-1367</v>
          </cell>
        </row>
        <row r="262">
          <cell r="A262" t="str">
            <v>15-1370</v>
          </cell>
        </row>
        <row r="263">
          <cell r="A263" t="str">
            <v>15-1371</v>
          </cell>
        </row>
        <row r="264">
          <cell r="A264" t="str">
            <v>14-0675</v>
          </cell>
        </row>
        <row r="265">
          <cell r="A265" t="str">
            <v>13-1346</v>
          </cell>
        </row>
        <row r="266">
          <cell r="A266" t="str">
            <v>14-0678</v>
          </cell>
        </row>
        <row r="267">
          <cell r="A267" t="str">
            <v>15-1320</v>
          </cell>
        </row>
        <row r="268">
          <cell r="A268" t="str">
            <v>14-0703</v>
          </cell>
        </row>
        <row r="269">
          <cell r="A269" t="str">
            <v>15-1298</v>
          </cell>
        </row>
        <row r="270">
          <cell r="A270" t="str">
            <v>14-0817</v>
          </cell>
        </row>
        <row r="271">
          <cell r="A271" t="str">
            <v>3.2 Информационные технологии</v>
          </cell>
        </row>
        <row r="272">
          <cell r="A272" t="str">
            <v>14-0968</v>
          </cell>
        </row>
        <row r="273">
          <cell r="A273" t="str">
            <v>15-1548</v>
          </cell>
        </row>
        <row r="274">
          <cell r="A274" t="str">
            <v>13-1292</v>
          </cell>
        </row>
        <row r="275">
          <cell r="A275" t="str">
            <v>15-1538</v>
          </cell>
        </row>
        <row r="276">
          <cell r="A276" t="str">
            <v>15-1539</v>
          </cell>
        </row>
        <row r="277">
          <cell r="A277" t="str">
            <v>15-1540</v>
          </cell>
        </row>
        <row r="278">
          <cell r="A278" t="str">
            <v>15-1541</v>
          </cell>
        </row>
        <row r="279">
          <cell r="A279" t="str">
            <v>14-0588</v>
          </cell>
        </row>
        <row r="280">
          <cell r="A280" t="str">
            <v>14-0589</v>
          </cell>
        </row>
        <row r="281">
          <cell r="A281" t="str">
            <v>11-0320</v>
          </cell>
        </row>
        <row r="282">
          <cell r="A282" t="str">
            <v>11-0333</v>
          </cell>
        </row>
        <row r="283">
          <cell r="A283" t="str">
            <v>11-0341</v>
          </cell>
        </row>
        <row r="284">
          <cell r="A284" t="str">
            <v>11-0342</v>
          </cell>
        </row>
        <row r="285">
          <cell r="A285" t="str">
            <v>12-0289</v>
          </cell>
        </row>
        <row r="286">
          <cell r="A286" t="str">
            <v>12-0294</v>
          </cell>
        </row>
        <row r="287">
          <cell r="A287" t="str">
            <v>14-0572</v>
          </cell>
        </row>
        <row r="288">
          <cell r="A288" t="str">
            <v>15-1623</v>
          </cell>
        </row>
        <row r="289">
          <cell r="A289" t="str">
            <v>3.3 АСКУЭ</v>
          </cell>
        </row>
        <row r="290">
          <cell r="A290" t="str">
            <v>14-0023</v>
          </cell>
        </row>
        <row r="291">
          <cell r="A291" t="str">
            <v>15-1635</v>
          </cell>
        </row>
        <row r="292">
          <cell r="A292" t="str">
            <v>15-1634</v>
          </cell>
        </row>
        <row r="293">
          <cell r="A293" t="str">
            <v>12-0283</v>
          </cell>
        </row>
        <row r="294">
          <cell r="A294" t="str">
            <v>12-0284</v>
          </cell>
        </row>
        <row r="295">
          <cell r="A295" t="str">
            <v>13-0190</v>
          </cell>
        </row>
        <row r="296">
          <cell r="A296" t="str">
            <v>13-0191</v>
          </cell>
        </row>
        <row r="297">
          <cell r="A297" t="str">
            <v>13-0192</v>
          </cell>
        </row>
        <row r="298">
          <cell r="A298" t="str">
            <v>13-0193</v>
          </cell>
        </row>
        <row r="299">
          <cell r="A299" t="str">
            <v>13-0194</v>
          </cell>
        </row>
        <row r="300">
          <cell r="A300" t="str">
            <v>11-0042</v>
          </cell>
        </row>
        <row r="301">
          <cell r="A301" t="str">
            <v>11-0044</v>
          </cell>
        </row>
        <row r="302">
          <cell r="A302" t="str">
            <v>11-0051</v>
          </cell>
        </row>
        <row r="303">
          <cell r="A303" t="str">
            <v>11-0053</v>
          </cell>
        </row>
        <row r="304">
          <cell r="A304" t="str">
            <v>11-0054</v>
          </cell>
        </row>
        <row r="305">
          <cell r="A305" t="str">
            <v>11-0056</v>
          </cell>
        </row>
        <row r="306">
          <cell r="A306" t="str">
            <v>11-0058</v>
          </cell>
        </row>
        <row r="307">
          <cell r="A307" t="str">
            <v>11-0060</v>
          </cell>
        </row>
        <row r="308">
          <cell r="A308" t="str">
            <v>11-0352</v>
          </cell>
        </row>
        <row r="309">
          <cell r="A309" t="str">
            <v>11-0368</v>
          </cell>
        </row>
        <row r="310">
          <cell r="A310" t="str">
            <v>12-0286</v>
          </cell>
        </row>
        <row r="311">
          <cell r="A311" t="str">
            <v>12-0287</v>
          </cell>
        </row>
        <row r="312">
          <cell r="A312" t="str">
            <v>11-0374</v>
          </cell>
        </row>
        <row r="313">
          <cell r="A313" t="str">
            <v>13-0189</v>
          </cell>
        </row>
        <row r="314">
          <cell r="A314" t="str">
            <v>13-0195</v>
          </cell>
        </row>
        <row r="315">
          <cell r="A315" t="str">
            <v>14-0024</v>
          </cell>
        </row>
        <row r="316">
          <cell r="A316" t="str">
            <v>3.5 Технологические присоединения</v>
          </cell>
        </row>
        <row r="317">
          <cell r="A317" t="str">
            <v>10-0511</v>
          </cell>
        </row>
        <row r="318">
          <cell r="A318" t="str">
            <v>14-0500</v>
          </cell>
        </row>
        <row r="319">
          <cell r="A319" t="str">
            <v>14-1000</v>
          </cell>
        </row>
        <row r="320">
          <cell r="A320" t="str">
            <v>15-1570</v>
          </cell>
        </row>
        <row r="321">
          <cell r="A321" t="str">
            <v>15-1448</v>
          </cell>
        </row>
        <row r="322">
          <cell r="A322" t="str">
            <v>08-0483</v>
          </cell>
        </row>
        <row r="323">
          <cell r="A323" t="str">
            <v>14-0664</v>
          </cell>
        </row>
        <row r="324">
          <cell r="A324" t="str">
            <v>13-1328</v>
          </cell>
        </row>
        <row r="325">
          <cell r="A325" t="str">
            <v>14-0669</v>
          </cell>
        </row>
        <row r="326">
          <cell r="A326" t="str">
            <v>14-0903</v>
          </cell>
        </row>
        <row r="327">
          <cell r="A327" t="str">
            <v>15-1667</v>
          </cell>
        </row>
        <row r="328">
          <cell r="A328" t="str">
            <v>14-0502</v>
          </cell>
        </row>
        <row r="329">
          <cell r="A329" t="str">
            <v>15-1434</v>
          </cell>
        </row>
        <row r="330">
          <cell r="A330" t="str">
            <v>15-1436</v>
          </cell>
        </row>
        <row r="331">
          <cell r="A331" t="str">
            <v>14-0802</v>
          </cell>
        </row>
        <row r="332">
          <cell r="A332" t="str">
            <v>12-0257</v>
          </cell>
        </row>
        <row r="333">
          <cell r="A333" t="str">
            <v>15-1583</v>
          </cell>
        </row>
        <row r="334">
          <cell r="A334" t="str">
            <v>15-1584</v>
          </cell>
        </row>
        <row r="335">
          <cell r="A335" t="str">
            <v>15-1601</v>
          </cell>
        </row>
        <row r="336">
          <cell r="A336" t="str">
            <v>14-0896</v>
          </cell>
        </row>
        <row r="337">
          <cell r="A337" t="str">
            <v>15-1580</v>
          </cell>
        </row>
        <row r="338">
          <cell r="A338" t="str">
            <v>15-1488</v>
          </cell>
        </row>
        <row r="339">
          <cell r="A339" t="str">
            <v>4. Надежность</v>
          </cell>
        </row>
        <row r="340">
          <cell r="A340" t="str">
            <v>4.1 Турбины</v>
          </cell>
        </row>
        <row r="341">
          <cell r="A341" t="str">
            <v>12-0381</v>
          </cell>
        </row>
        <row r="342">
          <cell r="A342" t="str">
            <v>11-0033</v>
          </cell>
        </row>
        <row r="343">
          <cell r="A343" t="str">
            <v>13-0232</v>
          </cell>
        </row>
        <row r="344">
          <cell r="A344" t="str">
            <v>13-0467</v>
          </cell>
        </row>
        <row r="345">
          <cell r="A345" t="str">
            <v>12-0028</v>
          </cell>
        </row>
        <row r="346">
          <cell r="A346" t="str">
            <v>13-0463</v>
          </cell>
        </row>
        <row r="347">
          <cell r="A347" t="str">
            <v>15-1557</v>
          </cell>
        </row>
        <row r="348">
          <cell r="A348" t="str">
            <v>10-0123</v>
          </cell>
        </row>
        <row r="349">
          <cell r="A349" t="str">
            <v>15-1456</v>
          </cell>
        </row>
        <row r="350">
          <cell r="A350" t="str">
            <v>13-1300</v>
          </cell>
        </row>
        <row r="351">
          <cell r="A351" t="str">
            <v>15-1334</v>
          </cell>
        </row>
        <row r="352">
          <cell r="A352" t="str">
            <v>15-1658</v>
          </cell>
        </row>
        <row r="353">
          <cell r="A353" t="str">
            <v>15-1260</v>
          </cell>
        </row>
        <row r="354">
          <cell r="A354" t="str">
            <v>14-0627</v>
          </cell>
        </row>
        <row r="355">
          <cell r="A355" t="str">
            <v>14-0632</v>
          </cell>
        </row>
        <row r="356">
          <cell r="A356" t="str">
            <v>14-0633</v>
          </cell>
        </row>
        <row r="357">
          <cell r="A357" t="str">
            <v>15-1268</v>
          </cell>
        </row>
        <row r="358">
          <cell r="A358" t="str">
            <v>15-1269</v>
          </cell>
        </row>
        <row r="359">
          <cell r="A359" t="str">
            <v>14-0640</v>
          </cell>
        </row>
        <row r="360">
          <cell r="A360" t="str">
            <v>15-1273</v>
          </cell>
        </row>
        <row r="361">
          <cell r="A361" t="str">
            <v>15-1392</v>
          </cell>
        </row>
        <row r="362">
          <cell r="A362" t="str">
            <v>15-1513</v>
          </cell>
        </row>
        <row r="363">
          <cell r="A363" t="str">
            <v>15-1118</v>
          </cell>
        </row>
        <row r="364">
          <cell r="A364" t="str">
            <v>14-0494</v>
          </cell>
        </row>
        <row r="365">
          <cell r="A365" t="str">
            <v>14-0560</v>
          </cell>
        </row>
        <row r="366">
          <cell r="A366" t="str">
            <v>13-1231</v>
          </cell>
        </row>
        <row r="367">
          <cell r="A367" t="str">
            <v>14-0803</v>
          </cell>
        </row>
        <row r="368">
          <cell r="A368" t="str">
            <v>14-0901</v>
          </cell>
        </row>
        <row r="369">
          <cell r="A369" t="str">
            <v>15-1680</v>
          </cell>
        </row>
        <row r="370">
          <cell r="A370" t="str">
            <v>14-0804</v>
          </cell>
        </row>
        <row r="371">
          <cell r="A371" t="str">
            <v>14-0656</v>
          </cell>
        </row>
        <row r="372">
          <cell r="A372" t="str">
            <v>15-1253</v>
          </cell>
        </row>
        <row r="373">
          <cell r="A373" t="str">
            <v>13-0027</v>
          </cell>
        </row>
        <row r="374">
          <cell r="A374" t="str">
            <v>15-1258</v>
          </cell>
        </row>
        <row r="375">
          <cell r="A375" t="str">
            <v>14-0617</v>
          </cell>
        </row>
        <row r="376">
          <cell r="A376" t="str">
            <v>14-0116</v>
          </cell>
        </row>
        <row r="377">
          <cell r="A377" t="str">
            <v>13-0044</v>
          </cell>
        </row>
        <row r="378">
          <cell r="A378" t="str">
            <v>13-0464</v>
          </cell>
        </row>
        <row r="379">
          <cell r="A379" t="str">
            <v>12-0490</v>
          </cell>
        </row>
        <row r="380">
          <cell r="A380" t="str">
            <v>15-1226</v>
          </cell>
        </row>
        <row r="381">
          <cell r="A381" t="str">
            <v>12-0009</v>
          </cell>
        </row>
        <row r="382">
          <cell r="A382" t="str">
            <v>15-1684</v>
          </cell>
        </row>
        <row r="383">
          <cell r="A383" t="str">
            <v>4.2 Котлы</v>
          </cell>
        </row>
        <row r="384">
          <cell r="A384" t="str">
            <v>13-1137</v>
          </cell>
        </row>
        <row r="385">
          <cell r="A385" t="str">
            <v>13-0048</v>
          </cell>
        </row>
        <row r="386">
          <cell r="A386" t="str">
            <v>12-1213</v>
          </cell>
        </row>
        <row r="387">
          <cell r="A387" t="str">
            <v>15-1685</v>
          </cell>
        </row>
        <row r="388">
          <cell r="A388" t="str">
            <v>15-1542</v>
          </cell>
        </row>
        <row r="389">
          <cell r="A389" t="str">
            <v>13-1189</v>
          </cell>
        </row>
        <row r="390">
          <cell r="A390" t="str">
            <v>13-1144</v>
          </cell>
        </row>
        <row r="391">
          <cell r="A391" t="str">
            <v>14-0548</v>
          </cell>
        </row>
        <row r="392">
          <cell r="A392" t="str">
            <v>15-1554</v>
          </cell>
        </row>
        <row r="393">
          <cell r="A393" t="str">
            <v>12-0344</v>
          </cell>
        </row>
        <row r="394">
          <cell r="A394" t="str">
            <v>12-0390</v>
          </cell>
        </row>
        <row r="395">
          <cell r="A395" t="str">
            <v>15-1352</v>
          </cell>
        </row>
        <row r="396">
          <cell r="A396" t="str">
            <v>4.3 Паропровод</v>
          </cell>
        </row>
        <row r="397">
          <cell r="A397" t="str">
            <v>15-1449</v>
          </cell>
        </row>
        <row r="398">
          <cell r="A398" t="str">
            <v>13-1258</v>
          </cell>
        </row>
        <row r="399">
          <cell r="A399" t="str">
            <v>15-1438</v>
          </cell>
        </row>
        <row r="400">
          <cell r="A400" t="str">
            <v>15-1257</v>
          </cell>
        </row>
        <row r="401">
          <cell r="A401" t="str">
            <v>13-0212</v>
          </cell>
        </row>
        <row r="402">
          <cell r="A402" t="str">
            <v>12-0229</v>
          </cell>
        </row>
        <row r="403">
          <cell r="A403" t="str">
            <v>14-0036</v>
          </cell>
        </row>
        <row r="404">
          <cell r="A404" t="str">
            <v>12-0526</v>
          </cell>
        </row>
        <row r="405">
          <cell r="A405" t="str">
            <v>13-1360</v>
          </cell>
        </row>
        <row r="406">
          <cell r="A406" t="str">
            <v>4.4 ПВК</v>
          </cell>
        </row>
        <row r="407">
          <cell r="A407" t="str">
            <v>13-0236</v>
          </cell>
        </row>
        <row r="408">
          <cell r="A408" t="str">
            <v>14-0569</v>
          </cell>
        </row>
        <row r="409">
          <cell r="A409" t="str">
            <v>14-0040</v>
          </cell>
        </row>
        <row r="410">
          <cell r="A410" t="str">
            <v>4.5 ЗИС</v>
          </cell>
        </row>
        <row r="411">
          <cell r="A411" t="str">
            <v>14-0210</v>
          </cell>
        </row>
        <row r="412">
          <cell r="A412" t="str">
            <v>13-0451</v>
          </cell>
        </row>
        <row r="413">
          <cell r="A413" t="str">
            <v>15-1144</v>
          </cell>
        </row>
        <row r="414">
          <cell r="A414" t="str">
            <v>15-1145</v>
          </cell>
        </row>
        <row r="415">
          <cell r="A415" t="str">
            <v>13-1156</v>
          </cell>
        </row>
        <row r="416">
          <cell r="A416" t="str">
            <v>14-0540</v>
          </cell>
        </row>
        <row r="417">
          <cell r="A417" t="str">
            <v>15-1415</v>
          </cell>
        </row>
        <row r="418">
          <cell r="A418" t="str">
            <v>14-0799</v>
          </cell>
        </row>
        <row r="419">
          <cell r="A419" t="str">
            <v>15-1313</v>
          </cell>
        </row>
        <row r="420">
          <cell r="A420" t="str">
            <v>16-0036</v>
          </cell>
        </row>
        <row r="421">
          <cell r="A421" t="str">
            <v>15-1264</v>
          </cell>
        </row>
        <row r="422">
          <cell r="A422" t="str">
            <v>14-0638</v>
          </cell>
        </row>
        <row r="423">
          <cell r="A423" t="str">
            <v>15-1274</v>
          </cell>
        </row>
        <row r="424">
          <cell r="A424" t="str">
            <v>15-1376</v>
          </cell>
        </row>
        <row r="425">
          <cell r="A425" t="str">
            <v>15-1460</v>
          </cell>
        </row>
        <row r="426">
          <cell r="A426" t="str">
            <v>14-0775</v>
          </cell>
        </row>
        <row r="427">
          <cell r="A427" t="str">
            <v>05-0295</v>
          </cell>
        </row>
        <row r="428">
          <cell r="A428" t="str">
            <v>15-1496</v>
          </cell>
        </row>
        <row r="429">
          <cell r="A429" t="str">
            <v>14-0554</v>
          </cell>
        </row>
        <row r="430">
          <cell r="A430" t="str">
            <v>13-1145</v>
          </cell>
        </row>
        <row r="431">
          <cell r="A431" t="str">
            <v>13-1199</v>
          </cell>
        </row>
        <row r="432">
          <cell r="A432" t="str">
            <v>14-0704</v>
          </cell>
        </row>
        <row r="433">
          <cell r="A433" t="str">
            <v>13-0214</v>
          </cell>
        </row>
        <row r="434">
          <cell r="A434" t="str">
            <v>13-0182</v>
          </cell>
        </row>
        <row r="435">
          <cell r="A435" t="str">
            <v>14-0476</v>
          </cell>
        </row>
        <row r="436">
          <cell r="A436" t="str">
            <v>12-0403</v>
          </cell>
        </row>
        <row r="437">
          <cell r="A437" t="str">
            <v>15-1119</v>
          </cell>
        </row>
        <row r="438">
          <cell r="A438" t="str">
            <v>08-0618</v>
          </cell>
        </row>
        <row r="439">
          <cell r="A439" t="str">
            <v>13-0243</v>
          </cell>
        </row>
        <row r="440">
          <cell r="A440" t="str">
            <v>15-1358</v>
          </cell>
        </row>
        <row r="441">
          <cell r="A441" t="str">
            <v>15-1360</v>
          </cell>
        </row>
        <row r="442">
          <cell r="A442" t="str">
            <v>15-1365</v>
          </cell>
        </row>
        <row r="443">
          <cell r="A443" t="str">
            <v>15-1368</v>
          </cell>
        </row>
        <row r="444">
          <cell r="A444" t="str">
            <v>15-1372</v>
          </cell>
        </row>
        <row r="445">
          <cell r="A445" t="str">
            <v>15-1373</v>
          </cell>
        </row>
        <row r="446">
          <cell r="A446" t="str">
            <v>4.6 Автоматика</v>
          </cell>
        </row>
        <row r="447">
          <cell r="A447" t="str">
            <v>14-0211</v>
          </cell>
        </row>
        <row r="448">
          <cell r="A448" t="str">
            <v>13-0331</v>
          </cell>
        </row>
        <row r="449">
          <cell r="A449" t="str">
            <v>12-0336</v>
          </cell>
        </row>
        <row r="450">
          <cell r="A450" t="str">
            <v>13-0336</v>
          </cell>
        </row>
        <row r="451">
          <cell r="A451" t="str">
            <v>13-0364</v>
          </cell>
        </row>
        <row r="452">
          <cell r="A452" t="str">
            <v>13-0403</v>
          </cell>
        </row>
        <row r="453">
          <cell r="A453" t="str">
            <v>13-0429</v>
          </cell>
        </row>
        <row r="454">
          <cell r="A454" t="str">
            <v>14-0491</v>
          </cell>
        </row>
        <row r="455">
          <cell r="A455" t="str">
            <v>13-0449</v>
          </cell>
        </row>
        <row r="456">
          <cell r="A456" t="str">
            <v>14-0495</v>
          </cell>
        </row>
        <row r="457">
          <cell r="A457" t="str">
            <v>13-0480</v>
          </cell>
        </row>
        <row r="458">
          <cell r="A458" t="str">
            <v>13-0516</v>
          </cell>
        </row>
        <row r="459">
          <cell r="A459" t="str">
            <v>15-1206</v>
          </cell>
        </row>
        <row r="460">
          <cell r="A460" t="str">
            <v>12-0708</v>
          </cell>
        </row>
        <row r="461">
          <cell r="A461" t="str">
            <v>11-0440</v>
          </cell>
        </row>
        <row r="462">
          <cell r="A462" t="str">
            <v>14-0820</v>
          </cell>
        </row>
        <row r="463">
          <cell r="A463" t="str">
            <v>15-1329</v>
          </cell>
        </row>
        <row r="464">
          <cell r="A464" t="str">
            <v>15-1330</v>
          </cell>
        </row>
        <row r="465">
          <cell r="A465" t="str">
            <v>13-1419</v>
          </cell>
        </row>
        <row r="466">
          <cell r="A466" t="str">
            <v>15-1266</v>
          </cell>
        </row>
        <row r="467">
          <cell r="A467" t="str">
            <v>14-0642</v>
          </cell>
        </row>
        <row r="468">
          <cell r="A468" t="str">
            <v>14-0643</v>
          </cell>
        </row>
        <row r="469">
          <cell r="A469" t="str">
            <v>14-0644</v>
          </cell>
        </row>
        <row r="470">
          <cell r="A470" t="str">
            <v>15-1271</v>
          </cell>
        </row>
        <row r="471">
          <cell r="A471" t="str">
            <v>15-1301</v>
          </cell>
        </row>
        <row r="472">
          <cell r="A472" t="str">
            <v>15-1394</v>
          </cell>
        </row>
        <row r="473">
          <cell r="A473" t="str">
            <v>15-1472</v>
          </cell>
        </row>
        <row r="474">
          <cell r="A474" t="str">
            <v>15-1473</v>
          </cell>
        </row>
        <row r="475">
          <cell r="A475" t="str">
            <v>15-1333</v>
          </cell>
        </row>
        <row r="476">
          <cell r="A476" t="str">
            <v>14-0999</v>
          </cell>
        </row>
        <row r="477">
          <cell r="A477" t="str">
            <v>15-1292</v>
          </cell>
        </row>
        <row r="478">
          <cell r="A478" t="str">
            <v>14-0993</v>
          </cell>
        </row>
        <row r="479">
          <cell r="A479" t="str">
            <v>15-1656</v>
          </cell>
        </row>
        <row r="480">
          <cell r="A480" t="str">
            <v>15-1503</v>
          </cell>
        </row>
        <row r="481">
          <cell r="A481" t="str">
            <v>12-1113</v>
          </cell>
        </row>
        <row r="482">
          <cell r="A482" t="str">
            <v>13-0402</v>
          </cell>
        </row>
        <row r="483">
          <cell r="A483" t="str">
            <v>13-1230</v>
          </cell>
        </row>
        <row r="484">
          <cell r="A484" t="str">
            <v>14-0793</v>
          </cell>
        </row>
        <row r="485">
          <cell r="A485" t="str">
            <v>15-1614</v>
          </cell>
        </row>
        <row r="486">
          <cell r="A486" t="str">
            <v>12-1177</v>
          </cell>
        </row>
        <row r="487">
          <cell r="A487" t="str">
            <v>15-1255</v>
          </cell>
        </row>
        <row r="488">
          <cell r="A488" t="str">
            <v>12-0695</v>
          </cell>
        </row>
        <row r="489">
          <cell r="A489" t="str">
            <v>12-0319</v>
          </cell>
        </row>
        <row r="490">
          <cell r="A490" t="str">
            <v>12-0321</v>
          </cell>
        </row>
        <row r="491">
          <cell r="A491" t="str">
            <v>12-0697</v>
          </cell>
        </row>
        <row r="492">
          <cell r="A492" t="str">
            <v>12-0330</v>
          </cell>
        </row>
        <row r="493">
          <cell r="A493" t="str">
            <v>13-0174</v>
          </cell>
        </row>
        <row r="494">
          <cell r="A494" t="str">
            <v>12-0717</v>
          </cell>
        </row>
        <row r="495">
          <cell r="A495" t="str">
            <v>12-0474</v>
          </cell>
        </row>
        <row r="496">
          <cell r="A496" t="str">
            <v>07-0379</v>
          </cell>
        </row>
        <row r="497">
          <cell r="A497" t="str">
            <v>15-1482</v>
          </cell>
        </row>
        <row r="498">
          <cell r="A498" t="str">
            <v>15-1483</v>
          </cell>
        </row>
        <row r="499">
          <cell r="A499" t="str">
            <v>15-1485</v>
          </cell>
        </row>
        <row r="500">
          <cell r="A500" t="str">
            <v>15-1578</v>
          </cell>
        </row>
        <row r="501">
          <cell r="A501" t="str">
            <v>15-1579</v>
          </cell>
        </row>
        <row r="502">
          <cell r="A502" t="str">
            <v>4.7 Электротехника</v>
          </cell>
        </row>
        <row r="503">
          <cell r="A503" t="str">
            <v>11-0157</v>
          </cell>
        </row>
        <row r="504">
          <cell r="A504" t="str">
            <v>12-0242</v>
          </cell>
        </row>
        <row r="505">
          <cell r="A505" t="str">
            <v>13-0211</v>
          </cell>
        </row>
        <row r="506">
          <cell r="A506" t="str">
            <v>14-0038</v>
          </cell>
        </row>
        <row r="507">
          <cell r="A507" t="str">
            <v>11-0227</v>
          </cell>
        </row>
        <row r="508">
          <cell r="A508" t="str">
            <v>10-0251</v>
          </cell>
        </row>
        <row r="509">
          <cell r="A509" t="str">
            <v>12-0432</v>
          </cell>
        </row>
        <row r="510">
          <cell r="A510" t="str">
            <v>12-0721</v>
          </cell>
        </row>
        <row r="511">
          <cell r="A511" t="str">
            <v>12-0219</v>
          </cell>
        </row>
        <row r="512">
          <cell r="A512" t="str">
            <v>13-0413</v>
          </cell>
        </row>
        <row r="513">
          <cell r="A513" t="str">
            <v>13-0478</v>
          </cell>
        </row>
        <row r="514">
          <cell r="A514" t="str">
            <v>15-1171</v>
          </cell>
        </row>
        <row r="515">
          <cell r="A515" t="str">
            <v>15-1187</v>
          </cell>
        </row>
        <row r="516">
          <cell r="A516" t="str">
            <v>13-1164</v>
          </cell>
        </row>
        <row r="517">
          <cell r="A517" t="str">
            <v>15-1236</v>
          </cell>
        </row>
        <row r="518">
          <cell r="A518" t="str">
            <v>15-1494</v>
          </cell>
        </row>
        <row r="519">
          <cell r="A519" t="str">
            <v>13-0340</v>
          </cell>
        </row>
        <row r="520">
          <cell r="A520" t="str">
            <v>15-1596</v>
          </cell>
        </row>
        <row r="521">
          <cell r="A521" t="str">
            <v>15-1338</v>
          </cell>
        </row>
        <row r="522">
          <cell r="A522" t="str">
            <v>16-0014</v>
          </cell>
        </row>
        <row r="523">
          <cell r="A523" t="str">
            <v>14-0966</v>
          </cell>
        </row>
        <row r="524">
          <cell r="A524" t="str">
            <v>15-1453</v>
          </cell>
        </row>
        <row r="525">
          <cell r="A525" t="str">
            <v>13-1264</v>
          </cell>
        </row>
        <row r="526">
          <cell r="A526" t="str">
            <v>14-0773</v>
          </cell>
        </row>
        <row r="527">
          <cell r="A527" t="str">
            <v>15-1660</v>
          </cell>
        </row>
        <row r="528">
          <cell r="A528" t="str">
            <v>15-1291</v>
          </cell>
        </row>
        <row r="529">
          <cell r="A529" t="str">
            <v>14-0797</v>
          </cell>
        </row>
        <row r="530">
          <cell r="A530" t="str">
            <v>14-0621</v>
          </cell>
        </row>
        <row r="531">
          <cell r="A531" t="str">
            <v>15-1547</v>
          </cell>
        </row>
        <row r="532">
          <cell r="A532" t="str">
            <v>14-0753</v>
          </cell>
        </row>
        <row r="533">
          <cell r="A533" t="str">
            <v>15-1661</v>
          </cell>
        </row>
        <row r="534">
          <cell r="A534" t="str">
            <v>15-1657</v>
          </cell>
        </row>
        <row r="535">
          <cell r="A535" t="str">
            <v>15-1272</v>
          </cell>
        </row>
        <row r="536">
          <cell r="A536" t="str">
            <v>15-1275</v>
          </cell>
        </row>
        <row r="537">
          <cell r="A537" t="str">
            <v>15-1277</v>
          </cell>
        </row>
        <row r="538">
          <cell r="A538" t="str">
            <v>15-1393</v>
          </cell>
        </row>
        <row r="539">
          <cell r="A539" t="str">
            <v>15-1403</v>
          </cell>
        </row>
        <row r="540">
          <cell r="A540" t="str">
            <v>15-1404</v>
          </cell>
        </row>
        <row r="541">
          <cell r="A541" t="str">
            <v>15-1405</v>
          </cell>
        </row>
        <row r="542">
          <cell r="A542" t="str">
            <v>15-1412</v>
          </cell>
        </row>
        <row r="543">
          <cell r="A543" t="str">
            <v>15-1270</v>
          </cell>
        </row>
        <row r="544">
          <cell r="A544" t="str">
            <v>13-1290</v>
          </cell>
        </row>
        <row r="545">
          <cell r="A545" t="str">
            <v>13-1291</v>
          </cell>
        </row>
        <row r="546">
          <cell r="A546" t="str">
            <v>14-0716</v>
          </cell>
        </row>
        <row r="547">
          <cell r="A547" t="str">
            <v>15-1492</v>
          </cell>
        </row>
        <row r="548">
          <cell r="A548" t="str">
            <v>14-0668</v>
          </cell>
        </row>
        <row r="549">
          <cell r="A549" t="str">
            <v>15-1647</v>
          </cell>
        </row>
        <row r="550">
          <cell r="A550" t="str">
            <v>15-1339</v>
          </cell>
        </row>
        <row r="551">
          <cell r="A551" t="str">
            <v>15-1337</v>
          </cell>
        </row>
        <row r="552">
          <cell r="A552" t="str">
            <v>15-1620</v>
          </cell>
        </row>
        <row r="553">
          <cell r="A553" t="str">
            <v>14-0994</v>
          </cell>
        </row>
        <row r="554">
          <cell r="A554" t="str">
            <v>15-1643</v>
          </cell>
        </row>
        <row r="555">
          <cell r="A555" t="str">
            <v>14-0869</v>
          </cell>
        </row>
        <row r="556">
          <cell r="A556" t="str">
            <v>15-1497</v>
          </cell>
        </row>
        <row r="557">
          <cell r="A557" t="str">
            <v>15-1500</v>
          </cell>
        </row>
        <row r="558">
          <cell r="A558" t="str">
            <v>14-1006</v>
          </cell>
        </row>
        <row r="559">
          <cell r="A559" t="str">
            <v>15-1116</v>
          </cell>
        </row>
        <row r="560">
          <cell r="A560" t="str">
            <v>14-0463</v>
          </cell>
        </row>
        <row r="561">
          <cell r="A561" t="str">
            <v>13-0432</v>
          </cell>
        </row>
        <row r="562">
          <cell r="A562" t="str">
            <v>13-1188</v>
          </cell>
        </row>
        <row r="563">
          <cell r="A563" t="str">
            <v>14-0530</v>
          </cell>
        </row>
        <row r="564">
          <cell r="A564" t="str">
            <v>14-0527</v>
          </cell>
        </row>
        <row r="565">
          <cell r="A565" t="str">
            <v>13-1136</v>
          </cell>
        </row>
        <row r="566">
          <cell r="A566" t="str">
            <v>13-1140</v>
          </cell>
        </row>
        <row r="567">
          <cell r="A567" t="str">
            <v>13-1143</v>
          </cell>
        </row>
        <row r="568">
          <cell r="A568" t="str">
            <v>13-1150</v>
          </cell>
        </row>
        <row r="569">
          <cell r="A569" t="str">
            <v>15-1194</v>
          </cell>
        </row>
        <row r="570">
          <cell r="A570" t="str">
            <v>15-1195</v>
          </cell>
        </row>
        <row r="571">
          <cell r="A571" t="str">
            <v>15-1202</v>
          </cell>
        </row>
        <row r="572">
          <cell r="A572" t="str">
            <v>13-1191</v>
          </cell>
        </row>
        <row r="573">
          <cell r="A573" t="str">
            <v>13-1192</v>
          </cell>
        </row>
        <row r="574">
          <cell r="A574" t="str">
            <v>13-1196</v>
          </cell>
        </row>
        <row r="575">
          <cell r="A575" t="str">
            <v>13-1201</v>
          </cell>
        </row>
        <row r="576">
          <cell r="A576" t="str">
            <v>13-1205</v>
          </cell>
        </row>
        <row r="577">
          <cell r="A577" t="str">
            <v>13-1215</v>
          </cell>
        </row>
        <row r="578">
          <cell r="A578" t="str">
            <v>13-1216</v>
          </cell>
        </row>
        <row r="579">
          <cell r="A579" t="str">
            <v>14-0561</v>
          </cell>
        </row>
        <row r="580">
          <cell r="A580" t="str">
            <v>14-0562</v>
          </cell>
        </row>
        <row r="581">
          <cell r="A581" t="str">
            <v>14-0564</v>
          </cell>
        </row>
        <row r="582">
          <cell r="A582" t="str">
            <v>14-0565</v>
          </cell>
        </row>
        <row r="583">
          <cell r="A583" t="str">
            <v>15-1215</v>
          </cell>
        </row>
        <row r="584">
          <cell r="A584" t="str">
            <v>16-0108</v>
          </cell>
        </row>
        <row r="585">
          <cell r="A585" t="str">
            <v>14-0865</v>
          </cell>
        </row>
        <row r="586">
          <cell r="A586" t="str">
            <v>13-0504</v>
          </cell>
        </row>
        <row r="587">
          <cell r="A587" t="str">
            <v>15-1633</v>
          </cell>
        </row>
        <row r="588">
          <cell r="A588" t="str">
            <v>14-0855</v>
          </cell>
        </row>
        <row r="589">
          <cell r="A589" t="str">
            <v>16-0218</v>
          </cell>
        </row>
        <row r="590">
          <cell r="A590" t="str">
            <v>14-0607</v>
          </cell>
        </row>
        <row r="591">
          <cell r="A591" t="str">
            <v>14-0729</v>
          </cell>
        </row>
        <row r="592">
          <cell r="A592" t="str">
            <v>14-0730</v>
          </cell>
        </row>
        <row r="593">
          <cell r="A593" t="str">
            <v>15-1281</v>
          </cell>
        </row>
        <row r="594">
          <cell r="A594" t="str">
            <v>14-0897</v>
          </cell>
        </row>
        <row r="595">
          <cell r="A595" t="str">
            <v>13-0323</v>
          </cell>
        </row>
        <row r="596">
          <cell r="A596" t="str">
            <v>14-0930</v>
          </cell>
        </row>
        <row r="597">
          <cell r="A597" t="str">
            <v>14-0680</v>
          </cell>
        </row>
        <row r="598">
          <cell r="A598" t="str">
            <v>11-4614</v>
          </cell>
        </row>
        <row r="599">
          <cell r="A599" t="str">
            <v>15-1442</v>
          </cell>
        </row>
        <row r="600">
          <cell r="A600" t="str">
            <v>15-1443</v>
          </cell>
        </row>
        <row r="601">
          <cell r="A601" t="str">
            <v>15-1648</v>
          </cell>
        </row>
        <row r="602">
          <cell r="A602" t="str">
            <v>14-0618</v>
          </cell>
        </row>
        <row r="603">
          <cell r="A603" t="str">
            <v>12-0378</v>
          </cell>
        </row>
        <row r="604">
          <cell r="A604" t="str">
            <v>13-0247</v>
          </cell>
        </row>
        <row r="605">
          <cell r="A605" t="str">
            <v>13-0249</v>
          </cell>
        </row>
        <row r="606">
          <cell r="A606" t="str">
            <v>13-0250</v>
          </cell>
        </row>
        <row r="607">
          <cell r="A607" t="str">
            <v>13-0252</v>
          </cell>
        </row>
        <row r="608">
          <cell r="A608" t="str">
            <v>14-0052</v>
          </cell>
        </row>
        <row r="609">
          <cell r="A609" t="str">
            <v>14-0066</v>
          </cell>
        </row>
        <row r="610">
          <cell r="A610" t="str">
            <v>13-0420</v>
          </cell>
        </row>
        <row r="611">
          <cell r="A611" t="str">
            <v>14-0483</v>
          </cell>
        </row>
        <row r="612">
          <cell r="A612" t="str">
            <v>14-0076</v>
          </cell>
        </row>
        <row r="613">
          <cell r="A613" t="str">
            <v>14-0484</v>
          </cell>
        </row>
        <row r="614">
          <cell r="A614" t="str">
            <v>14-0090</v>
          </cell>
        </row>
        <row r="615">
          <cell r="A615" t="str">
            <v>11-0430</v>
          </cell>
        </row>
        <row r="616">
          <cell r="A616" t="str">
            <v>14-0465</v>
          </cell>
        </row>
        <row r="617">
          <cell r="A617" t="str">
            <v>14-0097</v>
          </cell>
        </row>
        <row r="618">
          <cell r="A618" t="str">
            <v>14-0100</v>
          </cell>
        </row>
        <row r="619">
          <cell r="A619" t="str">
            <v>14-0102</v>
          </cell>
        </row>
        <row r="620">
          <cell r="A620" t="str">
            <v>14-0106</v>
          </cell>
        </row>
        <row r="621">
          <cell r="A621" t="str">
            <v>12-0372</v>
          </cell>
        </row>
        <row r="622">
          <cell r="A622" t="str">
            <v>12-0396</v>
          </cell>
        </row>
        <row r="623">
          <cell r="A623" t="str">
            <v>13-0183</v>
          </cell>
        </row>
        <row r="624">
          <cell r="A624" t="str">
            <v>13-0348</v>
          </cell>
        </row>
        <row r="625">
          <cell r="A625" t="str">
            <v>13-0349</v>
          </cell>
        </row>
        <row r="626">
          <cell r="A626" t="str">
            <v>14-0214</v>
          </cell>
        </row>
        <row r="627">
          <cell r="A627" t="str">
            <v>14-0215</v>
          </cell>
        </row>
        <row r="628">
          <cell r="A628" t="str">
            <v>13-0245</v>
          </cell>
        </row>
        <row r="629">
          <cell r="A629" t="str">
            <v>13-0040</v>
          </cell>
        </row>
        <row r="630">
          <cell r="A630" t="str">
            <v>13-0042</v>
          </cell>
        </row>
        <row r="631">
          <cell r="A631" t="str">
            <v>10-0426</v>
          </cell>
        </row>
        <row r="632">
          <cell r="A632" t="str">
            <v>11-0070</v>
          </cell>
        </row>
        <row r="633">
          <cell r="A633" t="str">
            <v>11-0090</v>
          </cell>
        </row>
        <row r="634">
          <cell r="A634" t="str">
            <v>15-1120</v>
          </cell>
        </row>
        <row r="635">
          <cell r="A635" t="str">
            <v>12-1117</v>
          </cell>
        </row>
        <row r="636">
          <cell r="A636" t="str">
            <v>15-1122</v>
          </cell>
        </row>
        <row r="637">
          <cell r="A637" t="str">
            <v>14-0481</v>
          </cell>
        </row>
        <row r="638">
          <cell r="A638" t="str">
            <v>12-0405</v>
          </cell>
        </row>
        <row r="639">
          <cell r="A639" t="str">
            <v>13-0261</v>
          </cell>
        </row>
        <row r="640">
          <cell r="A640" t="str">
            <v>12-0528</v>
          </cell>
        </row>
        <row r="641">
          <cell r="A641" t="str">
            <v>12-0535</v>
          </cell>
        </row>
        <row r="642">
          <cell r="A642" t="str">
            <v>13-0282</v>
          </cell>
        </row>
        <row r="643">
          <cell r="A643" t="str">
            <v>13-0283</v>
          </cell>
        </row>
        <row r="644">
          <cell r="A644" t="str">
            <v>12-0428</v>
          </cell>
        </row>
        <row r="645">
          <cell r="A645" t="str">
            <v>12-0425</v>
          </cell>
        </row>
        <row r="646">
          <cell r="A646" t="str">
            <v>13-0004</v>
          </cell>
        </row>
        <row r="647">
          <cell r="A647" t="str">
            <v>08-0128</v>
          </cell>
        </row>
        <row r="648">
          <cell r="A648" t="str">
            <v>13-0266</v>
          </cell>
        </row>
        <row r="649">
          <cell r="A649" t="str">
            <v>13-0280</v>
          </cell>
        </row>
        <row r="650">
          <cell r="A650" t="str">
            <v>12-0421</v>
          </cell>
        </row>
        <row r="651">
          <cell r="A651" t="str">
            <v>10-0252</v>
          </cell>
        </row>
        <row r="652">
          <cell r="A652" t="str">
            <v>13-0474</v>
          </cell>
        </row>
        <row r="653">
          <cell r="A653" t="str">
            <v>11-0094</v>
          </cell>
        </row>
        <row r="654">
          <cell r="A654" t="str">
            <v>15-1653</v>
          </cell>
        </row>
        <row r="655">
          <cell r="A655" t="str">
            <v>12-0686</v>
          </cell>
        </row>
        <row r="656">
          <cell r="A656" t="str">
            <v>13-1233</v>
          </cell>
        </row>
        <row r="657">
          <cell r="A657" t="str">
            <v>15-1220</v>
          </cell>
        </row>
        <row r="658">
          <cell r="A658" t="str">
            <v>15-1221</v>
          </cell>
        </row>
        <row r="659">
          <cell r="A659" t="str">
            <v>15-1343</v>
          </cell>
        </row>
        <row r="660">
          <cell r="A660" t="str">
            <v>15-1356</v>
          </cell>
        </row>
        <row r="661">
          <cell r="A661" t="str">
            <v>15-1357</v>
          </cell>
        </row>
        <row r="662">
          <cell r="A662" t="str">
            <v>16-0127</v>
          </cell>
        </row>
        <row r="663">
          <cell r="A663" t="str">
            <v>16-0129</v>
          </cell>
        </row>
        <row r="664">
          <cell r="A664" t="str">
            <v>15-1369</v>
          </cell>
        </row>
        <row r="665">
          <cell r="A665" t="str">
            <v>14-0707</v>
          </cell>
        </row>
        <row r="666">
          <cell r="A666" t="str">
            <v>15-1651</v>
          </cell>
        </row>
        <row r="667">
          <cell r="A667" t="str">
            <v>15-1652</v>
          </cell>
        </row>
        <row r="668">
          <cell r="A668" t="str">
            <v>15-1678</v>
          </cell>
        </row>
        <row r="669">
          <cell r="A669" t="str">
            <v>15-1251</v>
          </cell>
        </row>
        <row r="670">
          <cell r="A670" t="str">
            <v>15-1646</v>
          </cell>
        </row>
        <row r="671">
          <cell r="A671" t="str">
            <v>14-0861</v>
          </cell>
        </row>
        <row r="672">
          <cell r="A672" t="str">
            <v>4.8 Вспомогательное</v>
          </cell>
        </row>
        <row r="673">
          <cell r="A673" t="str">
            <v>14-0690</v>
          </cell>
        </row>
        <row r="674">
          <cell r="A674" t="str">
            <v>14-0602</v>
          </cell>
        </row>
        <row r="675">
          <cell r="A675" t="str">
            <v>10-0428</v>
          </cell>
        </row>
        <row r="676">
          <cell r="A676" t="str">
            <v>12-0431</v>
          </cell>
        </row>
        <row r="677">
          <cell r="A677" t="str">
            <v>13-0008</v>
          </cell>
        </row>
        <row r="678">
          <cell r="A678" t="str">
            <v>14-0462</v>
          </cell>
        </row>
        <row r="679">
          <cell r="A679" t="str">
            <v>12-0266</v>
          </cell>
        </row>
        <row r="680">
          <cell r="A680" t="str">
            <v>13-0181</v>
          </cell>
        </row>
        <row r="681">
          <cell r="A681" t="str">
            <v>13-0334</v>
          </cell>
        </row>
        <row r="682">
          <cell r="A682" t="str">
            <v>13-0335</v>
          </cell>
        </row>
        <row r="683">
          <cell r="A683" t="str">
            <v>13-0342</v>
          </cell>
        </row>
        <row r="684">
          <cell r="A684" t="str">
            <v>12-1128</v>
          </cell>
        </row>
        <row r="685">
          <cell r="A685" t="str">
            <v>12-0252</v>
          </cell>
        </row>
        <row r="686">
          <cell r="A686" t="str">
            <v>12-0217</v>
          </cell>
        </row>
        <row r="687">
          <cell r="A687" t="str">
            <v>12-0269</v>
          </cell>
        </row>
        <row r="688">
          <cell r="A688" t="str">
            <v>15-1123</v>
          </cell>
        </row>
        <row r="689">
          <cell r="A689" t="str">
            <v>13-1124</v>
          </cell>
        </row>
        <row r="690">
          <cell r="A690" t="str">
            <v>15-1125</v>
          </cell>
        </row>
        <row r="691">
          <cell r="A691" t="str">
            <v>13-0446</v>
          </cell>
        </row>
        <row r="692">
          <cell r="A692" t="str">
            <v>14-0512</v>
          </cell>
        </row>
        <row r="693">
          <cell r="A693" t="str">
            <v>15-1174</v>
          </cell>
        </row>
        <row r="694">
          <cell r="A694" t="str">
            <v>15-1193</v>
          </cell>
        </row>
        <row r="695">
          <cell r="A695" t="str">
            <v>13-1165</v>
          </cell>
        </row>
        <row r="696">
          <cell r="A696" t="str">
            <v>15-1196</v>
          </cell>
        </row>
        <row r="697">
          <cell r="A697" t="str">
            <v>15-1631</v>
          </cell>
        </row>
        <row r="698">
          <cell r="A698" t="str">
            <v>15-1252</v>
          </cell>
        </row>
        <row r="699">
          <cell r="A699" t="str">
            <v>14-0604</v>
          </cell>
        </row>
        <row r="700">
          <cell r="A700" t="str">
            <v>14-0605</v>
          </cell>
        </row>
        <row r="701">
          <cell r="A701" t="str">
            <v>13-0241</v>
          </cell>
        </row>
        <row r="702">
          <cell r="A702" t="str">
            <v>15-1414</v>
          </cell>
        </row>
        <row r="703">
          <cell r="A703" t="str">
            <v>15-1416</v>
          </cell>
        </row>
        <row r="704">
          <cell r="A704" t="str">
            <v>15-1419</v>
          </cell>
        </row>
        <row r="705">
          <cell r="A705" t="str">
            <v>15-1425</v>
          </cell>
        </row>
        <row r="706">
          <cell r="A706" t="str">
            <v>13-1458</v>
          </cell>
        </row>
        <row r="707">
          <cell r="A707" t="str">
            <v>15-1577</v>
          </cell>
        </row>
        <row r="708">
          <cell r="A708" t="str">
            <v>14-0628</v>
          </cell>
        </row>
        <row r="709">
          <cell r="A709" t="str">
            <v>14-0630</v>
          </cell>
        </row>
        <row r="710">
          <cell r="A710" t="str">
            <v>14-0625</v>
          </cell>
        </row>
        <row r="711">
          <cell r="A711" t="str">
            <v>15-1267</v>
          </cell>
        </row>
        <row r="712">
          <cell r="A712" t="str">
            <v>14-0634</v>
          </cell>
        </row>
        <row r="713">
          <cell r="A713" t="str">
            <v>14-0636</v>
          </cell>
        </row>
        <row r="714">
          <cell r="A714" t="str">
            <v>16-0043</v>
          </cell>
        </row>
        <row r="715">
          <cell r="A715" t="str">
            <v>14-0912</v>
          </cell>
        </row>
        <row r="716">
          <cell r="A716" t="str">
            <v>15-1636</v>
          </cell>
        </row>
        <row r="717">
          <cell r="A717" t="str">
            <v>13-1391</v>
          </cell>
        </row>
        <row r="718">
          <cell r="A718" t="str">
            <v>15-1340</v>
          </cell>
        </row>
        <row r="719">
          <cell r="A719" t="str">
            <v>15-1319</v>
          </cell>
        </row>
        <row r="720">
          <cell r="A720" t="str">
            <v>15-1480</v>
          </cell>
        </row>
        <row r="721">
          <cell r="A721" t="str">
            <v>15-1543</v>
          </cell>
        </row>
        <row r="722">
          <cell r="A722" t="str">
            <v>15-1505</v>
          </cell>
        </row>
        <row r="723">
          <cell r="A723" t="str">
            <v>15-0003</v>
          </cell>
        </row>
        <row r="724">
          <cell r="A724" t="str">
            <v>15-0004</v>
          </cell>
        </row>
        <row r="725">
          <cell r="A725" t="str">
            <v>15-0005</v>
          </cell>
        </row>
        <row r="726">
          <cell r="A726" t="str">
            <v>14-0471</v>
          </cell>
        </row>
        <row r="727">
          <cell r="A727" t="str">
            <v>14-0555</v>
          </cell>
        </row>
        <row r="728">
          <cell r="A728" t="str">
            <v>13-0456</v>
          </cell>
        </row>
        <row r="729">
          <cell r="A729" t="str">
            <v>13-0465</v>
          </cell>
        </row>
        <row r="730">
          <cell r="A730" t="str">
            <v>15-1148</v>
          </cell>
        </row>
        <row r="731">
          <cell r="A731" t="str">
            <v>13-0505</v>
          </cell>
        </row>
        <row r="732">
          <cell r="A732" t="str">
            <v>13-0506</v>
          </cell>
        </row>
        <row r="733">
          <cell r="A733" t="str">
            <v>15-1170</v>
          </cell>
        </row>
        <row r="734">
          <cell r="A734" t="str">
            <v>15-1172</v>
          </cell>
        </row>
        <row r="735">
          <cell r="A735" t="str">
            <v>13-1139</v>
          </cell>
        </row>
        <row r="736">
          <cell r="A736" t="str">
            <v>01-0011</v>
          </cell>
        </row>
        <row r="737">
          <cell r="A737" t="str">
            <v>10-0440</v>
          </cell>
        </row>
        <row r="738">
          <cell r="A738" t="str">
            <v>13-1148</v>
          </cell>
        </row>
        <row r="739">
          <cell r="A739" t="str">
            <v>13-1162</v>
          </cell>
        </row>
        <row r="740">
          <cell r="A740" t="str">
            <v>13-1180</v>
          </cell>
        </row>
        <row r="741">
          <cell r="A741" t="str">
            <v>11-0534</v>
          </cell>
        </row>
        <row r="742">
          <cell r="A742" t="str">
            <v>13-1200</v>
          </cell>
        </row>
        <row r="743">
          <cell r="A743" t="str">
            <v>13-1221</v>
          </cell>
        </row>
        <row r="744">
          <cell r="A744" t="str">
            <v>15-1217</v>
          </cell>
        </row>
        <row r="745">
          <cell r="A745" t="str">
            <v>15-1216</v>
          </cell>
        </row>
        <row r="746">
          <cell r="A746" t="str">
            <v>15-1585</v>
          </cell>
        </row>
        <row r="747">
          <cell r="A747" t="str">
            <v>15-1427</v>
          </cell>
        </row>
        <row r="748">
          <cell r="A748" t="str">
            <v>15-1430</v>
          </cell>
        </row>
        <row r="749">
          <cell r="A749" t="str">
            <v>15-1431</v>
          </cell>
        </row>
        <row r="750">
          <cell r="A750" t="str">
            <v>15-1432</v>
          </cell>
        </row>
        <row r="751">
          <cell r="A751" t="str">
            <v>14-0670</v>
          </cell>
        </row>
        <row r="752">
          <cell r="A752" t="str">
            <v>07-0404</v>
          </cell>
        </row>
        <row r="753">
          <cell r="A753" t="str">
            <v>15-1324</v>
          </cell>
        </row>
        <row r="754">
          <cell r="A754" t="str">
            <v>15-1581</v>
          </cell>
        </row>
        <row r="755">
          <cell r="A755" t="str">
            <v>15-1582</v>
          </cell>
        </row>
        <row r="756">
          <cell r="A756" t="str">
            <v>14-0693</v>
          </cell>
        </row>
        <row r="757">
          <cell r="A757" t="str">
            <v>14-0755</v>
          </cell>
        </row>
        <row r="758">
          <cell r="A758" t="str">
            <v>14-0611</v>
          </cell>
        </row>
        <row r="759">
          <cell r="A759" t="str">
            <v>14-0623</v>
          </cell>
        </row>
        <row r="760">
          <cell r="A760" t="str">
            <v>13-0254</v>
          </cell>
        </row>
        <row r="761">
          <cell r="A761" t="str">
            <v>14-0065</v>
          </cell>
        </row>
        <row r="762">
          <cell r="A762" t="str">
            <v>13-0411</v>
          </cell>
        </row>
        <row r="763">
          <cell r="A763" t="str">
            <v>13-0255</v>
          </cell>
        </row>
        <row r="764">
          <cell r="A764" t="str">
            <v>11-0154</v>
          </cell>
        </row>
        <row r="765">
          <cell r="A765" t="str">
            <v>14-0098</v>
          </cell>
        </row>
        <row r="766">
          <cell r="A766" t="str">
            <v>14-0099</v>
          </cell>
        </row>
        <row r="767">
          <cell r="A767" t="str">
            <v>14-0101</v>
          </cell>
        </row>
        <row r="768">
          <cell r="A768" t="str">
            <v>12-0315</v>
          </cell>
        </row>
        <row r="769">
          <cell r="A769" t="str">
            <v>13-0308</v>
          </cell>
        </row>
        <row r="770">
          <cell r="A770" t="str">
            <v>12-0228</v>
          </cell>
        </row>
        <row r="771">
          <cell r="A771" t="str">
            <v>12-0329</v>
          </cell>
        </row>
        <row r="772">
          <cell r="A772" t="str">
            <v>14-0046</v>
          </cell>
        </row>
        <row r="773">
          <cell r="A773" t="str">
            <v>60-0003</v>
          </cell>
        </row>
        <row r="774">
          <cell r="A774" t="str">
            <v>60-0002</v>
          </cell>
        </row>
        <row r="775">
          <cell r="A775" t="str">
            <v>14-0493</v>
          </cell>
        </row>
        <row r="776">
          <cell r="A776" t="str">
            <v>13-0038</v>
          </cell>
        </row>
        <row r="777">
          <cell r="A777" t="str">
            <v>12-0464</v>
          </cell>
        </row>
        <row r="778">
          <cell r="A778" t="str">
            <v>12-0455</v>
          </cell>
        </row>
        <row r="779">
          <cell r="A779" t="str">
            <v>12-0473</v>
          </cell>
        </row>
        <row r="780">
          <cell r="A780" t="str">
            <v>12-0476</v>
          </cell>
        </row>
        <row r="781">
          <cell r="A781" t="str">
            <v>12-0478</v>
          </cell>
        </row>
        <row r="782">
          <cell r="A782" t="str">
            <v>13-1428</v>
          </cell>
        </row>
        <row r="783">
          <cell r="A783" t="str">
            <v>13-0051</v>
          </cell>
        </row>
        <row r="784">
          <cell r="A784" t="str">
            <v>12-0530</v>
          </cell>
        </row>
        <row r="785">
          <cell r="A785" t="str">
            <v>12-0531</v>
          </cell>
        </row>
        <row r="786">
          <cell r="A786" t="str">
            <v>13-0016</v>
          </cell>
        </row>
        <row r="787">
          <cell r="A787" t="str">
            <v>13-0017</v>
          </cell>
        </row>
        <row r="788">
          <cell r="A788" t="str">
            <v>12-0430</v>
          </cell>
        </row>
        <row r="789">
          <cell r="A789" t="str">
            <v>13-0272</v>
          </cell>
        </row>
        <row r="790">
          <cell r="A790" t="str">
            <v>13-0273</v>
          </cell>
        </row>
        <row r="791">
          <cell r="A791" t="str">
            <v>13-0265</v>
          </cell>
        </row>
        <row r="792">
          <cell r="A792" t="str">
            <v>13-1147</v>
          </cell>
        </row>
        <row r="793">
          <cell r="A793" t="str">
            <v>13-0460</v>
          </cell>
        </row>
        <row r="794">
          <cell r="A794" t="str">
            <v>12-0251</v>
          </cell>
        </row>
        <row r="795">
          <cell r="A795" t="str">
            <v>15-1342</v>
          </cell>
        </row>
        <row r="796">
          <cell r="A796" t="str">
            <v>15-1344</v>
          </cell>
        </row>
        <row r="797">
          <cell r="A797" t="str">
            <v>15-1353</v>
          </cell>
        </row>
        <row r="798">
          <cell r="A798" t="str">
            <v>15-1355</v>
          </cell>
        </row>
        <row r="799">
          <cell r="A799" t="str">
            <v>15-1359</v>
          </cell>
        </row>
        <row r="800">
          <cell r="A800" t="str">
            <v>15-1363</v>
          </cell>
        </row>
        <row r="801">
          <cell r="A801" t="str">
            <v>17-0055</v>
          </cell>
        </row>
        <row r="802">
          <cell r="A802" t="str">
            <v>14-0709</v>
          </cell>
        </row>
        <row r="803">
          <cell r="A803" t="str">
            <v>15-1615</v>
          </cell>
        </row>
        <row r="804">
          <cell r="A804" t="str">
            <v>13-1294</v>
          </cell>
        </row>
        <row r="805">
          <cell r="A805" t="str">
            <v>15-1573</v>
          </cell>
        </row>
        <row r="806">
          <cell r="A806" t="str">
            <v>4.9 Тепловые сети</v>
          </cell>
        </row>
        <row r="807">
          <cell r="A807" t="str">
            <v>11-0439</v>
          </cell>
        </row>
        <row r="808">
          <cell r="A808" t="str">
            <v>13-0173</v>
          </cell>
        </row>
        <row r="809">
          <cell r="A809" t="str">
            <v>10-0299</v>
          </cell>
        </row>
        <row r="810">
          <cell r="A810" t="str">
            <v>15-1655</v>
          </cell>
        </row>
        <row r="811">
          <cell r="A811" t="str">
            <v>15-1180</v>
          </cell>
        </row>
        <row r="812">
          <cell r="A812" t="str">
            <v>15-1595</v>
          </cell>
        </row>
        <row r="813">
          <cell r="A813" t="str">
            <v>5. Прочие</v>
          </cell>
        </row>
        <row r="814">
          <cell r="A814" t="str">
            <v>5.1 Прочие Надежность Невский филиал</v>
          </cell>
        </row>
        <row r="815">
          <cell r="A815" t="str">
            <v>14-0691</v>
          </cell>
        </row>
        <row r="816">
          <cell r="A816" t="str">
            <v>13-0248</v>
          </cell>
        </row>
        <row r="817">
          <cell r="A817" t="str">
            <v>15-1146</v>
          </cell>
        </row>
        <row r="818">
          <cell r="A818" t="str">
            <v>15-1199</v>
          </cell>
        </row>
        <row r="819">
          <cell r="A819" t="str">
            <v>15-1201</v>
          </cell>
        </row>
        <row r="820">
          <cell r="A820" t="str">
            <v>13-1181</v>
          </cell>
        </row>
        <row r="821">
          <cell r="A821" t="str">
            <v>15-1203</v>
          </cell>
        </row>
        <row r="822">
          <cell r="A822" t="str">
            <v>14-0749</v>
          </cell>
        </row>
        <row r="823">
          <cell r="A823" t="str">
            <v>14-1001</v>
          </cell>
        </row>
        <row r="824">
          <cell r="A824" t="str">
            <v>15-1413</v>
          </cell>
        </row>
        <row r="825">
          <cell r="A825" t="str">
            <v>15-1417</v>
          </cell>
        </row>
        <row r="826">
          <cell r="A826" t="str">
            <v>15-1420</v>
          </cell>
        </row>
        <row r="827">
          <cell r="A827" t="str">
            <v>15-1235</v>
          </cell>
        </row>
        <row r="828">
          <cell r="A828" t="str">
            <v>15-1380</v>
          </cell>
        </row>
        <row r="829">
          <cell r="A829" t="str">
            <v>15-1462</v>
          </cell>
        </row>
        <row r="830">
          <cell r="A830" t="str">
            <v>15-1471</v>
          </cell>
        </row>
        <row r="831">
          <cell r="A831" t="str">
            <v>15-1474</v>
          </cell>
        </row>
        <row r="832">
          <cell r="A832" t="str">
            <v>15-1476</v>
          </cell>
        </row>
        <row r="833">
          <cell r="A833" t="str">
            <v>15-1550</v>
          </cell>
        </row>
        <row r="834">
          <cell r="A834" t="str">
            <v>14-0713</v>
          </cell>
        </row>
        <row r="835">
          <cell r="A835" t="str">
            <v>15-1293</v>
          </cell>
        </row>
        <row r="836">
          <cell r="A836" t="str">
            <v>14-0667</v>
          </cell>
        </row>
        <row r="837">
          <cell r="A837" t="str">
            <v>15-1679</v>
          </cell>
        </row>
        <row r="838">
          <cell r="A838" t="str">
            <v>15-0001</v>
          </cell>
        </row>
        <row r="839">
          <cell r="A839" t="str">
            <v>15-0002</v>
          </cell>
        </row>
        <row r="840">
          <cell r="A840" t="str">
            <v>15-1139</v>
          </cell>
        </row>
        <row r="841">
          <cell r="A841" t="str">
            <v>13-0492</v>
          </cell>
        </row>
        <row r="842">
          <cell r="A842" t="str">
            <v>13-0527</v>
          </cell>
        </row>
        <row r="843">
          <cell r="A843" t="str">
            <v>14-0544</v>
          </cell>
        </row>
        <row r="844">
          <cell r="A844" t="str">
            <v>15-1200</v>
          </cell>
        </row>
        <row r="845">
          <cell r="A845" t="str">
            <v>15-1209</v>
          </cell>
        </row>
        <row r="846">
          <cell r="A846" t="str">
            <v>13-1222</v>
          </cell>
        </row>
        <row r="847">
          <cell r="A847" t="str">
            <v>15-1218</v>
          </cell>
        </row>
        <row r="848">
          <cell r="A848" t="str">
            <v>15-1219</v>
          </cell>
        </row>
        <row r="849">
          <cell r="A849" t="str">
            <v>14-0706</v>
          </cell>
        </row>
        <row r="850">
          <cell r="A850" t="str">
            <v>15-1600</v>
          </cell>
        </row>
        <row r="851">
          <cell r="A851" t="str">
            <v>15-1555</v>
          </cell>
        </row>
        <row r="852">
          <cell r="A852" t="str">
            <v>15-1637</v>
          </cell>
        </row>
        <row r="853">
          <cell r="A853" t="str">
            <v>15-1594</v>
          </cell>
        </row>
        <row r="854">
          <cell r="A854" t="str">
            <v>12-0376</v>
          </cell>
        </row>
        <row r="855">
          <cell r="A855" t="str">
            <v>13-0367</v>
          </cell>
        </row>
        <row r="856">
          <cell r="A856" t="str">
            <v>12-0327</v>
          </cell>
        </row>
        <row r="857">
          <cell r="A857" t="str">
            <v>12-0318</v>
          </cell>
        </row>
        <row r="858">
          <cell r="A858" t="str">
            <v>11-0280</v>
          </cell>
        </row>
        <row r="859">
          <cell r="A859" t="str">
            <v>12-0715</v>
          </cell>
        </row>
        <row r="860">
          <cell r="A860" t="str">
            <v>14-0751</v>
          </cell>
        </row>
        <row r="861">
          <cell r="A861" t="str">
            <v>14-0743</v>
          </cell>
        </row>
        <row r="862">
          <cell r="A862" t="str">
            <v>5.10 Прочие. Транспорт</v>
          </cell>
        </row>
        <row r="863">
          <cell r="A863" t="str">
            <v>15-1592</v>
          </cell>
        </row>
        <row r="864">
          <cell r="A864" t="str">
            <v>15-1616</v>
          </cell>
        </row>
        <row r="865">
          <cell r="A865" t="str">
            <v>15-1299</v>
          </cell>
        </row>
        <row r="866">
          <cell r="A866" t="str">
            <v>15-1300</v>
          </cell>
        </row>
        <row r="867">
          <cell r="A867" t="str">
            <v>15-1237</v>
          </cell>
        </row>
        <row r="868">
          <cell r="A868" t="str">
            <v>15-1238</v>
          </cell>
        </row>
        <row r="869">
          <cell r="A869" t="str">
            <v>15-1239</v>
          </cell>
        </row>
        <row r="870">
          <cell r="A870" t="str">
            <v>15-1240</v>
          </cell>
        </row>
        <row r="871">
          <cell r="A871" t="str">
            <v>15-1241</v>
          </cell>
        </row>
        <row r="872">
          <cell r="A872" t="str">
            <v>15-1242</v>
          </cell>
        </row>
        <row r="873">
          <cell r="A873" t="str">
            <v>15-1243</v>
          </cell>
        </row>
        <row r="874">
          <cell r="A874" t="str">
            <v>15-1244</v>
          </cell>
        </row>
        <row r="875">
          <cell r="A875" t="str">
            <v>15-1245</v>
          </cell>
        </row>
        <row r="876">
          <cell r="A876" t="str">
            <v>15-1246</v>
          </cell>
        </row>
        <row r="877">
          <cell r="A877" t="str">
            <v>15-1247</v>
          </cell>
        </row>
        <row r="878">
          <cell r="A878" t="str">
            <v>15-1248</v>
          </cell>
        </row>
        <row r="879">
          <cell r="A879" t="str">
            <v>5.11 Прочие. Разработка схем теплоснабжения</v>
          </cell>
        </row>
        <row r="880">
          <cell r="A880" t="str">
            <v>13-1478</v>
          </cell>
        </row>
        <row r="881">
          <cell r="A881" t="str">
            <v>13-1479</v>
          </cell>
        </row>
        <row r="882">
          <cell r="A882" t="str">
            <v>13-1480</v>
          </cell>
        </row>
        <row r="883">
          <cell r="A883" t="str">
            <v>13-1481</v>
          </cell>
        </row>
        <row r="884">
          <cell r="A884" t="str">
            <v>13-1482</v>
          </cell>
        </row>
        <row r="885">
          <cell r="A885" t="str">
            <v>13-1483</v>
          </cell>
        </row>
        <row r="886">
          <cell r="A886" t="str">
            <v>13-1484</v>
          </cell>
        </row>
        <row r="887">
          <cell r="A887" t="str">
            <v>14-1019</v>
          </cell>
        </row>
        <row r="888">
          <cell r="A888" t="str">
            <v>13-1330</v>
          </cell>
        </row>
        <row r="889">
          <cell r="A889" t="str">
            <v>5.12 Прочие. Заработная плата</v>
          </cell>
        </row>
        <row r="890">
          <cell r="A890" t="str">
            <v>15-1603</v>
          </cell>
        </row>
        <row r="891">
          <cell r="A891" t="str">
            <v>15-1604</v>
          </cell>
        </row>
        <row r="892">
          <cell r="A892" t="str">
            <v>15-1605</v>
          </cell>
        </row>
        <row r="893">
          <cell r="A893" t="str">
            <v>15-1606</v>
          </cell>
        </row>
        <row r="894">
          <cell r="A894" t="str">
            <v>15-1607</v>
          </cell>
        </row>
        <row r="895">
          <cell r="A895" t="str">
            <v>15-1608</v>
          </cell>
        </row>
        <row r="896">
          <cell r="A896" t="str">
            <v>15-1609</v>
          </cell>
        </row>
        <row r="897">
          <cell r="A897" t="str">
            <v>15-1610</v>
          </cell>
        </row>
        <row r="898">
          <cell r="A898" t="str">
            <v>15-1611</v>
          </cell>
        </row>
        <row r="899">
          <cell r="A899" t="str">
            <v>15-1444</v>
          </cell>
        </row>
        <row r="900">
          <cell r="A900" t="str">
            <v>5.13 ГО и ЧС</v>
          </cell>
        </row>
        <row r="901">
          <cell r="A901" t="str">
            <v>15-1556</v>
          </cell>
        </row>
        <row r="902">
          <cell r="A902" t="str">
            <v>15-1446</v>
          </cell>
        </row>
        <row r="903">
          <cell r="A903" t="str">
            <v>15-1439</v>
          </cell>
        </row>
        <row r="904">
          <cell r="A904" t="str">
            <v>15-1440</v>
          </cell>
        </row>
        <row r="905">
          <cell r="A905" t="str">
            <v>15-1441</v>
          </cell>
        </row>
        <row r="906">
          <cell r="A906" t="str">
            <v>15-1645</v>
          </cell>
        </row>
        <row r="907">
          <cell r="A907" t="str">
            <v>5.14 Разработка схем выдачи мощности</v>
          </cell>
        </row>
        <row r="908">
          <cell r="A908" t="str">
            <v>15-1612</v>
          </cell>
        </row>
        <row r="909">
          <cell r="A909" t="str">
            <v>5.2 Прочие Надежность Карельский филиал</v>
          </cell>
        </row>
        <row r="910">
          <cell r="A910" t="str">
            <v>15-1121</v>
          </cell>
        </row>
        <row r="911">
          <cell r="A911" t="str">
            <v>15-1162</v>
          </cell>
        </row>
        <row r="912">
          <cell r="A912" t="str">
            <v>14-0521</v>
          </cell>
        </row>
        <row r="913">
          <cell r="A913" t="str">
            <v>15-1286</v>
          </cell>
        </row>
        <row r="914">
          <cell r="A914" t="str">
            <v>15-1602</v>
          </cell>
        </row>
        <row r="915">
          <cell r="A915" t="str">
            <v>14-0649</v>
          </cell>
        </row>
        <row r="916">
          <cell r="A916" t="str">
            <v>20-0040</v>
          </cell>
        </row>
        <row r="917">
          <cell r="A917" t="str">
            <v>15-1233</v>
          </cell>
        </row>
        <row r="918">
          <cell r="A918" t="str">
            <v>15-1234</v>
          </cell>
        </row>
        <row r="919">
          <cell r="A919" t="str">
            <v>15-1498</v>
          </cell>
        </row>
        <row r="920">
          <cell r="A920" t="str">
            <v>15-1499</v>
          </cell>
        </row>
        <row r="921">
          <cell r="A921" t="str">
            <v>15-1504</v>
          </cell>
        </row>
        <row r="922">
          <cell r="A922" t="str">
            <v>15-1506</v>
          </cell>
        </row>
        <row r="923">
          <cell r="A923" t="str">
            <v>15-1507</v>
          </cell>
        </row>
        <row r="924">
          <cell r="A924" t="str">
            <v>14-0551</v>
          </cell>
        </row>
        <row r="925">
          <cell r="A925" t="str">
            <v>12-0034</v>
          </cell>
        </row>
        <row r="926">
          <cell r="A926" t="str">
            <v>15-1231</v>
          </cell>
        </row>
        <row r="927">
          <cell r="A927" t="str">
            <v>13-1298</v>
          </cell>
        </row>
        <row r="928">
          <cell r="A928" t="str">
            <v>15-1232</v>
          </cell>
        </row>
        <row r="929">
          <cell r="A929" t="str">
            <v>15-1331</v>
          </cell>
        </row>
        <row r="930">
          <cell r="A930" t="str">
            <v>15-1254</v>
          </cell>
        </row>
        <row r="931">
          <cell r="A931" t="str">
            <v>14-0478</v>
          </cell>
        </row>
        <row r="932">
          <cell r="A932" t="str">
            <v>14-0078</v>
          </cell>
        </row>
        <row r="933">
          <cell r="A933" t="str">
            <v>14-0079</v>
          </cell>
        </row>
        <row r="934">
          <cell r="A934" t="str">
            <v>14-0479</v>
          </cell>
        </row>
        <row r="935">
          <cell r="A935" t="str">
            <v>01-0009</v>
          </cell>
        </row>
        <row r="936">
          <cell r="A936" t="str">
            <v>13-0041</v>
          </cell>
        </row>
        <row r="937">
          <cell r="A937" t="str">
            <v>12-0532</v>
          </cell>
        </row>
        <row r="938">
          <cell r="A938" t="str">
            <v>13-0412</v>
          </cell>
        </row>
        <row r="939">
          <cell r="A939" t="str">
            <v>14-0085</v>
          </cell>
        </row>
        <row r="940">
          <cell r="A940" t="str">
            <v>12-0026</v>
          </cell>
        </row>
        <row r="941">
          <cell r="A941" t="str">
            <v>12-0534</v>
          </cell>
        </row>
        <row r="942">
          <cell r="A942" t="str">
            <v>11-0079</v>
          </cell>
        </row>
        <row r="943">
          <cell r="A943" t="str">
            <v>11-0085</v>
          </cell>
        </row>
        <row r="944">
          <cell r="A944" t="str">
            <v>12-0536</v>
          </cell>
        </row>
        <row r="945">
          <cell r="A945" t="str">
            <v>5.3 Прочие Надежность Кольский филиал</v>
          </cell>
        </row>
        <row r="946">
          <cell r="A946" t="str">
            <v>15-1558</v>
          </cell>
        </row>
        <row r="947">
          <cell r="A947" t="str">
            <v>14-0961</v>
          </cell>
        </row>
        <row r="948">
          <cell r="A948" t="str">
            <v>15-1325</v>
          </cell>
        </row>
        <row r="949">
          <cell r="A949" t="str">
            <v>15-1328</v>
          </cell>
        </row>
        <row r="950">
          <cell r="A950" t="str">
            <v>13-0437</v>
          </cell>
        </row>
        <row r="951">
          <cell r="A951" t="str">
            <v>15-1167</v>
          </cell>
        </row>
        <row r="952">
          <cell r="A952" t="str">
            <v>15-1177</v>
          </cell>
        </row>
        <row r="953">
          <cell r="A953" t="str">
            <v>15-1183</v>
          </cell>
        </row>
        <row r="954">
          <cell r="A954" t="str">
            <v>15-1437</v>
          </cell>
        </row>
        <row r="955">
          <cell r="A955" t="str">
            <v>15-1278</v>
          </cell>
        </row>
        <row r="956">
          <cell r="A956" t="str">
            <v>15-1138</v>
          </cell>
        </row>
        <row r="957">
          <cell r="A957" t="str">
            <v>15-1137</v>
          </cell>
        </row>
        <row r="958">
          <cell r="A958" t="str">
            <v>12-0413</v>
          </cell>
        </row>
        <row r="959">
          <cell r="A959" t="str">
            <v>01-0007</v>
          </cell>
        </row>
        <row r="960">
          <cell r="A960" t="str">
            <v>12-0424</v>
          </cell>
        </row>
        <row r="961">
          <cell r="A961" t="str">
            <v>13-0277</v>
          </cell>
        </row>
        <row r="962">
          <cell r="A962" t="str">
            <v>15-1361</v>
          </cell>
        </row>
        <row r="963">
          <cell r="A963" t="str">
            <v>5.4 ИТ-Инфраструктура</v>
          </cell>
        </row>
        <row r="964">
          <cell r="A964" t="str">
            <v>15-1133</v>
          </cell>
        </row>
        <row r="965">
          <cell r="A965" t="str">
            <v>15-1131</v>
          </cell>
        </row>
        <row r="966">
          <cell r="A966" t="str">
            <v>15-1638</v>
          </cell>
        </row>
        <row r="967">
          <cell r="A967" t="str">
            <v>15-1639</v>
          </cell>
        </row>
        <row r="968">
          <cell r="A968" t="str">
            <v>15-1640</v>
          </cell>
        </row>
        <row r="969">
          <cell r="A969" t="str">
            <v>15-1641</v>
          </cell>
        </row>
        <row r="970">
          <cell r="A970" t="str">
            <v>15-1642</v>
          </cell>
        </row>
        <row r="971">
          <cell r="A971" t="str">
            <v>15-1549</v>
          </cell>
        </row>
        <row r="972">
          <cell r="A972" t="str">
            <v>15-1389</v>
          </cell>
        </row>
        <row r="973">
          <cell r="A973" t="str">
            <v>15-1390</v>
          </cell>
        </row>
        <row r="974">
          <cell r="A974" t="str">
            <v>15-1654</v>
          </cell>
        </row>
        <row r="975">
          <cell r="A975" t="str">
            <v>15-1586</v>
          </cell>
        </row>
        <row r="976">
          <cell r="A976" t="str">
            <v>15-1618</v>
          </cell>
        </row>
        <row r="977">
          <cell r="A977" t="str">
            <v>15-1619</v>
          </cell>
        </row>
        <row r="978">
          <cell r="A978" t="str">
            <v>15-1561</v>
          </cell>
        </row>
        <row r="979">
          <cell r="A979" t="str">
            <v>15-1562</v>
          </cell>
        </row>
        <row r="980">
          <cell r="A980" t="str">
            <v>15-1563</v>
          </cell>
        </row>
        <row r="981">
          <cell r="A981" t="str">
            <v>15-1564</v>
          </cell>
        </row>
        <row r="982">
          <cell r="A982" t="str">
            <v>15-1517</v>
          </cell>
        </row>
        <row r="983">
          <cell r="A983" t="str">
            <v>15-1519</v>
          </cell>
        </row>
        <row r="984">
          <cell r="A984" t="str">
            <v>15-1520</v>
          </cell>
        </row>
        <row r="985">
          <cell r="A985" t="str">
            <v>15-1521</v>
          </cell>
        </row>
        <row r="986">
          <cell r="A986" t="str">
            <v>15-1522</v>
          </cell>
        </row>
        <row r="987">
          <cell r="A987" t="str">
            <v>15-1527</v>
          </cell>
        </row>
        <row r="988">
          <cell r="A988" t="str">
            <v>15-1528</v>
          </cell>
        </row>
        <row r="989">
          <cell r="A989" t="str">
            <v>15-1529</v>
          </cell>
        </row>
        <row r="990">
          <cell r="A990" t="str">
            <v>15-1530</v>
          </cell>
        </row>
        <row r="991">
          <cell r="A991" t="str">
            <v>15-1531</v>
          </cell>
        </row>
        <row r="992">
          <cell r="A992" t="str">
            <v>15-1532</v>
          </cell>
        </row>
        <row r="993">
          <cell r="A993" t="str">
            <v>15-1533</v>
          </cell>
        </row>
        <row r="994">
          <cell r="A994" t="str">
            <v>15-1534</v>
          </cell>
        </row>
        <row r="995">
          <cell r="A995" t="str">
            <v>15-1535</v>
          </cell>
        </row>
        <row r="996">
          <cell r="A996" t="str">
            <v>15-1536</v>
          </cell>
        </row>
        <row r="997">
          <cell r="A997" t="str">
            <v>14-1005</v>
          </cell>
        </row>
        <row r="998">
          <cell r="A998" t="str">
            <v>15-1130</v>
          </cell>
        </row>
        <row r="999">
          <cell r="A999" t="str">
            <v>15-1132</v>
          </cell>
        </row>
        <row r="1000">
          <cell r="A1000" t="str">
            <v>14-0851</v>
          </cell>
        </row>
        <row r="1001">
          <cell r="A1001" t="str">
            <v>15-1587</v>
          </cell>
        </row>
        <row r="1002">
          <cell r="A1002" t="str">
            <v>15-1588</v>
          </cell>
        </row>
        <row r="1003">
          <cell r="A1003" t="str">
            <v>15-1589</v>
          </cell>
        </row>
        <row r="1004">
          <cell r="A1004" t="str">
            <v>15-1590</v>
          </cell>
        </row>
        <row r="1005">
          <cell r="A1005" t="str">
            <v>15-1591</v>
          </cell>
        </row>
        <row r="1006">
          <cell r="A1006" t="str">
            <v>13-1306</v>
          </cell>
        </row>
        <row r="1007">
          <cell r="A1007" t="str">
            <v>13-1310</v>
          </cell>
        </row>
        <row r="1008">
          <cell r="A1008" t="str">
            <v>13-1317</v>
          </cell>
        </row>
        <row r="1009">
          <cell r="A1009" t="str">
            <v>15-1650</v>
          </cell>
        </row>
        <row r="1010">
          <cell r="A1010" t="str">
            <v>15-1662</v>
          </cell>
        </row>
        <row r="1011">
          <cell r="A1011" t="str">
            <v>11-0324</v>
          </cell>
        </row>
        <row r="1012">
          <cell r="A1012" t="str">
            <v>11-0336</v>
          </cell>
        </row>
        <row r="1013">
          <cell r="A1013" t="str">
            <v>11-0344</v>
          </cell>
        </row>
        <row r="1014">
          <cell r="A1014" t="str">
            <v>11-0365</v>
          </cell>
        </row>
        <row r="1015">
          <cell r="A1015" t="str">
            <v>13-1246</v>
          </cell>
        </row>
        <row r="1016">
          <cell r="A1016" t="str">
            <v>13-1248</v>
          </cell>
        </row>
        <row r="1017">
          <cell r="A1017" t="str">
            <v>13-1250</v>
          </cell>
        </row>
        <row r="1018">
          <cell r="A1018" t="str">
            <v>20-0042</v>
          </cell>
        </row>
        <row r="1019">
          <cell r="A1019" t="str">
            <v>5.5 КСУ</v>
          </cell>
        </row>
        <row r="1020">
          <cell r="A1020" t="str">
            <v>15-1559</v>
          </cell>
        </row>
        <row r="1021">
          <cell r="A1021" t="str">
            <v>15-1560</v>
          </cell>
        </row>
        <row r="1022">
          <cell r="A1022" t="str">
            <v>07-0533</v>
          </cell>
        </row>
        <row r="1023">
          <cell r="A1023" t="str">
            <v>09-0472</v>
          </cell>
        </row>
        <row r="1024">
          <cell r="A1024" t="str">
            <v>14-0451</v>
          </cell>
        </row>
        <row r="1025">
          <cell r="A1025" t="str">
            <v>11-0471</v>
          </cell>
        </row>
        <row r="1026">
          <cell r="A1026" t="str">
            <v>11-0380</v>
          </cell>
        </row>
        <row r="1027">
          <cell r="A1027" t="str">
            <v>13-1334</v>
          </cell>
        </row>
        <row r="1028">
          <cell r="A1028" t="str">
            <v>13-1335</v>
          </cell>
        </row>
        <row r="1029">
          <cell r="A1029" t="str">
            <v>13-1331</v>
          </cell>
        </row>
        <row r="1030">
          <cell r="A1030" t="str">
            <v>13-1332</v>
          </cell>
        </row>
        <row r="1031">
          <cell r="A1031" t="str">
            <v>11-0514</v>
          </cell>
        </row>
        <row r="1032">
          <cell r="A1032" t="str">
            <v>12-0732</v>
          </cell>
        </row>
        <row r="1033">
          <cell r="A1033" t="str">
            <v>17-0088</v>
          </cell>
        </row>
        <row r="1034">
          <cell r="A1034" t="str">
            <v>15-1566</v>
          </cell>
        </row>
        <row r="1035">
          <cell r="A1035" t="str">
            <v>15-1567</v>
          </cell>
        </row>
        <row r="1036">
          <cell r="A1036" t="str">
            <v>06-0257</v>
          </cell>
        </row>
        <row r="1037">
          <cell r="A1037" t="str">
            <v>10-0405</v>
          </cell>
        </row>
        <row r="1038">
          <cell r="A1038" t="str">
            <v>10-0408</v>
          </cell>
        </row>
        <row r="1039">
          <cell r="A1039" t="str">
            <v>10-0482</v>
          </cell>
        </row>
        <row r="1040">
          <cell r="A1040" t="str">
            <v>11-0381</v>
          </cell>
        </row>
        <row r="1041">
          <cell r="A1041" t="str">
            <v>5.6 ИТСО</v>
          </cell>
        </row>
        <row r="1042">
          <cell r="A1042" t="str">
            <v>15-1565</v>
          </cell>
        </row>
        <row r="1043">
          <cell r="A1043" t="str">
            <v>12-0641</v>
          </cell>
        </row>
        <row r="1044">
          <cell r="A1044" t="str">
            <v>12-0642</v>
          </cell>
        </row>
        <row r="1045">
          <cell r="A1045" t="str">
            <v>12-0559</v>
          </cell>
        </row>
        <row r="1046">
          <cell r="A1046" t="str">
            <v>12-0644</v>
          </cell>
        </row>
        <row r="1047">
          <cell r="A1047" t="str">
            <v>12-0646</v>
          </cell>
        </row>
        <row r="1048">
          <cell r="A1048" t="str">
            <v>12-0647</v>
          </cell>
        </row>
        <row r="1049">
          <cell r="A1049" t="str">
            <v>12-0578</v>
          </cell>
        </row>
        <row r="1050">
          <cell r="A1050" t="str">
            <v>12-0502</v>
          </cell>
        </row>
        <row r="1051">
          <cell r="A1051" t="str">
            <v>12-0577</v>
          </cell>
        </row>
        <row r="1052">
          <cell r="A1052" t="str">
            <v>12-0575</v>
          </cell>
        </row>
        <row r="1053">
          <cell r="A1053" t="str">
            <v>15-1115</v>
          </cell>
        </row>
        <row r="1054">
          <cell r="A1054" t="str">
            <v>12-0615</v>
          </cell>
        </row>
        <row r="1055">
          <cell r="A1055" t="str">
            <v>12-0604</v>
          </cell>
        </row>
        <row r="1056">
          <cell r="A1056" t="str">
            <v>12-0608</v>
          </cell>
        </row>
        <row r="1057">
          <cell r="A1057" t="str">
            <v>12-0576</v>
          </cell>
        </row>
        <row r="1058">
          <cell r="A1058" t="str">
            <v>13-0485</v>
          </cell>
        </row>
        <row r="1059">
          <cell r="A1059" t="str">
            <v>13-0489</v>
          </cell>
        </row>
        <row r="1060">
          <cell r="A1060" t="str">
            <v>15-1152</v>
          </cell>
        </row>
        <row r="1061">
          <cell r="A1061" t="str">
            <v>15-1153</v>
          </cell>
        </row>
        <row r="1062">
          <cell r="A1062" t="str">
            <v>13-0531</v>
          </cell>
        </row>
        <row r="1063">
          <cell r="A1063" t="str">
            <v>15-1208</v>
          </cell>
        </row>
        <row r="1064">
          <cell r="A1064" t="str">
            <v>15-1613</v>
          </cell>
        </row>
        <row r="1065">
          <cell r="A1065" t="str">
            <v>13-1388</v>
          </cell>
        </row>
        <row r="1066">
          <cell r="A1066" t="str">
            <v>13-1374</v>
          </cell>
        </row>
        <row r="1067">
          <cell r="A1067" t="str">
            <v>15-1624</v>
          </cell>
        </row>
        <row r="1068">
          <cell r="A1068" t="str">
            <v>15-1625</v>
          </cell>
        </row>
        <row r="1069">
          <cell r="A1069" t="str">
            <v>15-1626</v>
          </cell>
        </row>
        <row r="1070">
          <cell r="A1070" t="str">
            <v>15-1627</v>
          </cell>
        </row>
        <row r="1071">
          <cell r="A1071" t="str">
            <v>15-1628</v>
          </cell>
        </row>
        <row r="1072">
          <cell r="A1072" t="str">
            <v>15-1629</v>
          </cell>
        </row>
        <row r="1073">
          <cell r="A1073" t="str">
            <v>15-1630</v>
          </cell>
        </row>
        <row r="1074">
          <cell r="A1074" t="str">
            <v>15-1572</v>
          </cell>
        </row>
        <row r="1075">
          <cell r="A1075" t="str">
            <v>14-0951</v>
          </cell>
        </row>
        <row r="1076">
          <cell r="A1076" t="str">
            <v>14-0952</v>
          </cell>
        </row>
        <row r="1077">
          <cell r="A1077" t="str">
            <v>14-0953</v>
          </cell>
        </row>
        <row r="1078">
          <cell r="A1078" t="str">
            <v>14-0954</v>
          </cell>
        </row>
        <row r="1079">
          <cell r="A1079" t="str">
            <v>14-0956</v>
          </cell>
        </row>
        <row r="1080">
          <cell r="A1080" t="str">
            <v>14-0957</v>
          </cell>
        </row>
        <row r="1081">
          <cell r="A1081" t="str">
            <v>14-0958</v>
          </cell>
        </row>
        <row r="1082">
          <cell r="A1082" t="str">
            <v>15-1617</v>
          </cell>
        </row>
        <row r="1083">
          <cell r="A1083" t="str">
            <v>15-1510</v>
          </cell>
        </row>
        <row r="1084">
          <cell r="A1084" t="str">
            <v>15-1129</v>
          </cell>
        </row>
        <row r="1085">
          <cell r="A1085" t="str">
            <v>15-1134</v>
          </cell>
        </row>
        <row r="1086">
          <cell r="A1086" t="str">
            <v>15-1136</v>
          </cell>
        </row>
        <row r="1087">
          <cell r="A1087" t="str">
            <v>15-1164</v>
          </cell>
        </row>
        <row r="1088">
          <cell r="A1088" t="str">
            <v>15-1165</v>
          </cell>
        </row>
        <row r="1089">
          <cell r="A1089" t="str">
            <v>13-0533</v>
          </cell>
        </row>
        <row r="1090">
          <cell r="A1090" t="str">
            <v>15-0388</v>
          </cell>
        </row>
        <row r="1091">
          <cell r="A1091" t="str">
            <v>15-1141</v>
          </cell>
        </row>
        <row r="1092">
          <cell r="A1092" t="str">
            <v>15-1142</v>
          </cell>
        </row>
        <row r="1093">
          <cell r="A1093" t="str">
            <v>15-1114</v>
          </cell>
        </row>
        <row r="1094">
          <cell r="A1094" t="str">
            <v>15-1210</v>
          </cell>
        </row>
        <row r="1095">
          <cell r="A1095" t="str">
            <v>15-1213</v>
          </cell>
        </row>
        <row r="1096">
          <cell r="A1096" t="str">
            <v>15-1214</v>
          </cell>
        </row>
        <row r="1097">
          <cell r="A1097" t="str">
            <v>13-1393</v>
          </cell>
        </row>
        <row r="1098">
          <cell r="A1098" t="str">
            <v>14-0734</v>
          </cell>
        </row>
        <row r="1099">
          <cell r="A1099" t="str">
            <v>14-0735</v>
          </cell>
        </row>
        <row r="1100">
          <cell r="A1100" t="str">
            <v>14-0737</v>
          </cell>
        </row>
        <row r="1101">
          <cell r="A1101" t="str">
            <v>15-1668</v>
          </cell>
        </row>
        <row r="1102">
          <cell r="A1102" t="str">
            <v>15-1669</v>
          </cell>
        </row>
        <row r="1103">
          <cell r="A1103" t="str">
            <v>15-1670</v>
          </cell>
        </row>
        <row r="1104">
          <cell r="A1104" t="str">
            <v>15-1671</v>
          </cell>
        </row>
        <row r="1105">
          <cell r="A1105" t="str">
            <v>15-1672</v>
          </cell>
        </row>
        <row r="1106">
          <cell r="A1106" t="str">
            <v>15-1673</v>
          </cell>
        </row>
        <row r="1107">
          <cell r="A1107" t="str">
            <v>15-1674</v>
          </cell>
        </row>
        <row r="1108">
          <cell r="A1108" t="str">
            <v>15-1675</v>
          </cell>
        </row>
        <row r="1109">
          <cell r="A1109" t="str">
            <v>15-1676</v>
          </cell>
        </row>
        <row r="1110">
          <cell r="A1110" t="str">
            <v>15-1677</v>
          </cell>
        </row>
        <row r="1111">
          <cell r="A1111" t="str">
            <v>15-1597</v>
          </cell>
        </row>
        <row r="1112">
          <cell r="A1112" t="str">
            <v>15-1598</v>
          </cell>
        </row>
        <row r="1113">
          <cell r="A1113" t="str">
            <v>5.7 Прочее</v>
          </cell>
        </row>
        <row r="1114">
          <cell r="A1114" t="str">
            <v>15-1378</v>
          </cell>
        </row>
        <row r="1115">
          <cell r="A1115" t="str">
            <v>15-1379</v>
          </cell>
        </row>
        <row r="1116">
          <cell r="A1116" t="str">
            <v>15-1381</v>
          </cell>
        </row>
        <row r="1117">
          <cell r="A1117" t="str">
            <v>15-1382</v>
          </cell>
        </row>
        <row r="1118">
          <cell r="A1118" t="str">
            <v>15-1384</v>
          </cell>
        </row>
        <row r="1119">
          <cell r="A1119" t="str">
            <v>15-1387</v>
          </cell>
        </row>
        <row r="1120">
          <cell r="A1120" t="str">
            <v>15-1388</v>
          </cell>
        </row>
        <row r="1121">
          <cell r="A1121" t="str">
            <v>13-1343</v>
          </cell>
        </row>
        <row r="1122">
          <cell r="A1122" t="str">
            <v>13-1363</v>
          </cell>
        </row>
        <row r="1123">
          <cell r="A1123" t="str">
            <v>13-1402</v>
          </cell>
        </row>
        <row r="1124">
          <cell r="A1124" t="str">
            <v>14-1004</v>
          </cell>
        </row>
        <row r="1125">
          <cell r="A1125" t="str">
            <v>15-1166</v>
          </cell>
        </row>
        <row r="1126">
          <cell r="A1126" t="str">
            <v>13-0510</v>
          </cell>
        </row>
        <row r="1127">
          <cell r="A1127" t="str">
            <v>13-0522</v>
          </cell>
        </row>
        <row r="1128">
          <cell r="A1128" t="str">
            <v>13-0524</v>
          </cell>
        </row>
        <row r="1129">
          <cell r="A1129" t="str">
            <v>14-0533</v>
          </cell>
        </row>
        <row r="1130">
          <cell r="A1130" t="str">
            <v>13-0529</v>
          </cell>
        </row>
        <row r="1131">
          <cell r="A1131" t="str">
            <v>13-1133</v>
          </cell>
        </row>
        <row r="1132">
          <cell r="A1132" t="str">
            <v>14-0534</v>
          </cell>
        </row>
        <row r="1133">
          <cell r="A1133" t="str">
            <v>14-0535</v>
          </cell>
        </row>
        <row r="1134">
          <cell r="A1134" t="str">
            <v>15-1686</v>
          </cell>
        </row>
        <row r="1135">
          <cell r="A1135" t="str">
            <v>15-1279</v>
          </cell>
        </row>
        <row r="1136">
          <cell r="A1136" t="str">
            <v>13-1344</v>
          </cell>
        </row>
        <row r="1137">
          <cell r="A1137" t="str">
            <v>14-0659</v>
          </cell>
        </row>
        <row r="1138">
          <cell r="A1138" t="str">
            <v>16-0055</v>
          </cell>
        </row>
        <row r="1139">
          <cell r="A1139" t="str">
            <v>15-1283</v>
          </cell>
        </row>
        <row r="1140">
          <cell r="A1140" t="str">
            <v>15-1284</v>
          </cell>
        </row>
        <row r="1141">
          <cell r="A1141" t="str">
            <v>15-1649</v>
          </cell>
        </row>
        <row r="1142">
          <cell r="A1142" t="str">
            <v>12-0699</v>
          </cell>
        </row>
        <row r="1143">
          <cell r="A1143" t="str">
            <v>15-1687</v>
          </cell>
        </row>
        <row r="1144">
          <cell r="A1144" t="str">
            <v>5.8 Участие в уставном капитале</v>
          </cell>
        </row>
        <row r="1145">
          <cell r="A1145" t="str">
            <v>15-1621</v>
          </cell>
        </row>
        <row r="1146">
          <cell r="A1146" t="str">
            <v>15-1622</v>
          </cell>
        </row>
        <row r="1147">
          <cell r="A1147" t="str">
            <v>Итого</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AG484"/>
  <sheetViews>
    <sheetView tabSelected="1" topLeftCell="F1" zoomScale="70" zoomScaleNormal="70" zoomScaleSheetLayoutView="80" workbookViewId="0">
      <selection activeCell="P20" sqref="P20"/>
    </sheetView>
  </sheetViews>
  <sheetFormatPr defaultColWidth="8" defaultRowHeight="15.75" outlineLevelRow="1" outlineLevelCol="2" x14ac:dyDescent="0.25"/>
  <cols>
    <col min="1" max="1" width="5" style="3" customWidth="1"/>
    <col min="2" max="2" width="9.140625" style="3" customWidth="1"/>
    <col min="3" max="3" width="11.7109375" style="1" customWidth="1" outlineLevel="1"/>
    <col min="4" max="5" width="9.7109375" style="1" customWidth="1"/>
    <col min="6" max="6" width="63.28515625" style="1" customWidth="1"/>
    <col min="7" max="7" width="14.28515625" style="1" customWidth="1"/>
    <col min="8" max="8" width="15" style="1" customWidth="1"/>
    <col min="9" max="9" width="13.28515625" style="1" customWidth="1"/>
    <col min="10" max="11" width="14" style="1" customWidth="1"/>
    <col min="12" max="12" width="13.5703125" style="1" customWidth="1"/>
    <col min="13" max="13" width="15" style="1" customWidth="1" outlineLevel="1"/>
    <col min="14" max="14" width="15.140625" style="1" customWidth="1" outlineLevel="2"/>
    <col min="15" max="15" width="13.7109375" style="1" customWidth="1" outlineLevel="2"/>
    <col min="16" max="16" width="12.28515625" style="1" customWidth="1" outlineLevel="2"/>
    <col min="17" max="17" width="12.28515625" style="1" customWidth="1" outlineLevel="1"/>
    <col min="18" max="18" width="29.140625" style="7" customWidth="1"/>
    <col min="19" max="22" width="16.85546875" style="1" customWidth="1"/>
    <col min="23" max="23" width="8.85546875" style="1" hidden="1" customWidth="1"/>
    <col min="24" max="24" width="37.7109375" style="1" hidden="1" customWidth="1"/>
    <col min="25" max="25" width="13.140625" style="1" hidden="1" customWidth="1"/>
    <col min="26" max="26" width="22.5703125" style="1" hidden="1" customWidth="1"/>
    <col min="27" max="27" width="50.85546875" style="1" hidden="1" customWidth="1"/>
    <col min="28" max="28" width="37.42578125" style="1" hidden="1" customWidth="1"/>
    <col min="29" max="31" width="0" style="1" hidden="1" customWidth="1"/>
    <col min="32" max="32" width="17.85546875" style="1" hidden="1" customWidth="1"/>
    <col min="33" max="33" width="0" style="1" hidden="1" customWidth="1"/>
    <col min="34" max="16384" width="8" style="1"/>
  </cols>
  <sheetData>
    <row r="1" spans="1:33" s="32" customFormat="1" ht="35.25" customHeight="1" x14ac:dyDescent="0.3">
      <c r="A1" s="15"/>
      <c r="B1" s="15"/>
      <c r="C1" s="15"/>
      <c r="D1" s="15"/>
      <c r="E1" s="15"/>
      <c r="F1" s="15"/>
      <c r="N1" s="74"/>
      <c r="O1" s="74"/>
      <c r="P1" s="74"/>
      <c r="Q1" s="74"/>
      <c r="V1" s="14" t="s">
        <v>77</v>
      </c>
      <c r="W1" s="14"/>
      <c r="X1" s="14"/>
    </row>
    <row r="2" spans="1:33" s="32" customFormat="1" ht="35.25" customHeight="1" x14ac:dyDescent="0.3">
      <c r="A2" s="16"/>
      <c r="B2" s="16"/>
      <c r="C2" s="16"/>
      <c r="D2" s="75" t="s">
        <v>78</v>
      </c>
      <c r="E2" s="75"/>
      <c r="F2" s="75"/>
      <c r="G2" s="75"/>
      <c r="H2" s="75"/>
      <c r="I2" s="75"/>
      <c r="J2" s="75"/>
      <c r="K2" s="75"/>
      <c r="L2" s="75"/>
      <c r="M2" s="75"/>
      <c r="N2" s="75"/>
      <c r="O2" s="75"/>
      <c r="P2" s="75"/>
      <c r="Q2" s="75"/>
      <c r="R2" s="75"/>
      <c r="S2" s="75"/>
      <c r="T2" s="75"/>
      <c r="U2" s="75"/>
      <c r="V2" s="75"/>
      <c r="W2" s="20"/>
      <c r="X2" s="20"/>
    </row>
    <row r="3" spans="1:33" s="33" customFormat="1" ht="39.75" customHeight="1" x14ac:dyDescent="0.3">
      <c r="A3" s="17"/>
      <c r="B3" s="17"/>
      <c r="C3" s="17"/>
      <c r="D3" s="75" t="s">
        <v>809</v>
      </c>
      <c r="E3" s="75"/>
      <c r="F3" s="75"/>
      <c r="G3" s="75"/>
      <c r="H3" s="75"/>
      <c r="I3" s="75"/>
      <c r="J3" s="75"/>
      <c r="K3" s="75"/>
      <c r="L3" s="75"/>
      <c r="M3" s="75"/>
      <c r="N3" s="75"/>
      <c r="O3" s="75"/>
      <c r="P3" s="75"/>
      <c r="Q3" s="75"/>
      <c r="R3" s="75"/>
      <c r="S3" s="75"/>
      <c r="T3" s="75"/>
      <c r="U3" s="75"/>
      <c r="V3" s="75"/>
      <c r="W3" s="20"/>
      <c r="X3" s="20"/>
    </row>
    <row r="4" spans="1:33" s="33" customFormat="1" ht="39.75" hidden="1" customHeight="1" x14ac:dyDescent="0.3">
      <c r="A4" s="18"/>
      <c r="B4" s="18"/>
      <c r="C4" s="18"/>
      <c r="D4" s="76"/>
      <c r="E4" s="76"/>
      <c r="F4" s="76"/>
      <c r="G4" s="76"/>
      <c r="H4" s="76"/>
      <c r="I4" s="76"/>
      <c r="J4" s="76"/>
      <c r="K4" s="76"/>
      <c r="L4" s="76"/>
      <c r="M4" s="76"/>
      <c r="N4" s="76"/>
      <c r="O4" s="76"/>
      <c r="P4" s="76"/>
      <c r="Q4" s="76"/>
      <c r="R4" s="76"/>
      <c r="S4" s="76"/>
      <c r="T4" s="76"/>
      <c r="U4" s="76"/>
      <c r="V4" s="76"/>
      <c r="W4" s="21"/>
      <c r="X4" s="21"/>
    </row>
    <row r="5" spans="1:33" s="13" customFormat="1" ht="16.5" hidden="1" customHeight="1" outlineLevel="1" x14ac:dyDescent="0.25">
      <c r="A5" s="12"/>
      <c r="B5" s="12"/>
      <c r="D5" s="77" t="s">
        <v>73</v>
      </c>
      <c r="E5" s="78"/>
      <c r="F5" s="78"/>
      <c r="G5" s="78"/>
      <c r="H5" s="78"/>
      <c r="I5" s="78"/>
      <c r="J5" s="78"/>
      <c r="K5" s="78"/>
      <c r="L5" s="78"/>
      <c r="M5" s="78"/>
      <c r="N5" s="85" t="s">
        <v>80</v>
      </c>
      <c r="O5" s="85"/>
      <c r="P5" s="85"/>
      <c r="Q5" s="85"/>
      <c r="R5" s="85"/>
      <c r="S5" s="85"/>
      <c r="T5" s="85"/>
      <c r="U5" s="85"/>
      <c r="V5" s="85"/>
      <c r="W5" s="23"/>
      <c r="X5" s="23"/>
    </row>
    <row r="6" spans="1:33" s="13" customFormat="1" ht="18.75" hidden="1" customHeight="1" outlineLevel="1" x14ac:dyDescent="0.25">
      <c r="A6" s="12"/>
      <c r="B6" s="12"/>
      <c r="D6" s="77" t="s">
        <v>74</v>
      </c>
      <c r="E6" s="78"/>
      <c r="F6" s="78"/>
      <c r="G6" s="78"/>
      <c r="H6" s="78"/>
      <c r="I6" s="78"/>
      <c r="J6" s="78"/>
      <c r="K6" s="78"/>
      <c r="L6" s="78"/>
      <c r="M6" s="78"/>
      <c r="N6" s="86">
        <v>42314</v>
      </c>
      <c r="O6" s="85"/>
      <c r="P6" s="85"/>
      <c r="Q6" s="85"/>
      <c r="R6" s="85"/>
      <c r="S6" s="85"/>
      <c r="T6" s="85"/>
      <c r="U6" s="85"/>
      <c r="V6" s="85"/>
      <c r="W6" s="23"/>
      <c r="X6" s="23"/>
    </row>
    <row r="7" spans="1:33" s="13" customFormat="1" ht="85.5" hidden="1" customHeight="1" collapsed="1" x14ac:dyDescent="0.25">
      <c r="A7" s="12"/>
      <c r="B7" s="11"/>
      <c r="D7" s="77" t="s">
        <v>75</v>
      </c>
      <c r="E7" s="78"/>
      <c r="F7" s="78"/>
      <c r="G7" s="78"/>
      <c r="H7" s="78"/>
      <c r="I7" s="78"/>
      <c r="J7" s="78"/>
      <c r="K7" s="78"/>
      <c r="L7" s="78"/>
      <c r="M7" s="78"/>
      <c r="N7" s="79" t="s">
        <v>79</v>
      </c>
      <c r="O7" s="80"/>
      <c r="P7" s="80"/>
      <c r="Q7" s="80"/>
      <c r="R7" s="80"/>
      <c r="S7" s="80"/>
      <c r="T7" s="80"/>
      <c r="U7" s="80"/>
      <c r="V7" s="81"/>
      <c r="W7" s="24"/>
      <c r="X7" s="24"/>
    </row>
    <row r="8" spans="1:33" s="13" customFormat="1" ht="33" customHeight="1" x14ac:dyDescent="0.25">
      <c r="A8" s="12"/>
      <c r="B8" s="12"/>
      <c r="D8" s="77" t="s">
        <v>76</v>
      </c>
      <c r="E8" s="78"/>
      <c r="F8" s="78"/>
      <c r="G8" s="78"/>
      <c r="H8" s="78"/>
      <c r="I8" s="78"/>
      <c r="J8" s="78"/>
      <c r="K8" s="78"/>
      <c r="L8" s="78"/>
      <c r="M8" s="78"/>
      <c r="N8" s="79"/>
      <c r="O8" s="80"/>
      <c r="P8" s="80"/>
      <c r="Q8" s="80"/>
      <c r="R8" s="80"/>
      <c r="S8" s="80"/>
      <c r="T8" s="80"/>
      <c r="U8" s="80"/>
      <c r="V8" s="81"/>
      <c r="W8" s="24"/>
      <c r="X8" s="24"/>
    </row>
    <row r="9" spans="1:33" ht="27" customHeight="1" x14ac:dyDescent="0.25">
      <c r="A9" s="72" t="s">
        <v>0</v>
      </c>
      <c r="B9" s="72"/>
      <c r="C9" s="72" t="s">
        <v>3</v>
      </c>
      <c r="D9" s="71" t="s">
        <v>70</v>
      </c>
      <c r="E9" s="71"/>
      <c r="F9" s="71" t="s">
        <v>808</v>
      </c>
      <c r="G9" s="71"/>
      <c r="H9" s="71"/>
      <c r="I9" s="71"/>
      <c r="J9" s="71"/>
      <c r="K9" s="71"/>
      <c r="L9" s="71"/>
      <c r="M9" s="71" t="s">
        <v>807</v>
      </c>
      <c r="N9" s="71"/>
      <c r="O9" s="71"/>
      <c r="P9" s="71"/>
      <c r="Q9" s="71"/>
      <c r="R9" s="71" t="s">
        <v>66</v>
      </c>
      <c r="S9" s="73" t="s">
        <v>60</v>
      </c>
      <c r="T9" s="73"/>
      <c r="U9" s="73"/>
      <c r="V9" s="73"/>
      <c r="W9" s="25"/>
      <c r="X9" s="25"/>
    </row>
    <row r="10" spans="1:33" ht="15" customHeight="1" x14ac:dyDescent="0.25">
      <c r="A10" s="72"/>
      <c r="B10" s="72"/>
      <c r="C10" s="72"/>
      <c r="D10" s="71"/>
      <c r="E10" s="71"/>
      <c r="F10" s="71" t="s">
        <v>69</v>
      </c>
      <c r="G10" s="82" t="s">
        <v>1</v>
      </c>
      <c r="H10" s="82" t="s">
        <v>2</v>
      </c>
      <c r="I10" s="73" t="s">
        <v>68</v>
      </c>
      <c r="J10" s="73"/>
      <c r="K10" s="73"/>
      <c r="L10" s="73"/>
      <c r="M10" s="87" t="s">
        <v>262</v>
      </c>
      <c r="N10" s="71" t="s">
        <v>67</v>
      </c>
      <c r="O10" s="71"/>
      <c r="P10" s="71"/>
      <c r="Q10" s="71"/>
      <c r="R10" s="71"/>
      <c r="S10" s="73"/>
      <c r="T10" s="73"/>
      <c r="U10" s="73"/>
      <c r="V10" s="73"/>
      <c r="W10" s="25"/>
      <c r="X10" s="25"/>
    </row>
    <row r="11" spans="1:33" ht="24" customHeight="1" x14ac:dyDescent="0.25">
      <c r="A11" s="72"/>
      <c r="B11" s="72"/>
      <c r="C11" s="72"/>
      <c r="D11" s="71"/>
      <c r="E11" s="71"/>
      <c r="F11" s="71"/>
      <c r="G11" s="83"/>
      <c r="H11" s="83"/>
      <c r="I11" s="73" t="s">
        <v>31</v>
      </c>
      <c r="J11" s="73"/>
      <c r="K11" s="73"/>
      <c r="L11" s="73"/>
      <c r="M11" s="88"/>
      <c r="N11" s="87" t="s">
        <v>19</v>
      </c>
      <c r="O11" s="87" t="s">
        <v>20</v>
      </c>
      <c r="P11" s="87" t="s">
        <v>21</v>
      </c>
      <c r="Q11" s="87" t="s">
        <v>22</v>
      </c>
      <c r="R11" s="71"/>
      <c r="S11" s="73" t="s">
        <v>61</v>
      </c>
      <c r="T11" s="73" t="s">
        <v>62</v>
      </c>
      <c r="U11" s="73" t="s">
        <v>63</v>
      </c>
      <c r="V11" s="73"/>
      <c r="W11" s="25"/>
      <c r="X11" s="25"/>
    </row>
    <row r="12" spans="1:33" ht="61.5" customHeight="1" x14ac:dyDescent="0.25">
      <c r="A12" s="72"/>
      <c r="B12" s="72"/>
      <c r="C12" s="72"/>
      <c r="D12" s="39" t="s">
        <v>71</v>
      </c>
      <c r="E12" s="39" t="s">
        <v>72</v>
      </c>
      <c r="F12" s="71"/>
      <c r="G12" s="84"/>
      <c r="H12" s="84"/>
      <c r="I12" s="19" t="s">
        <v>128</v>
      </c>
      <c r="J12" s="19" t="s">
        <v>129</v>
      </c>
      <c r="K12" s="19" t="s">
        <v>130</v>
      </c>
      <c r="L12" s="19" t="s">
        <v>409</v>
      </c>
      <c r="M12" s="89"/>
      <c r="N12" s="89"/>
      <c r="O12" s="89"/>
      <c r="P12" s="89"/>
      <c r="Q12" s="89"/>
      <c r="R12" s="71"/>
      <c r="S12" s="73"/>
      <c r="T12" s="73"/>
      <c r="U12" s="40" t="s">
        <v>64</v>
      </c>
      <c r="V12" s="40" t="s">
        <v>65</v>
      </c>
      <c r="W12" s="25"/>
      <c r="X12" s="25"/>
      <c r="Z12" s="1" t="s">
        <v>529</v>
      </c>
      <c r="AA12" s="1" t="s">
        <v>530</v>
      </c>
      <c r="AB12" s="1" t="s">
        <v>531</v>
      </c>
      <c r="AE12" s="1" t="s">
        <v>529</v>
      </c>
      <c r="AF12" s="1" t="s">
        <v>531</v>
      </c>
      <c r="AG12" s="1" t="s">
        <v>530</v>
      </c>
    </row>
    <row r="13" spans="1:33" s="6" customFormat="1" ht="12.75" customHeight="1" outlineLevel="1" x14ac:dyDescent="0.2">
      <c r="A13" s="29"/>
      <c r="B13" s="29"/>
      <c r="C13" s="29"/>
      <c r="D13" s="30"/>
      <c r="E13" s="30"/>
      <c r="F13" s="36" t="s">
        <v>18</v>
      </c>
      <c r="G13" s="31"/>
      <c r="H13" s="31"/>
      <c r="I13" s="2">
        <f>I19+I21+I23+I26+I28+I35+I39+I47+I51+I53+I55+I79+I81+I93+I95+I97+I105+I107+I109+I111+I115+I127+I131+I136+I146+I148+I152+I174+I176+I193+I199+I203+I205+I207+I219+I221+I223+I235+I238+I240+I242+I247+I254+I256+I268+I270+I272+I274+I276+I311+I317+I319+I321+I339+I345+I353+I355+I357+I371+I381+I383+I385+I389+I393+I395+I397+I399+I425+I428+I454</f>
        <v>3024342.2107000002</v>
      </c>
      <c r="J13" s="2">
        <f>J17+J19+J21+J23+J26+J28+J61+J79+J83+J87+J91+J93+J95+J127+J166+J168+J176+J195+J217+J221+J223+J233+J235+J238+J240+J247+J250+J262+J284+J286+J294+J298+J307+J331+J335+J337+J339+J379+J413+J417+J425+J428+J440+J459+J461+J463+J465+J467+J469</f>
        <v>2250236.0987457628</v>
      </c>
      <c r="K13" s="2">
        <f>K26+K28+K59+K63+K81+K89+K125+K160+K162+K164+K170+K209+K211+K213+K215+K229+K231+K233+K235+K242+K252+K254+K256+K258+K260+K282+K284+K286+K292+K296+K300+K305+K373+K377+K401+K403+K405+K407+K409+K411+K415+K419+K423+K425+K428+K457+K471</f>
        <v>1860387.8847457629</v>
      </c>
      <c r="L13" s="2">
        <f>L28+L57+L81+L85+L113+L156+L158+L162+L172+L229+L235+L242+L245+L252+L254+L256+L258+L260+L288+L290+L300+L303+L305+L333+L375+L377+L401+L403+L407+L409+L421+L428+L473</f>
        <v>4324850.2576271184</v>
      </c>
      <c r="M13" s="2">
        <f>M14+M15+M16</f>
        <v>3978027.5679594157</v>
      </c>
      <c r="N13" s="2">
        <f t="shared" ref="N13:Q13" si="0">N14+N15+N16</f>
        <v>365857.77393022471</v>
      </c>
      <c r="O13" s="2">
        <f t="shared" si="0"/>
        <v>1184564.8103933346</v>
      </c>
      <c r="P13" s="2">
        <f>P14+P15+P16</f>
        <v>1158810.5286549947</v>
      </c>
      <c r="Q13" s="2">
        <f t="shared" si="0"/>
        <v>1268794.4549808619</v>
      </c>
      <c r="R13" s="8" t="s">
        <v>4</v>
      </c>
      <c r="S13" s="9"/>
      <c r="T13" s="10"/>
      <c r="U13" s="10"/>
      <c r="V13" s="10"/>
      <c r="W13" s="26"/>
      <c r="X13" s="26"/>
    </row>
    <row r="14" spans="1:33" s="6" customFormat="1" ht="12.75" customHeight="1" outlineLevel="1" x14ac:dyDescent="0.2">
      <c r="A14" s="29"/>
      <c r="B14" s="29"/>
      <c r="C14" s="29"/>
      <c r="D14" s="30"/>
      <c r="E14" s="30"/>
      <c r="F14" s="30"/>
      <c r="G14" s="31"/>
      <c r="H14" s="31"/>
      <c r="I14" s="2">
        <f>SUM(I20,I22,I27,I29,I36,I40,I52,I54,I56,I58,I80,I82,I94,I96,I98,I105,I112,I116,I128,I137,I153,I157,I159,I163,I175,I177,I194,I200,I208,I220,I222,I224,I236,I239,I241,I243,I253,I255,I257,I259,I261,I269,I271,I277,I301,I304,I312,I322,I340,I346,I358,I372,I376,I378,I384,I386,I390,I400,I402,I404,I408,I410,I426,I429,I455)</f>
        <v>986657.33579999977</v>
      </c>
      <c r="J14" s="2">
        <f>SUM(J18,J20,J22,J27,J29,J36,J40,J52,J56,J58,J80,J82,J94,J96,J98,J116,J128,J137,J157,J159,J163,J175,J177,J194,J222,J224,J236,J239,J241,J243,J251,J253,J257,J259,J261,J269,J271,J301,J304,J340,J346,J376,J378,J384,J386,J402,J404,J408,J410,J426,J429,J455)</f>
        <v>986656.6987457627</v>
      </c>
      <c r="K14" s="2">
        <f>SUM(K18,K20,K22,K27,K29,K36,K40,K52,K56,K58,K60,K80,K82,K94,K96,K98,K116,K128,K137,K157,K159,K161,K163,K165,K175,K177,K194,K222,K224,K236,K239,K241,K243,K251,K253,K255,K257,K259,K261,K269,K271,K301,K304,K340,K346,K374,K376,K378,K384,K386,K402,K404,K406,K408,K410,K412,K416,K426,K429,K455)</f>
        <v>986657.08474576264</v>
      </c>
      <c r="L14" s="2">
        <f>SUM(L18,L20,L22,L27,L29,L36,L40,L52,L56,L58,L60,L80,L82,L94,L96,L98,L116,L128,L137,L157,L159,L161,L163,L165,L175,L177,L194,L222,L224,L236,L239,L241,L243,L251,L253,L255,L257,L259,L261,L269,L271,L301,L304,L340,L346,L374,L376,L378,L384,L386,L402,L404,L406,L408,L410,L412,L416,L426,L429,L455)</f>
        <v>986657.18983050832</v>
      </c>
      <c r="M14" s="2">
        <f>Q14+P14+O14+N14</f>
        <v>986657.20832856605</v>
      </c>
      <c r="N14" s="2">
        <f>SUM(N20,N22,N29,N36,N40,N52,N56,N80,N82,N94,N96,N98,N116,N128,N137,N153,N175,N177,N194,N208,N222,N224,N236,N241,N243,N255,N257,N269,N271,N277,N312,N322,N340,N346,N372,N384,N386,N400,N426,N429,N455)</f>
        <v>289394.39483227598</v>
      </c>
      <c r="O14" s="2">
        <f t="shared" ref="O14:Q14" si="1">SUM(O20,O22,O29,O36,O40,O52,O56,O80,O82,O94,O96,O98,O116,O128,O137,O153,O175,O177,O194,O208,O222,O224,O236,O241,O243,O255,O257,O269,O271,O277,O312,O322,O340,O346,O372,O384,O386,O400,O426,O429,O455)</f>
        <v>280204.82955590804</v>
      </c>
      <c r="P14" s="2">
        <f t="shared" si="1"/>
        <v>215249.84877868398</v>
      </c>
      <c r="Q14" s="2">
        <f t="shared" si="1"/>
        <v>201808.13516169798</v>
      </c>
      <c r="R14" s="8" t="s">
        <v>803</v>
      </c>
      <c r="S14" s="9"/>
      <c r="T14" s="10"/>
      <c r="U14" s="10"/>
      <c r="V14" s="10"/>
      <c r="W14" s="26"/>
      <c r="X14" s="26"/>
    </row>
    <row r="15" spans="1:33" s="6" customFormat="1" ht="12.75" customHeight="1" outlineLevel="1" x14ac:dyDescent="0.2">
      <c r="A15" s="29"/>
      <c r="B15" s="29"/>
      <c r="C15" s="29"/>
      <c r="D15" s="30"/>
      <c r="E15" s="30"/>
      <c r="F15" s="30"/>
      <c r="G15" s="31"/>
      <c r="H15" s="31"/>
      <c r="I15" s="2">
        <f>SUM(I24,I74,I110,I132,I149,I191,I206,I225,I248,I275,I320,I356,I398)</f>
        <v>255029.40240000002</v>
      </c>
      <c r="J15" s="2">
        <f>SUM(J24,J74,J110,J132,J149,J191,J206,J225,J248,J275,J320,J356,J398)</f>
        <v>128000</v>
      </c>
      <c r="K15" s="2">
        <f t="shared" ref="K15:L15" si="2">SUM(K24,K74,K110,K132,K149,K191,K206,K225,K248,K275,K320,K356,K398)</f>
        <v>0</v>
      </c>
      <c r="L15" s="2">
        <f t="shared" si="2"/>
        <v>0</v>
      </c>
      <c r="M15" s="2">
        <f t="shared" ref="M15:M16" si="3">Q15+P15+O15+N15</f>
        <v>84149.832250000007</v>
      </c>
      <c r="N15" s="2">
        <f t="shared" ref="N15:P15" si="4">SUM(N24,N74,N110,N149,N191,N206,N225,N275,N320,N356,N398)</f>
        <v>33599.69743</v>
      </c>
      <c r="O15" s="2">
        <f t="shared" si="4"/>
        <v>0.84604999999999109</v>
      </c>
      <c r="P15" s="2">
        <f t="shared" si="4"/>
        <v>17867.185129999998</v>
      </c>
      <c r="Q15" s="2">
        <f>SUM(Q24,Q74,Q110,Q149,Q191,Q206,Q225,Q275,Q320,Q356,Q398)</f>
        <v>32682.103640000001</v>
      </c>
      <c r="R15" s="8" t="s">
        <v>804</v>
      </c>
      <c r="S15" s="9"/>
      <c r="T15" s="10"/>
      <c r="U15" s="10"/>
      <c r="V15" s="10"/>
      <c r="W15" s="26"/>
      <c r="X15" s="26"/>
    </row>
    <row r="16" spans="1:33" s="6" customFormat="1" ht="12.75" customHeight="1" outlineLevel="1" x14ac:dyDescent="0.2">
      <c r="A16" s="29"/>
      <c r="B16" s="29"/>
      <c r="C16" s="29"/>
      <c r="D16" s="30"/>
      <c r="E16" s="30"/>
      <c r="F16" s="30"/>
      <c r="G16" s="31"/>
      <c r="H16" s="31"/>
      <c r="I16" s="2">
        <f>I30+I32+I34+I44+I48+I64+I66+I68+I70+I72+I76+I78+I90+I102+I108+I118+I120+I122+I126+I133+I147+I171+I179+I181+I183+I185+I187+I189+I192+I204+I210+I212+I214+I216+I226+I228+I230+I232+I234+I237+I249+I267+I273+I279+I281+I283+I285+I287+I293+I297+I306+I308+I318+I324+I326+I328+I330+I334+I344+I354+I360+I362+I364+I366+I368+I370+I382+I394+I396+I420+I424+I431+I433+I435+I437+I439+I453+I458+I472+I476+I478+I480+I482+I484</f>
        <v>1782654.4723999999</v>
      </c>
      <c r="J16" s="2">
        <f>J30+J32+J34+J44+J48+J62+J64+J66+J68+J70+J72+J76+J78+J84+J88+J90+J92+J102+J108+J118+J120+J122+J126+J133+J147+J153+J167+J169+J171+J179+J181+J183+J185+J187+J189+J192+J196+J208+J210+J212+J214+J216+J218+J226+J228+J230+J232+J234+J237+J249+J255+J263+J267+J273+J277+J279+J281+J283+J285+J287+J293+J295+J299+J297+J306+J308+J312+J318+J322+J324+J326+J328+J330+J332+J334+J336+J338+J344+J354+J360+J362+J364+J366+J368+J370+J372+J380+J382+J394+J396+J400+J414+J418+J420+J424+J431+J433+J435+J437+J439+J441+J453+J458+J460+J462+J464+J466+J468+J470+J476+J478+J480+J482+J484</f>
        <v>1135579.3999999999</v>
      </c>
      <c r="K16" s="2">
        <f>K30+K32+K34+K44+K48+K62+K64+K66+K68+K70+K72+K76+K78+K84+K88+K90+K92+K102+K108+K118+K120+K122+K126+K133+K147+K153+K167+K169+K171+K179+K181+K183+K185+K187+K189+K192+K196+K210+K212+K214+K216+K218+K226+K228+K230+K232+K234+K237+K249+K263+K267+K273+K277+K279+K281+K283+K285+K287+K293+K295+K299+K297+K302+K306+K308+K312+K318+K322+K324+K326+K328+K330+K332+K334+K336+K338+K344+K354+K360+K362+K364+K366+K368+K370+K372+K380+K382+K394+K396+K414+K418+K420+K424+K431+K433+K435+K437+K439+K441+K453+K458+K460+K462+K464+K466+K468+K470+K476+K478+K480+K482+K484+K244+K427+K472</f>
        <v>873730.8</v>
      </c>
      <c r="L16" s="2">
        <f>L30+L32+L34+L44+L48+L62+L64+L66+L68+L70+L72+L76+L78+L84+L88+L90+L92+L102+L108+L118+L120+L122+L126+L133+L147+L153+L167+L169+L171+L179+L181+L183+L185+L187+L189+L192+L196+L208+L210+L212+L214+L216+L218+L226+L228+L230+L232+L234+L237+L249+L263+L267+L273+L277+L279+L281+L283+L285+L287+L293+L295+L299+L297+L306+L308+L312+L318+L322+L324+L326+L328+L330+L332+L334+L336+L338+L344+L354+L360+L362+L364+L366+L368+L370+L372+L380+L382+L394+L396+L400+L414+L418+L420+L424+L431+L433+L435+L437+L439+L441+L453+L458+L460+L462+L464+L466+L468+L470+L476+L478+L480+L482+L484+L173+L246+L289+L291+L302+L422+L474+L86+L114</f>
        <v>3338192.8983050846</v>
      </c>
      <c r="M16" s="2">
        <f t="shared" si="3"/>
        <v>2907220.5273808497</v>
      </c>
      <c r="N16" s="2">
        <f t="shared" ref="N16:O16" si="5">N32+N34+N44+N46+N48+N66+N68+N70+N72+N76+N78+N102+N108+N118+N120+N122+N133+N147+N179+N181+N183+N185+N187+N189+N192+N226+N228+N230+N249+N267+N273+N279+N281+N308+N318+N324+N326+N328+N330+N334+N344+N354+N360+N362+N364+N366+N368+N370+N382+N394+N396+N431+N433+N435+N437+N439+N453+N456+N476+N478+N480+N482+N484</f>
        <v>42863.681667948702</v>
      </c>
      <c r="O16" s="2">
        <f t="shared" si="5"/>
        <v>904359.13478742656</v>
      </c>
      <c r="P16" s="2">
        <f>P32+P34+P44+P46+P48+P66+P68+P70+P72+P76+P78+P102+P108+P118+P120+P122+P133+P147+P179+P181+P183+P185+P187+P189+P192+P226+P228+P230+P249+P267+P273+P279+P281+P308+P318+P324+P326+P328+P330+P334+P344+P354+P360+P362+P364+P366+P368+P370+P382+P394+P396+P431+P433+P435+P437+P439+P453+P456+P476+P478+P480+P482+P484</f>
        <v>925693.49474631075</v>
      </c>
      <c r="Q16" s="2">
        <f>Q32+Q34+Q44+Q46+Q48+Q66+Q68+Q70+Q72+Q76+Q78+Q102+Q108+Q118+Q120+Q122+Q133+Q147+Q179+Q181+Q183+Q185+Q187+Q189+Q192+Q226+Q228+Q230+Q249+Q267+Q273+Q279+Q281+Q308+Q318+Q324+Q326+Q328+Q330+Q334+Q344+Q354+Q360+Q362+Q364+Q366+Q368+Q370+Q382+Q394+Q396+Q431+Q433+Q435+Q437+Q439+Q453+Q456+Q476+Q478+Q480+Q482+Q484</f>
        <v>1034304.216179164</v>
      </c>
      <c r="R16" s="8" t="s">
        <v>805</v>
      </c>
      <c r="S16" s="9"/>
      <c r="T16" s="10"/>
      <c r="U16" s="10"/>
      <c r="V16" s="10"/>
      <c r="W16" s="26"/>
      <c r="X16" s="26"/>
    </row>
    <row r="17" spans="1:28" s="3" customFormat="1" ht="15.75" customHeight="1" x14ac:dyDescent="0.2">
      <c r="A17" s="60">
        <v>1</v>
      </c>
      <c r="B17" s="52" t="s">
        <v>5</v>
      </c>
      <c r="C17" s="60" t="s">
        <v>267</v>
      </c>
      <c r="D17" s="60">
        <v>2016</v>
      </c>
      <c r="E17" s="60">
        <v>2016</v>
      </c>
      <c r="F17" s="58" t="s">
        <v>265</v>
      </c>
      <c r="G17" s="61">
        <v>9999.9999999999982</v>
      </c>
      <c r="H17" s="61">
        <v>9999.9999999999982</v>
      </c>
      <c r="I17" s="5"/>
      <c r="J17" s="5">
        <v>4000</v>
      </c>
      <c r="K17" s="5">
        <v>0</v>
      </c>
      <c r="L17" s="5">
        <v>0</v>
      </c>
      <c r="M17" s="5">
        <v>0</v>
      </c>
      <c r="N17" s="5">
        <v>0</v>
      </c>
      <c r="O17" s="5">
        <v>0</v>
      </c>
      <c r="P17" s="5">
        <v>0</v>
      </c>
      <c r="Q17" s="5">
        <v>0</v>
      </c>
      <c r="R17" s="27" t="s">
        <v>4</v>
      </c>
      <c r="S17" s="59" t="s">
        <v>801</v>
      </c>
      <c r="T17" s="59"/>
      <c r="U17" s="59"/>
      <c r="V17" s="59"/>
      <c r="W17" s="22" t="e">
        <f>MATCH(C:C,'[3]форма 2'!$C$1:$C$65536,0)</f>
        <v>#N/A</v>
      </c>
      <c r="X17" s="22" t="e">
        <f>INDEX('[3]форма 2'!$Z$1:$Z$65536,W:W,0)</f>
        <v>#N/A</v>
      </c>
      <c r="Y17" s="3">
        <f>MATCH(C:C,[4]TDSheet!$A$1:$A$65536,0)</f>
        <v>1386</v>
      </c>
      <c r="Z17" s="3" t="str">
        <f>INDEX([4]TDSheet!$D$1:$D$65536,Y:Y,0)</f>
        <v>5.4 ИТ-Инфраструктура</v>
      </c>
      <c r="AA17" s="3" t="s">
        <v>537</v>
      </c>
      <c r="AB17" s="3" t="s">
        <v>538</v>
      </c>
    </row>
    <row r="18" spans="1:28" s="3" customFormat="1" ht="15.75" customHeight="1" x14ac:dyDescent="0.2">
      <c r="A18" s="60"/>
      <c r="B18" s="54"/>
      <c r="C18" s="60"/>
      <c r="D18" s="60"/>
      <c r="E18" s="60"/>
      <c r="F18" s="58"/>
      <c r="G18" s="61"/>
      <c r="H18" s="61"/>
      <c r="I18" s="5"/>
      <c r="J18" s="4">
        <v>4000</v>
      </c>
      <c r="K18" s="4">
        <v>0</v>
      </c>
      <c r="L18" s="4">
        <v>0</v>
      </c>
      <c r="M18" s="4">
        <v>0</v>
      </c>
      <c r="N18" s="4">
        <v>0</v>
      </c>
      <c r="O18" s="4">
        <v>0</v>
      </c>
      <c r="P18" s="4">
        <v>0</v>
      </c>
      <c r="Q18" s="4">
        <v>0</v>
      </c>
      <c r="R18" s="28" t="s">
        <v>803</v>
      </c>
      <c r="S18" s="59"/>
      <c r="T18" s="59"/>
      <c r="U18" s="59"/>
      <c r="V18" s="59"/>
      <c r="W18" s="22"/>
      <c r="X18" s="22"/>
    </row>
    <row r="19" spans="1:28" s="3" customFormat="1" ht="47.25" customHeight="1" x14ac:dyDescent="0.2">
      <c r="A19" s="60">
        <v>2</v>
      </c>
      <c r="B19" s="52" t="s">
        <v>5</v>
      </c>
      <c r="C19" s="60" t="s">
        <v>81</v>
      </c>
      <c r="D19" s="60">
        <v>2014</v>
      </c>
      <c r="E19" s="60">
        <v>2016</v>
      </c>
      <c r="F19" s="58" t="s">
        <v>410</v>
      </c>
      <c r="G19" s="61">
        <v>73006</v>
      </c>
      <c r="H19" s="61">
        <v>72375</v>
      </c>
      <c r="I19" s="5">
        <v>12000</v>
      </c>
      <c r="J19" s="5">
        <v>16000</v>
      </c>
      <c r="K19" s="5">
        <v>0</v>
      </c>
      <c r="L19" s="5">
        <v>0</v>
      </c>
      <c r="M19" s="5">
        <v>152.64847600000002</v>
      </c>
      <c r="N19" s="5">
        <v>0</v>
      </c>
      <c r="O19" s="5">
        <v>0</v>
      </c>
      <c r="P19" s="5">
        <v>0</v>
      </c>
      <c r="Q19" s="5">
        <v>152.64847600000002</v>
      </c>
      <c r="R19" s="34" t="s">
        <v>4</v>
      </c>
      <c r="S19" s="59" t="s">
        <v>379</v>
      </c>
      <c r="T19" s="59"/>
      <c r="U19" s="59"/>
      <c r="V19" s="59"/>
      <c r="W19" s="22">
        <f>MATCH(C:C,'[3]форма 2'!$C$1:$C$65536,0)</f>
        <v>97</v>
      </c>
      <c r="X19"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19" s="3">
        <f>MATCH(C:C,[4]TDSheet!$A$1:$A$65536,0)</f>
        <v>195</v>
      </c>
      <c r="Z19" s="3" t="str">
        <f>INDEX([4]TDSheet!$D$1:$D$65536,Y:Y,0)</f>
        <v>3.1 Главный инженер</v>
      </c>
      <c r="AA19" s="3" t="s">
        <v>539</v>
      </c>
      <c r="AB19" s="3" t="s">
        <v>540</v>
      </c>
    </row>
    <row r="20" spans="1:28" s="3" customFormat="1" ht="15.75" customHeight="1" x14ac:dyDescent="0.2">
      <c r="A20" s="60"/>
      <c r="B20" s="54"/>
      <c r="C20" s="60"/>
      <c r="D20" s="60"/>
      <c r="E20" s="60"/>
      <c r="F20" s="58"/>
      <c r="G20" s="61"/>
      <c r="H20" s="61"/>
      <c r="I20" s="5">
        <v>12000</v>
      </c>
      <c r="J20" s="4">
        <v>16000</v>
      </c>
      <c r="K20" s="4">
        <v>0</v>
      </c>
      <c r="L20" s="4">
        <v>0</v>
      </c>
      <c r="M20" s="4">
        <v>152.64847600000002</v>
      </c>
      <c r="N20" s="4">
        <v>0</v>
      </c>
      <c r="O20" s="4">
        <v>0</v>
      </c>
      <c r="P20" s="4">
        <v>0</v>
      </c>
      <c r="Q20" s="4">
        <v>152.64847600000002</v>
      </c>
      <c r="R20" s="28" t="s">
        <v>803</v>
      </c>
      <c r="S20" s="59"/>
      <c r="T20" s="59"/>
      <c r="U20" s="59"/>
      <c r="V20" s="59"/>
      <c r="W20" s="22"/>
      <c r="X20" s="22"/>
    </row>
    <row r="21" spans="1:28" s="3" customFormat="1" ht="39" customHeight="1" x14ac:dyDescent="0.2">
      <c r="A21" s="60">
        <v>3</v>
      </c>
      <c r="B21" s="52" t="s">
        <v>5</v>
      </c>
      <c r="C21" s="60" t="s">
        <v>40</v>
      </c>
      <c r="D21" s="60">
        <v>2014</v>
      </c>
      <c r="E21" s="60">
        <v>2016</v>
      </c>
      <c r="F21" s="58" t="s">
        <v>411</v>
      </c>
      <c r="G21" s="61">
        <v>36003.389830508473</v>
      </c>
      <c r="H21" s="61">
        <v>36003.389830508473</v>
      </c>
      <c r="I21" s="5">
        <v>9200</v>
      </c>
      <c r="J21" s="5">
        <v>4000</v>
      </c>
      <c r="K21" s="5">
        <v>0</v>
      </c>
      <c r="L21" s="5">
        <v>0</v>
      </c>
      <c r="M21" s="5">
        <v>926.18390799999997</v>
      </c>
      <c r="N21" s="5">
        <v>0</v>
      </c>
      <c r="O21" s="5">
        <v>0</v>
      </c>
      <c r="P21" s="5">
        <v>603.71151600000007</v>
      </c>
      <c r="Q21" s="5">
        <v>322.4723919999999</v>
      </c>
      <c r="R21" s="34" t="s">
        <v>4</v>
      </c>
      <c r="S21" s="59" t="s">
        <v>379</v>
      </c>
      <c r="T21" s="59"/>
      <c r="U21" s="59"/>
      <c r="V21" s="59"/>
      <c r="W21" s="22">
        <f>MATCH(C:C,'[3]форма 2'!$C$1:$C$65536,0)</f>
        <v>85</v>
      </c>
      <c r="X21"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1" s="3">
        <f>MATCH(C:C,[4]TDSheet!$A$1:$A$65536,0)</f>
        <v>316</v>
      </c>
      <c r="Z21" s="3" t="str">
        <f>INDEX([4]TDSheet!$D$1:$D$65536,Y:Y,0)</f>
        <v>3.1 Главный инженер</v>
      </c>
      <c r="AA21" s="3" t="s">
        <v>541</v>
      </c>
      <c r="AB21" s="3" t="s">
        <v>542</v>
      </c>
    </row>
    <row r="22" spans="1:28" s="3" customFormat="1" ht="15.75" customHeight="1" x14ac:dyDescent="0.2">
      <c r="A22" s="60"/>
      <c r="B22" s="54"/>
      <c r="C22" s="60"/>
      <c r="D22" s="60"/>
      <c r="E22" s="60"/>
      <c r="F22" s="58"/>
      <c r="G22" s="61"/>
      <c r="H22" s="61"/>
      <c r="I22" s="4">
        <v>9200</v>
      </c>
      <c r="J22" s="4">
        <v>4000</v>
      </c>
      <c r="K22" s="4"/>
      <c r="L22" s="4"/>
      <c r="M22" s="4">
        <v>926.18390799999997</v>
      </c>
      <c r="N22" s="4">
        <v>0</v>
      </c>
      <c r="O22" s="4">
        <v>0</v>
      </c>
      <c r="P22" s="4">
        <v>603.71151600000007</v>
      </c>
      <c r="Q22" s="4">
        <v>322.4723919999999</v>
      </c>
      <c r="R22" s="28" t="s">
        <v>803</v>
      </c>
      <c r="S22" s="59"/>
      <c r="T22" s="59"/>
      <c r="U22" s="59"/>
      <c r="V22" s="59"/>
      <c r="W22" s="22"/>
      <c r="X22" s="22"/>
    </row>
    <row r="23" spans="1:28" s="3" customFormat="1" ht="15.75" customHeight="1" x14ac:dyDescent="0.2">
      <c r="A23" s="52">
        <v>4</v>
      </c>
      <c r="B23" s="52" t="s">
        <v>5</v>
      </c>
      <c r="C23" s="52" t="s">
        <v>217</v>
      </c>
      <c r="D23" s="52">
        <v>2015</v>
      </c>
      <c r="E23" s="52">
        <v>2016</v>
      </c>
      <c r="F23" s="43" t="s">
        <v>412</v>
      </c>
      <c r="G23" s="46">
        <v>44999.999999999993</v>
      </c>
      <c r="H23" s="46">
        <v>45000</v>
      </c>
      <c r="I23" s="5">
        <v>17000</v>
      </c>
      <c r="J23" s="5">
        <v>28000</v>
      </c>
      <c r="K23" s="5">
        <v>0</v>
      </c>
      <c r="L23" s="5">
        <v>0</v>
      </c>
      <c r="M23" s="5">
        <v>2340.9121100000002</v>
      </c>
      <c r="N23" s="5">
        <v>0</v>
      </c>
      <c r="O23" s="5">
        <v>0</v>
      </c>
      <c r="P23" s="5">
        <v>0</v>
      </c>
      <c r="Q23" s="5">
        <v>2340.9121100000002</v>
      </c>
      <c r="R23" s="34" t="s">
        <v>4</v>
      </c>
      <c r="S23" s="59" t="s">
        <v>746</v>
      </c>
      <c r="T23" s="59"/>
      <c r="U23" s="59"/>
      <c r="V23" s="59"/>
      <c r="W23" s="22" t="e">
        <f>MATCH(C:C,'[3]форма 2'!$C$1:$C$65536,0)</f>
        <v>#N/A</v>
      </c>
      <c r="X23" s="22" t="e">
        <f>INDEX('[3]форма 2'!$Z$1:$Z$65536,W:W,0)</f>
        <v>#N/A</v>
      </c>
      <c r="Y23" s="3">
        <f>MATCH(C:C,[4]TDSheet!$A$1:$A$65536,0)</f>
        <v>362</v>
      </c>
      <c r="Z23" s="3" t="str">
        <f>INDEX([4]TDSheet!$D$1:$D$65536,Y:Y,0)</f>
        <v>3.5 Технологические присоединения</v>
      </c>
      <c r="AA23" s="3" t="s">
        <v>543</v>
      </c>
      <c r="AB23" s="3" t="s">
        <v>544</v>
      </c>
    </row>
    <row r="24" spans="1:28" s="3" customFormat="1" ht="15.75" customHeight="1" x14ac:dyDescent="0.2">
      <c r="A24" s="53"/>
      <c r="B24" s="53"/>
      <c r="C24" s="53"/>
      <c r="D24" s="53"/>
      <c r="E24" s="53"/>
      <c r="F24" s="44"/>
      <c r="G24" s="47"/>
      <c r="H24" s="47"/>
      <c r="I24" s="4">
        <v>17000</v>
      </c>
      <c r="J24" s="4">
        <v>28000</v>
      </c>
      <c r="K24" s="4"/>
      <c r="L24" s="4"/>
      <c r="M24" s="4">
        <v>2340.9121100000002</v>
      </c>
      <c r="N24" s="4">
        <v>0</v>
      </c>
      <c r="O24" s="4">
        <v>0</v>
      </c>
      <c r="P24" s="4">
        <v>0</v>
      </c>
      <c r="Q24" s="4">
        <v>2340.9121100000002</v>
      </c>
      <c r="R24" s="28" t="s">
        <v>804</v>
      </c>
      <c r="S24" s="59"/>
      <c r="T24" s="59"/>
      <c r="U24" s="59"/>
      <c r="V24" s="59"/>
      <c r="W24" s="22"/>
      <c r="X24" s="22"/>
    </row>
    <row r="25" spans="1:28" s="3" customFormat="1" ht="15.75" customHeight="1" x14ac:dyDescent="0.2">
      <c r="A25" s="54"/>
      <c r="B25" s="54"/>
      <c r="C25" s="54"/>
      <c r="D25" s="54"/>
      <c r="E25" s="54"/>
      <c r="F25" s="45"/>
      <c r="G25" s="48"/>
      <c r="H25" s="48"/>
      <c r="I25" s="4">
        <v>0</v>
      </c>
      <c r="J25" s="4"/>
      <c r="K25" s="4"/>
      <c r="L25" s="4"/>
      <c r="M25" s="4"/>
      <c r="N25" s="4"/>
      <c r="O25" s="4"/>
      <c r="P25" s="4"/>
      <c r="Q25" s="4"/>
      <c r="R25" s="28" t="s">
        <v>805</v>
      </c>
      <c r="S25" s="37"/>
      <c r="T25" s="37"/>
      <c r="U25" s="37"/>
      <c r="V25" s="37"/>
      <c r="W25" s="22"/>
      <c r="X25" s="22"/>
    </row>
    <row r="26" spans="1:28" s="3" customFormat="1" ht="15.75" customHeight="1" x14ac:dyDescent="0.2">
      <c r="A26" s="60">
        <v>5</v>
      </c>
      <c r="B26" s="52" t="s">
        <v>5</v>
      </c>
      <c r="C26" s="60" t="s">
        <v>218</v>
      </c>
      <c r="D26" s="60">
        <v>2015</v>
      </c>
      <c r="E26" s="60">
        <v>2017</v>
      </c>
      <c r="F26" s="58" t="s">
        <v>135</v>
      </c>
      <c r="G26" s="61">
        <v>149491.52542372883</v>
      </c>
      <c r="H26" s="61">
        <v>149491.52542372883</v>
      </c>
      <c r="I26" s="5">
        <v>2000</v>
      </c>
      <c r="J26" s="5">
        <v>13799.999999999998</v>
      </c>
      <c r="K26" s="5">
        <v>44200</v>
      </c>
      <c r="L26" s="5">
        <v>0</v>
      </c>
      <c r="M26" s="5">
        <v>0</v>
      </c>
      <c r="N26" s="5">
        <v>0</v>
      </c>
      <c r="O26" s="5">
        <v>0</v>
      </c>
      <c r="P26" s="5">
        <v>0</v>
      </c>
      <c r="Q26" s="5">
        <v>0</v>
      </c>
      <c r="R26" s="34" t="s">
        <v>4</v>
      </c>
      <c r="S26" s="59" t="s">
        <v>535</v>
      </c>
      <c r="T26" s="59"/>
      <c r="U26" s="59"/>
      <c r="V26" s="59"/>
      <c r="W26" s="22" t="e">
        <f>MATCH(C:C,'[3]форма 2'!$C$1:$C$65536,0)</f>
        <v>#N/A</v>
      </c>
      <c r="X26" s="22" t="e">
        <f>INDEX('[3]форма 2'!$Z$1:$Z$65536,W:W,0)</f>
        <v>#N/A</v>
      </c>
      <c r="Y26" s="3">
        <f>MATCH(C:C,[4]TDSheet!$A$1:$A$65536,0)</f>
        <v>450</v>
      </c>
      <c r="Z26" s="3" t="str">
        <f>INDEX([4]TDSheet!$D$1:$D$65536,Y:Y,0)</f>
        <v>4.2 Котлы</v>
      </c>
      <c r="AA26" s="3" t="s">
        <v>545</v>
      </c>
      <c r="AB26" s="3" t="s">
        <v>535</v>
      </c>
    </row>
    <row r="27" spans="1:28" s="3" customFormat="1" ht="15.75" customHeight="1" x14ac:dyDescent="0.2">
      <c r="A27" s="60"/>
      <c r="B27" s="54"/>
      <c r="C27" s="60"/>
      <c r="D27" s="60"/>
      <c r="E27" s="60"/>
      <c r="F27" s="58"/>
      <c r="G27" s="61"/>
      <c r="H27" s="61"/>
      <c r="I27" s="4">
        <v>2000</v>
      </c>
      <c r="J27" s="4">
        <v>13799.999999999998</v>
      </c>
      <c r="K27" s="4">
        <v>44200</v>
      </c>
      <c r="L27" s="4"/>
      <c r="M27" s="4">
        <v>0</v>
      </c>
      <c r="N27" s="4">
        <v>0</v>
      </c>
      <c r="O27" s="4">
        <v>0</v>
      </c>
      <c r="P27" s="4">
        <v>0</v>
      </c>
      <c r="Q27" s="4">
        <v>0</v>
      </c>
      <c r="R27" s="28" t="s">
        <v>803</v>
      </c>
      <c r="S27" s="59"/>
      <c r="T27" s="59"/>
      <c r="U27" s="59"/>
      <c r="V27" s="59"/>
      <c r="W27" s="22"/>
      <c r="X27" s="22"/>
    </row>
    <row r="28" spans="1:28" s="3" customFormat="1" ht="34.5" customHeight="1" x14ac:dyDescent="0.2">
      <c r="A28" s="52">
        <v>6</v>
      </c>
      <c r="B28" s="52" t="s">
        <v>5</v>
      </c>
      <c r="C28" s="52" t="s">
        <v>220</v>
      </c>
      <c r="D28" s="52">
        <v>2015</v>
      </c>
      <c r="E28" s="52">
        <v>2018</v>
      </c>
      <c r="F28" s="43" t="s">
        <v>137</v>
      </c>
      <c r="G28" s="46">
        <v>4922711.8644067803</v>
      </c>
      <c r="H28" s="49">
        <v>4922711.8644067803</v>
      </c>
      <c r="I28" s="5">
        <v>99588</v>
      </c>
      <c r="J28" s="5">
        <v>500000</v>
      </c>
      <c r="K28" s="5">
        <v>1000000</v>
      </c>
      <c r="L28" s="5">
        <v>3122412</v>
      </c>
      <c r="M28" s="5">
        <v>65418.091719999997</v>
      </c>
      <c r="N28" s="5">
        <v>10107.48893</v>
      </c>
      <c r="O28" s="5">
        <v>4249.7146000000012</v>
      </c>
      <c r="P28" s="5">
        <v>4353.6373000000003</v>
      </c>
      <c r="Q28" s="5">
        <v>46707.250889999996</v>
      </c>
      <c r="R28" s="34" t="s">
        <v>4</v>
      </c>
      <c r="S28" s="59" t="s">
        <v>546</v>
      </c>
      <c r="T28" s="59"/>
      <c r="U28" s="59"/>
      <c r="V28" s="59"/>
      <c r="W28" s="22" t="e">
        <f>MATCH(C:C,'[3]форма 2'!$C$1:$C$65536,0)</f>
        <v>#N/A</v>
      </c>
      <c r="X28" s="22" t="e">
        <f>INDEX('[3]форма 2'!$Z$1:$Z$65536,W:W,0)</f>
        <v>#N/A</v>
      </c>
      <c r="Y28" s="3">
        <f>MATCH(C:C,[4]TDSheet!$A$1:$A$65536,0)</f>
        <v>20</v>
      </c>
      <c r="Z28" s="3" t="str">
        <f>INDEX([4]TDSheet!$D$1:$D$65536,Y:Y,0)</f>
        <v>1.2 Замена основного оборудования ЭС</v>
      </c>
      <c r="AA28" s="3" t="s">
        <v>546</v>
      </c>
      <c r="AB28" s="3" t="s">
        <v>547</v>
      </c>
    </row>
    <row r="29" spans="1:28" s="3" customFormat="1" ht="15.75" customHeight="1" x14ac:dyDescent="0.2">
      <c r="A29" s="53"/>
      <c r="B29" s="53"/>
      <c r="C29" s="53"/>
      <c r="D29" s="53"/>
      <c r="E29" s="53"/>
      <c r="F29" s="44"/>
      <c r="G29" s="47"/>
      <c r="H29" s="50"/>
      <c r="I29" s="4">
        <v>14938.199999999999</v>
      </c>
      <c r="J29" s="4">
        <f>200000-77263</f>
        <v>122737</v>
      </c>
      <c r="K29" s="4">
        <v>450000</v>
      </c>
      <c r="L29" s="4">
        <f>468361.8-1812</f>
        <v>466549.8</v>
      </c>
      <c r="M29" s="4">
        <v>65418.091719999997</v>
      </c>
      <c r="N29" s="4">
        <v>10107.48893</v>
      </c>
      <c r="O29" s="4">
        <v>4249.7146000000012</v>
      </c>
      <c r="P29" s="4">
        <v>4353.6373000000003</v>
      </c>
      <c r="Q29" s="4">
        <v>46707.250889999996</v>
      </c>
      <c r="R29" s="28" t="s">
        <v>803</v>
      </c>
      <c r="S29" s="59"/>
      <c r="T29" s="59"/>
      <c r="U29" s="59"/>
      <c r="V29" s="59"/>
      <c r="W29" s="22"/>
      <c r="X29" s="22"/>
    </row>
    <row r="30" spans="1:28" s="3" customFormat="1" ht="15.75" customHeight="1" x14ac:dyDescent="0.2">
      <c r="A30" s="54"/>
      <c r="B30" s="54"/>
      <c r="C30" s="54"/>
      <c r="D30" s="54"/>
      <c r="E30" s="54"/>
      <c r="F30" s="45"/>
      <c r="G30" s="48"/>
      <c r="H30" s="51"/>
      <c r="I30" s="4">
        <v>84649.799999999988</v>
      </c>
      <c r="J30" s="4">
        <f>J28-J29</f>
        <v>377263</v>
      </c>
      <c r="K30" s="4">
        <f>K28-K29</f>
        <v>550000</v>
      </c>
      <c r="L30" s="4">
        <f>L28-L29</f>
        <v>2655862.2000000002</v>
      </c>
      <c r="M30" s="4"/>
      <c r="N30" s="4"/>
      <c r="O30" s="4"/>
      <c r="P30" s="4"/>
      <c r="Q30" s="4"/>
      <c r="R30" s="28" t="s">
        <v>805</v>
      </c>
      <c r="S30" s="37"/>
      <c r="T30" s="37"/>
      <c r="U30" s="37"/>
      <c r="V30" s="37"/>
      <c r="W30" s="22"/>
      <c r="X30" s="22"/>
    </row>
    <row r="31" spans="1:28" s="3" customFormat="1" ht="76.5" x14ac:dyDescent="0.2">
      <c r="A31" s="60">
        <v>7</v>
      </c>
      <c r="B31" s="52" t="s">
        <v>5</v>
      </c>
      <c r="C31" s="60" t="s">
        <v>413</v>
      </c>
      <c r="D31" s="60">
        <v>2014</v>
      </c>
      <c r="E31" s="60">
        <v>2015</v>
      </c>
      <c r="F31" s="58" t="s">
        <v>414</v>
      </c>
      <c r="G31" s="61">
        <v>2898.3049999999998</v>
      </c>
      <c r="H31" s="61">
        <v>2898.305084745763</v>
      </c>
      <c r="I31" s="5">
        <v>0</v>
      </c>
      <c r="J31" s="5">
        <v>0</v>
      </c>
      <c r="K31" s="5">
        <v>0</v>
      </c>
      <c r="L31" s="5">
        <v>0</v>
      </c>
      <c r="M31" s="5">
        <v>5.2288320000000006</v>
      </c>
      <c r="N31" s="5">
        <v>0</v>
      </c>
      <c r="O31" s="5">
        <v>0</v>
      </c>
      <c r="P31" s="5">
        <v>0</v>
      </c>
      <c r="Q31" s="5">
        <v>5.2288320000000006</v>
      </c>
      <c r="R31" s="34" t="s">
        <v>4</v>
      </c>
      <c r="S31" s="59" t="s">
        <v>379</v>
      </c>
      <c r="T31" s="59"/>
      <c r="U31" s="59"/>
      <c r="V31" s="59"/>
      <c r="W31" s="22">
        <f>MATCH(C:C,'[3]форма 2'!$C$1:$C$65536,0)</f>
        <v>81</v>
      </c>
      <c r="X31"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1" s="3" t="e">
        <f>MATCH(C:C,[4]TDSheet!$A$1:$A$65536,0)</f>
        <v>#N/A</v>
      </c>
      <c r="Z31" s="3" t="e">
        <f>INDEX([4]TDSheet!$D$1:$D$65536,Y:Y,0)</f>
        <v>#N/A</v>
      </c>
      <c r="AA31" s="3" t="e">
        <v>#N/A</v>
      </c>
      <c r="AB31" s="3" t="e">
        <v>#N/A</v>
      </c>
    </row>
    <row r="32" spans="1:28" s="3" customFormat="1" ht="15.75" customHeight="1" x14ac:dyDescent="0.2">
      <c r="A32" s="60"/>
      <c r="B32" s="54"/>
      <c r="C32" s="60"/>
      <c r="D32" s="60"/>
      <c r="E32" s="60"/>
      <c r="F32" s="58"/>
      <c r="G32" s="61"/>
      <c r="H32" s="61"/>
      <c r="I32" s="5"/>
      <c r="J32" s="4"/>
      <c r="K32" s="4"/>
      <c r="L32" s="4"/>
      <c r="M32" s="4">
        <v>5.2288320000000006</v>
      </c>
      <c r="N32" s="4">
        <v>0</v>
      </c>
      <c r="O32" s="4">
        <v>0</v>
      </c>
      <c r="P32" s="4">
        <v>0</v>
      </c>
      <c r="Q32" s="4">
        <v>5.2288320000000006</v>
      </c>
      <c r="R32" s="28" t="s">
        <v>805</v>
      </c>
      <c r="S32" s="59"/>
      <c r="T32" s="59"/>
      <c r="U32" s="59"/>
      <c r="V32" s="59"/>
      <c r="W32" s="22"/>
      <c r="X32" s="22"/>
    </row>
    <row r="33" spans="1:33" s="3" customFormat="1" ht="76.5" x14ac:dyDescent="0.2">
      <c r="A33" s="60">
        <v>8</v>
      </c>
      <c r="B33" s="52" t="s">
        <v>5</v>
      </c>
      <c r="C33" s="60" t="s">
        <v>33</v>
      </c>
      <c r="D33" s="60">
        <v>2013</v>
      </c>
      <c r="E33" s="60">
        <v>2015</v>
      </c>
      <c r="F33" s="58" t="s">
        <v>140</v>
      </c>
      <c r="G33" s="61">
        <v>15788.000000000002</v>
      </c>
      <c r="H33" s="61">
        <v>14189.22372881356</v>
      </c>
      <c r="I33" s="5">
        <v>0</v>
      </c>
      <c r="J33" s="5">
        <v>0</v>
      </c>
      <c r="K33" s="5">
        <v>0</v>
      </c>
      <c r="L33" s="5">
        <v>0</v>
      </c>
      <c r="M33" s="5">
        <v>1111.202344</v>
      </c>
      <c r="N33" s="5">
        <v>445.82809200000003</v>
      </c>
      <c r="O33" s="5">
        <v>503.1856360000001</v>
      </c>
      <c r="P33" s="5">
        <v>162.18861599999997</v>
      </c>
      <c r="Q33" s="5">
        <v>0</v>
      </c>
      <c r="R33" s="34" t="s">
        <v>4</v>
      </c>
      <c r="S33" s="59" t="s">
        <v>379</v>
      </c>
      <c r="T33" s="59"/>
      <c r="U33" s="59"/>
      <c r="V33" s="59"/>
      <c r="W33" s="22">
        <f>MATCH(C:C,'[3]форма 2'!$C$1:$C$65536,0)</f>
        <v>63</v>
      </c>
      <c r="X33"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3" s="3">
        <f>MATCH(C:C,[4]TDSheet!$A$1:$A$65536,0)</f>
        <v>285</v>
      </c>
      <c r="Z33" s="3" t="str">
        <f>INDEX([4]TDSheet!$D$1:$D$65536,Y:Y,0)</f>
        <v>3.1 Главный инженер</v>
      </c>
      <c r="AA33" s="3" t="s">
        <v>548</v>
      </c>
      <c r="AB33" s="3" t="s">
        <v>549</v>
      </c>
    </row>
    <row r="34" spans="1:33" s="3" customFormat="1" ht="15.75" customHeight="1" x14ac:dyDescent="0.2">
      <c r="A34" s="60"/>
      <c r="B34" s="54"/>
      <c r="C34" s="60"/>
      <c r="D34" s="60"/>
      <c r="E34" s="60"/>
      <c r="F34" s="58"/>
      <c r="G34" s="61"/>
      <c r="H34" s="61"/>
      <c r="I34" s="5"/>
      <c r="J34" s="4"/>
      <c r="K34" s="4"/>
      <c r="L34" s="4"/>
      <c r="M34" s="4">
        <v>1111.202344</v>
      </c>
      <c r="N34" s="4">
        <v>445.82809200000003</v>
      </c>
      <c r="O34" s="4">
        <v>503.1856360000001</v>
      </c>
      <c r="P34" s="4">
        <v>162.18861599999997</v>
      </c>
      <c r="Q34" s="4">
        <v>0</v>
      </c>
      <c r="R34" s="28" t="s">
        <v>805</v>
      </c>
      <c r="S34" s="59"/>
      <c r="T34" s="59"/>
      <c r="U34" s="59"/>
      <c r="V34" s="59"/>
      <c r="W34" s="22"/>
      <c r="X34" s="22"/>
    </row>
    <row r="35" spans="1:33" s="3" customFormat="1" ht="15.75" customHeight="1" x14ac:dyDescent="0.2">
      <c r="A35" s="60">
        <v>9</v>
      </c>
      <c r="B35" s="52" t="s">
        <v>5</v>
      </c>
      <c r="C35" s="60" t="s">
        <v>216</v>
      </c>
      <c r="D35" s="60">
        <v>2013</v>
      </c>
      <c r="E35" s="60">
        <v>2015</v>
      </c>
      <c r="F35" s="58" t="s">
        <v>134</v>
      </c>
      <c r="G35" s="61">
        <v>14400</v>
      </c>
      <c r="H35" s="61">
        <v>11265.084745762711</v>
      </c>
      <c r="I35" s="5">
        <v>14400</v>
      </c>
      <c r="J35" s="5">
        <v>0</v>
      </c>
      <c r="K35" s="5">
        <v>0</v>
      </c>
      <c r="L35" s="5">
        <v>0</v>
      </c>
      <c r="M35" s="5">
        <v>12047.7912</v>
      </c>
      <c r="N35" s="5">
        <v>0</v>
      </c>
      <c r="O35" s="5">
        <v>0</v>
      </c>
      <c r="P35" s="5">
        <v>900</v>
      </c>
      <c r="Q35" s="5">
        <v>11147.7912</v>
      </c>
      <c r="R35" s="34" t="s">
        <v>4</v>
      </c>
      <c r="S35" s="59" t="s">
        <v>380</v>
      </c>
      <c r="T35" s="59"/>
      <c r="U35" s="59"/>
      <c r="V35" s="59"/>
      <c r="W35" s="22" t="e">
        <f>MATCH(C:C,'[3]форма 2'!$C$1:$C$65536,0)</f>
        <v>#N/A</v>
      </c>
      <c r="X35" s="22" t="e">
        <f>INDEX('[3]форма 2'!$Z$1:$Z$65536,W:W,0)</f>
        <v>#N/A</v>
      </c>
      <c r="Y35" s="3" t="e">
        <f>MATCH(C:C,[4]TDSheet!$A$1:$A$65536,0)</f>
        <v>#N/A</v>
      </c>
      <c r="Z35" s="3">
        <v>4.8</v>
      </c>
      <c r="AA35" s="3" t="e">
        <v>#N/A</v>
      </c>
      <c r="AB35" s="3" t="e">
        <v>#N/A</v>
      </c>
      <c r="AD35" s="3">
        <f>MATCH(C:C,[5]TDSheet!$A$1:$A$65536,0)</f>
        <v>704</v>
      </c>
      <c r="AE35" s="3" t="s">
        <v>751</v>
      </c>
      <c r="AF35" s="3" t="s">
        <v>752</v>
      </c>
      <c r="AG35" s="3" t="s">
        <v>753</v>
      </c>
    </row>
    <row r="36" spans="1:33" s="3" customFormat="1" ht="15.75" customHeight="1" x14ac:dyDescent="0.2">
      <c r="A36" s="60"/>
      <c r="B36" s="54"/>
      <c r="C36" s="60"/>
      <c r="D36" s="60"/>
      <c r="E36" s="60"/>
      <c r="F36" s="58"/>
      <c r="G36" s="61"/>
      <c r="H36" s="61"/>
      <c r="I36" s="4">
        <v>14400</v>
      </c>
      <c r="J36" s="4">
        <v>0</v>
      </c>
      <c r="K36" s="4">
        <v>0</v>
      </c>
      <c r="L36" s="4">
        <v>0</v>
      </c>
      <c r="M36" s="4">
        <v>12047.7912</v>
      </c>
      <c r="N36" s="4">
        <v>0</v>
      </c>
      <c r="O36" s="4">
        <v>0</v>
      </c>
      <c r="P36" s="4">
        <v>900</v>
      </c>
      <c r="Q36" s="4">
        <v>11147.7912</v>
      </c>
      <c r="R36" s="28" t="s">
        <v>803</v>
      </c>
      <c r="S36" s="59"/>
      <c r="T36" s="59"/>
      <c r="U36" s="59"/>
      <c r="V36" s="59"/>
      <c r="W36" s="22"/>
      <c r="X36" s="22"/>
    </row>
    <row r="37" spans="1:33" s="3" customFormat="1" ht="25.5" x14ac:dyDescent="0.2">
      <c r="A37" s="60">
        <v>10</v>
      </c>
      <c r="B37" s="52" t="s">
        <v>5</v>
      </c>
      <c r="C37" s="60" t="s">
        <v>415</v>
      </c>
      <c r="D37" s="60">
        <v>2013</v>
      </c>
      <c r="E37" s="60">
        <v>2015</v>
      </c>
      <c r="F37" s="58" t="s">
        <v>416</v>
      </c>
      <c r="G37" s="61">
        <v>3305.5340000000001</v>
      </c>
      <c r="H37" s="61">
        <v>103.38983050847459</v>
      </c>
      <c r="I37" s="5">
        <v>0</v>
      </c>
      <c r="J37" s="5">
        <v>0</v>
      </c>
      <c r="K37" s="5">
        <v>0</v>
      </c>
      <c r="L37" s="5">
        <v>0</v>
      </c>
      <c r="M37" s="5">
        <v>0</v>
      </c>
      <c r="N37" s="5">
        <v>0</v>
      </c>
      <c r="O37" s="5">
        <v>0</v>
      </c>
      <c r="P37" s="5">
        <v>0</v>
      </c>
      <c r="Q37" s="5">
        <v>0</v>
      </c>
      <c r="R37" s="34" t="s">
        <v>4</v>
      </c>
      <c r="S37" s="59" t="s">
        <v>381</v>
      </c>
      <c r="T37" s="59"/>
      <c r="U37" s="59"/>
      <c r="V37" s="59"/>
      <c r="W37" s="22">
        <f>MATCH(C:C,'[3]форма 2'!$C$1:$C$65536,0)</f>
        <v>59</v>
      </c>
      <c r="X37" s="22" t="str">
        <f>INDEX('[3]форма 2'!$Z$1:$Z$65536,W:W,0)</f>
        <v>Повышение надёжности и безаварийной работы электрооборудования</v>
      </c>
      <c r="Y37" s="3" t="e">
        <f>MATCH(C:C,[4]TDSheet!$A$1:$A$65536,0)</f>
        <v>#N/A</v>
      </c>
      <c r="Z37" s="3" t="e">
        <f>INDEX([4]TDSheet!$D$1:$D$65536,Y:Y,0)</f>
        <v>#N/A</v>
      </c>
      <c r="AA37" s="3" t="e">
        <v>#N/A</v>
      </c>
      <c r="AB37" s="3" t="e">
        <v>#N/A</v>
      </c>
    </row>
    <row r="38" spans="1:33" s="3" customFormat="1" ht="15.75" customHeight="1" x14ac:dyDescent="0.2">
      <c r="A38" s="60"/>
      <c r="B38" s="54"/>
      <c r="C38" s="60"/>
      <c r="D38" s="60"/>
      <c r="E38" s="60"/>
      <c r="F38" s="58"/>
      <c r="G38" s="61"/>
      <c r="H38" s="61"/>
      <c r="I38" s="5"/>
      <c r="J38" s="4"/>
      <c r="K38" s="4"/>
      <c r="L38" s="4"/>
      <c r="M38" s="4">
        <v>0</v>
      </c>
      <c r="N38" s="4">
        <v>0</v>
      </c>
      <c r="O38" s="4">
        <v>0</v>
      </c>
      <c r="P38" s="4">
        <v>0</v>
      </c>
      <c r="Q38" s="4">
        <v>0</v>
      </c>
      <c r="R38" s="28" t="s">
        <v>805</v>
      </c>
      <c r="S38" s="59"/>
      <c r="T38" s="59"/>
      <c r="U38" s="59"/>
      <c r="V38" s="59"/>
      <c r="W38" s="22"/>
      <c r="X38" s="22"/>
    </row>
    <row r="39" spans="1:33" s="3" customFormat="1" ht="15.75" customHeight="1" x14ac:dyDescent="0.2">
      <c r="A39" s="60">
        <v>11</v>
      </c>
      <c r="B39" s="52" t="s">
        <v>5</v>
      </c>
      <c r="C39" s="60" t="s">
        <v>219</v>
      </c>
      <c r="D39" s="60">
        <v>2015</v>
      </c>
      <c r="E39" s="60">
        <v>2015</v>
      </c>
      <c r="F39" s="58" t="s">
        <v>136</v>
      </c>
      <c r="G39" s="61">
        <v>280.00000000000006</v>
      </c>
      <c r="H39" s="61">
        <v>280</v>
      </c>
      <c r="I39" s="5">
        <v>280</v>
      </c>
      <c r="J39" s="5">
        <v>0</v>
      </c>
      <c r="K39" s="5">
        <v>0</v>
      </c>
      <c r="L39" s="5">
        <v>0</v>
      </c>
      <c r="M39" s="5">
        <v>159.51392000000001</v>
      </c>
      <c r="N39" s="5">
        <v>0</v>
      </c>
      <c r="O39" s="5">
        <v>159.51392000000001</v>
      </c>
      <c r="P39" s="5">
        <v>0</v>
      </c>
      <c r="Q39" s="5">
        <v>0</v>
      </c>
      <c r="R39" s="34" t="s">
        <v>4</v>
      </c>
      <c r="S39" s="59" t="s">
        <v>380</v>
      </c>
      <c r="T39" s="59"/>
      <c r="U39" s="59"/>
      <c r="V39" s="59"/>
      <c r="W39" s="22" t="e">
        <f>MATCH(C:C,'[3]форма 2'!$C$1:$C$65536,0)</f>
        <v>#N/A</v>
      </c>
      <c r="X39" s="22" t="e">
        <f>INDEX('[3]форма 2'!$Z$1:$Z$65536,W:W,0)</f>
        <v>#N/A</v>
      </c>
      <c r="Y39" s="3" t="e">
        <f>MATCH(C:C,[4]TDSheet!$A$1:$A$65536,0)</f>
        <v>#N/A</v>
      </c>
      <c r="Z39" s="3">
        <v>4.8</v>
      </c>
      <c r="AA39" s="3" t="e">
        <v>#N/A</v>
      </c>
      <c r="AB39" s="3" t="e">
        <v>#N/A</v>
      </c>
      <c r="AD39" s="3">
        <f>MATCH(C:C,[5]TDSheet!$A$1:$A$65536,0)</f>
        <v>746</v>
      </c>
      <c r="AE39" s="3" t="s">
        <v>751</v>
      </c>
      <c r="AF39" s="3" t="s">
        <v>754</v>
      </c>
      <c r="AG39" s="3" t="s">
        <v>755</v>
      </c>
    </row>
    <row r="40" spans="1:33" s="3" customFormat="1" ht="15.75" customHeight="1" x14ac:dyDescent="0.2">
      <c r="A40" s="60"/>
      <c r="B40" s="54"/>
      <c r="C40" s="60"/>
      <c r="D40" s="60"/>
      <c r="E40" s="60"/>
      <c r="F40" s="58"/>
      <c r="G40" s="61"/>
      <c r="H40" s="61"/>
      <c r="I40" s="4">
        <v>280</v>
      </c>
      <c r="J40" s="4">
        <v>0</v>
      </c>
      <c r="K40" s="4">
        <v>0</v>
      </c>
      <c r="L40" s="4">
        <v>0</v>
      </c>
      <c r="M40" s="4">
        <v>159.51392000000001</v>
      </c>
      <c r="N40" s="4">
        <v>0</v>
      </c>
      <c r="O40" s="4">
        <v>159.51392000000001</v>
      </c>
      <c r="P40" s="4">
        <v>0</v>
      </c>
      <c r="Q40" s="4">
        <v>0</v>
      </c>
      <c r="R40" s="28" t="s">
        <v>803</v>
      </c>
      <c r="S40" s="59"/>
      <c r="T40" s="59"/>
      <c r="U40" s="59"/>
      <c r="V40" s="59"/>
      <c r="W40" s="22"/>
      <c r="X40" s="22"/>
    </row>
    <row r="41" spans="1:33" s="3" customFormat="1" ht="25.5" x14ac:dyDescent="0.2">
      <c r="A41" s="60">
        <v>12</v>
      </c>
      <c r="B41" s="52" t="s">
        <v>5</v>
      </c>
      <c r="C41" s="60" t="s">
        <v>103</v>
      </c>
      <c r="D41" s="60">
        <v>2014</v>
      </c>
      <c r="E41" s="60">
        <v>2015</v>
      </c>
      <c r="F41" s="58" t="s">
        <v>84</v>
      </c>
      <c r="G41" s="61">
        <v>1099.7639999999999</v>
      </c>
      <c r="H41" s="61">
        <v>109.97542372881355</v>
      </c>
      <c r="I41" s="5">
        <v>0</v>
      </c>
      <c r="J41" s="5">
        <v>0</v>
      </c>
      <c r="K41" s="5">
        <v>0</v>
      </c>
      <c r="L41" s="5">
        <v>0</v>
      </c>
      <c r="M41" s="5">
        <v>0</v>
      </c>
      <c r="N41" s="5">
        <v>0</v>
      </c>
      <c r="O41" s="5">
        <v>0</v>
      </c>
      <c r="P41" s="5">
        <v>0</v>
      </c>
      <c r="Q41" s="5">
        <v>0</v>
      </c>
      <c r="R41" s="34" t="s">
        <v>4</v>
      </c>
      <c r="S41" s="59" t="s">
        <v>380</v>
      </c>
      <c r="T41" s="59"/>
      <c r="U41" s="59"/>
      <c r="V41" s="59"/>
      <c r="W41" s="22">
        <f>MATCH(C:C,'[3]форма 2'!$C$1:$C$65536,0)</f>
        <v>107</v>
      </c>
      <c r="X41" s="22" t="str">
        <f>INDEX('[3]форма 2'!$Z$1:$Z$65536,W:W,0)</f>
        <v>Обеспечения надежной и бесперебойной производственной деятельности</v>
      </c>
      <c r="Y41" s="3" t="e">
        <f>MATCH(C:C,[4]TDSheet!$A$1:$A$65536,0)</f>
        <v>#N/A</v>
      </c>
      <c r="Z41" s="3" t="e">
        <f>INDEX([4]TDSheet!$D$1:$D$65536,Y:Y,0)</f>
        <v>#N/A</v>
      </c>
      <c r="AA41" s="3" t="e">
        <v>#N/A</v>
      </c>
      <c r="AB41" s="3" t="e">
        <v>#N/A</v>
      </c>
    </row>
    <row r="42" spans="1:33" s="3" customFormat="1" ht="15.75" customHeight="1" x14ac:dyDescent="0.2">
      <c r="A42" s="60"/>
      <c r="B42" s="54"/>
      <c r="C42" s="60"/>
      <c r="D42" s="60"/>
      <c r="E42" s="60"/>
      <c r="F42" s="58"/>
      <c r="G42" s="61"/>
      <c r="H42" s="61"/>
      <c r="I42" s="5"/>
      <c r="J42" s="4"/>
      <c r="K42" s="4"/>
      <c r="L42" s="4"/>
      <c r="M42" s="4">
        <v>0</v>
      </c>
      <c r="N42" s="4">
        <v>0</v>
      </c>
      <c r="O42" s="4">
        <v>0</v>
      </c>
      <c r="P42" s="4">
        <v>0</v>
      </c>
      <c r="Q42" s="4">
        <v>0</v>
      </c>
      <c r="R42" s="28" t="s">
        <v>805</v>
      </c>
      <c r="S42" s="59"/>
      <c r="T42" s="59"/>
      <c r="U42" s="59"/>
      <c r="V42" s="59"/>
      <c r="W42" s="22"/>
      <c r="X42" s="22"/>
    </row>
    <row r="43" spans="1:33" s="3" customFormat="1" ht="25.5" x14ac:dyDescent="0.2">
      <c r="A43" s="60">
        <v>13</v>
      </c>
      <c r="B43" s="52" t="s">
        <v>5</v>
      </c>
      <c r="C43" s="60" t="s">
        <v>417</v>
      </c>
      <c r="D43" s="60">
        <v>2013</v>
      </c>
      <c r="E43" s="60">
        <v>2015</v>
      </c>
      <c r="F43" s="58" t="s">
        <v>418</v>
      </c>
      <c r="G43" s="61">
        <v>2126.5999999999995</v>
      </c>
      <c r="H43" s="61">
        <v>2086.1</v>
      </c>
      <c r="I43" s="5">
        <v>0</v>
      </c>
      <c r="J43" s="5">
        <v>0</v>
      </c>
      <c r="K43" s="5">
        <v>0</v>
      </c>
      <c r="L43" s="5">
        <v>0</v>
      </c>
      <c r="M43" s="5">
        <v>4.4064300000000003</v>
      </c>
      <c r="N43" s="5">
        <v>0</v>
      </c>
      <c r="O43" s="5">
        <v>0</v>
      </c>
      <c r="P43" s="5">
        <v>1.17475</v>
      </c>
      <c r="Q43" s="5">
        <v>3.2316800000000003</v>
      </c>
      <c r="R43" s="34" t="s">
        <v>4</v>
      </c>
      <c r="S43" s="59" t="s">
        <v>380</v>
      </c>
      <c r="T43" s="59"/>
      <c r="U43" s="59"/>
      <c r="V43" s="59"/>
      <c r="W43" s="22">
        <f>MATCH(C:C,'[3]форма 2'!$C$1:$C$65536,0)</f>
        <v>66</v>
      </c>
      <c r="X43" s="22" t="str">
        <f>INDEX('[3]форма 2'!$Z$1:$Z$65536,W:W,0)</f>
        <v>Обеспечения надежной и бесперебойной производственной деятельности</v>
      </c>
      <c r="Y43" s="3" t="e">
        <f>MATCH(C:C,[4]TDSheet!$A$1:$A$65536,0)</f>
        <v>#N/A</v>
      </c>
      <c r="Z43" s="3" t="e">
        <f>INDEX([4]TDSheet!$D$1:$D$65536,Y:Y,0)</f>
        <v>#N/A</v>
      </c>
      <c r="AA43" s="3" t="e">
        <v>#N/A</v>
      </c>
      <c r="AB43" s="3" t="e">
        <v>#N/A</v>
      </c>
    </row>
    <row r="44" spans="1:33" s="3" customFormat="1" ht="15.75" customHeight="1" x14ac:dyDescent="0.2">
      <c r="A44" s="60"/>
      <c r="B44" s="54"/>
      <c r="C44" s="60"/>
      <c r="D44" s="60"/>
      <c r="E44" s="60"/>
      <c r="F44" s="58"/>
      <c r="G44" s="61"/>
      <c r="H44" s="61"/>
      <c r="I44" s="5"/>
      <c r="J44" s="4"/>
      <c r="K44" s="4"/>
      <c r="L44" s="4"/>
      <c r="M44" s="4">
        <v>4.4064300000000003</v>
      </c>
      <c r="N44" s="4">
        <v>0</v>
      </c>
      <c r="O44" s="4">
        <v>0</v>
      </c>
      <c r="P44" s="4">
        <v>1.17475</v>
      </c>
      <c r="Q44" s="4">
        <v>3.2316800000000003</v>
      </c>
      <c r="R44" s="28" t="s">
        <v>805</v>
      </c>
      <c r="S44" s="59"/>
      <c r="T44" s="59"/>
      <c r="U44" s="59"/>
      <c r="V44" s="59"/>
      <c r="W44" s="22"/>
      <c r="X44" s="22"/>
    </row>
    <row r="45" spans="1:33" s="3" customFormat="1" ht="15.75" customHeight="1" x14ac:dyDescent="0.2">
      <c r="A45" s="60">
        <v>14</v>
      </c>
      <c r="B45" s="52" t="s">
        <v>5</v>
      </c>
      <c r="C45" s="60" t="s">
        <v>222</v>
      </c>
      <c r="D45" s="60">
        <v>2014</v>
      </c>
      <c r="E45" s="60">
        <v>2015</v>
      </c>
      <c r="F45" s="58" t="s">
        <v>141</v>
      </c>
      <c r="G45" s="61">
        <v>4859.4279999999999</v>
      </c>
      <c r="H45" s="61">
        <v>2806.1050847457632</v>
      </c>
      <c r="I45" s="5">
        <v>0</v>
      </c>
      <c r="J45" s="5">
        <v>0</v>
      </c>
      <c r="K45" s="5">
        <v>0</v>
      </c>
      <c r="L45" s="5">
        <v>0</v>
      </c>
      <c r="M45" s="5">
        <v>0</v>
      </c>
      <c r="N45" s="5">
        <v>0</v>
      </c>
      <c r="O45" s="5">
        <v>0</v>
      </c>
      <c r="P45" s="5">
        <v>0</v>
      </c>
      <c r="Q45" s="5">
        <v>0</v>
      </c>
      <c r="R45" s="27" t="s">
        <v>4</v>
      </c>
      <c r="S45" s="59" t="s">
        <v>743</v>
      </c>
      <c r="T45" s="59"/>
      <c r="U45" s="59"/>
      <c r="V45" s="59"/>
      <c r="W45" s="22" t="e">
        <f>MATCH(C:C,'[3]форма 2'!$C$1:$C$65536,0)</f>
        <v>#N/A</v>
      </c>
      <c r="X45" s="22" t="e">
        <f>INDEX('[3]форма 2'!$Z$1:$Z$65536,W:W,0)</f>
        <v>#N/A</v>
      </c>
      <c r="Y45" s="3" t="e">
        <f>MATCH(C:C,[4]TDSheet!$A$1:$A$65536,0)</f>
        <v>#N/A</v>
      </c>
      <c r="Z45" s="3" t="e">
        <f>INDEX([4]TDSheet!$D$1:$D$65536,Y:Y,0)</f>
        <v>#N/A</v>
      </c>
      <c r="AA45" s="3" t="e">
        <v>#N/A</v>
      </c>
      <c r="AB45" s="3" t="e">
        <v>#N/A</v>
      </c>
    </row>
    <row r="46" spans="1:33" s="3" customFormat="1" ht="15.75" customHeight="1" x14ac:dyDescent="0.2">
      <c r="A46" s="60"/>
      <c r="B46" s="54"/>
      <c r="C46" s="60"/>
      <c r="D46" s="60"/>
      <c r="E46" s="60"/>
      <c r="F46" s="58"/>
      <c r="G46" s="61"/>
      <c r="H46" s="61"/>
      <c r="I46" s="5"/>
      <c r="J46" s="4"/>
      <c r="K46" s="4"/>
      <c r="L46" s="4"/>
      <c r="M46" s="4">
        <v>0</v>
      </c>
      <c r="N46" s="4">
        <v>0</v>
      </c>
      <c r="O46" s="4">
        <v>0</v>
      </c>
      <c r="P46" s="4">
        <v>0</v>
      </c>
      <c r="Q46" s="4">
        <v>0</v>
      </c>
      <c r="R46" s="28" t="s">
        <v>805</v>
      </c>
      <c r="S46" s="59"/>
      <c r="T46" s="59"/>
      <c r="U46" s="59"/>
      <c r="V46" s="59"/>
      <c r="W46" s="22"/>
      <c r="X46" s="22"/>
    </row>
    <row r="47" spans="1:33" s="3" customFormat="1" ht="15.75" customHeight="1" x14ac:dyDescent="0.2">
      <c r="A47" s="60">
        <v>15</v>
      </c>
      <c r="B47" s="52" t="s">
        <v>5</v>
      </c>
      <c r="C47" s="60" t="s">
        <v>215</v>
      </c>
      <c r="D47" s="60">
        <v>2015</v>
      </c>
      <c r="E47" s="60">
        <v>2015</v>
      </c>
      <c r="F47" s="58" t="s">
        <v>133</v>
      </c>
      <c r="G47" s="61">
        <v>739.99999999999989</v>
      </c>
      <c r="H47" s="61">
        <v>740.00000000000011</v>
      </c>
      <c r="I47" s="5">
        <v>296</v>
      </c>
      <c r="J47" s="5">
        <v>0</v>
      </c>
      <c r="K47" s="5">
        <v>0</v>
      </c>
      <c r="L47" s="5">
        <v>0</v>
      </c>
      <c r="M47" s="5">
        <v>294.15758399999999</v>
      </c>
      <c r="N47" s="5">
        <v>0</v>
      </c>
      <c r="O47" s="5">
        <v>145.6</v>
      </c>
      <c r="P47" s="5">
        <v>117.54038399999999</v>
      </c>
      <c r="Q47" s="5">
        <v>31.017200000000003</v>
      </c>
      <c r="R47" s="27" t="s">
        <v>4</v>
      </c>
      <c r="S47" s="59" t="s">
        <v>743</v>
      </c>
      <c r="T47" s="59"/>
      <c r="U47" s="59"/>
      <c r="V47" s="59"/>
      <c r="W47" s="22" t="e">
        <f>MATCH(C:C,'[3]форма 2'!$C$1:$C$65536,0)</f>
        <v>#N/A</v>
      </c>
      <c r="X47" s="22" t="e">
        <f>INDEX('[3]форма 2'!$Z$1:$Z$65536,W:W,0)</f>
        <v>#N/A</v>
      </c>
      <c r="Y47" s="3" t="e">
        <f>MATCH(C:C,[4]TDSheet!$A$1:$A$65536,0)</f>
        <v>#N/A</v>
      </c>
      <c r="Z47" s="3" t="e">
        <f>INDEX([4]TDSheet!$D$1:$D$65536,Y:Y,0)</f>
        <v>#N/A</v>
      </c>
      <c r="AA47" s="3" t="e">
        <v>#N/A</v>
      </c>
      <c r="AB47" s="3" t="e">
        <v>#N/A</v>
      </c>
    </row>
    <row r="48" spans="1:33" s="3" customFormat="1" ht="15.75" customHeight="1" x14ac:dyDescent="0.2">
      <c r="A48" s="60"/>
      <c r="B48" s="54"/>
      <c r="C48" s="60"/>
      <c r="D48" s="60"/>
      <c r="E48" s="60"/>
      <c r="F48" s="58"/>
      <c r="G48" s="61"/>
      <c r="H48" s="61"/>
      <c r="I48" s="4">
        <v>296</v>
      </c>
      <c r="J48" s="4">
        <v>0</v>
      </c>
      <c r="K48" s="4">
        <v>0</v>
      </c>
      <c r="L48" s="4">
        <v>0</v>
      </c>
      <c r="M48" s="4">
        <v>294.15758399999999</v>
      </c>
      <c r="N48" s="4">
        <v>0</v>
      </c>
      <c r="O48" s="4">
        <v>145.6</v>
      </c>
      <c r="P48" s="4">
        <v>117.54038399999999</v>
      </c>
      <c r="Q48" s="4">
        <v>31.017200000000003</v>
      </c>
      <c r="R48" s="28" t="s">
        <v>805</v>
      </c>
      <c r="S48" s="59"/>
      <c r="T48" s="59"/>
      <c r="U48" s="59"/>
      <c r="V48" s="59"/>
      <c r="W48" s="22"/>
      <c r="X48" s="22"/>
    </row>
    <row r="49" spans="1:33" s="3" customFormat="1" ht="15.75" customHeight="1" x14ac:dyDescent="0.2">
      <c r="A49" s="60">
        <v>16</v>
      </c>
      <c r="B49" s="52" t="s">
        <v>5</v>
      </c>
      <c r="C49" s="60" t="s">
        <v>221</v>
      </c>
      <c r="D49" s="60">
        <v>2011</v>
      </c>
      <c r="E49" s="60">
        <v>2015</v>
      </c>
      <c r="F49" s="58" t="s">
        <v>138</v>
      </c>
      <c r="G49" s="61">
        <v>13939.814000000002</v>
      </c>
      <c r="H49" s="61">
        <v>3789.9254237288137</v>
      </c>
      <c r="I49" s="5">
        <v>0</v>
      </c>
      <c r="J49" s="5">
        <v>0</v>
      </c>
      <c r="K49" s="5">
        <v>0</v>
      </c>
      <c r="L49" s="5">
        <v>0</v>
      </c>
      <c r="M49" s="5">
        <v>0</v>
      </c>
      <c r="N49" s="5">
        <v>0</v>
      </c>
      <c r="O49" s="5">
        <v>0</v>
      </c>
      <c r="P49" s="5">
        <v>0</v>
      </c>
      <c r="Q49" s="5">
        <v>0</v>
      </c>
      <c r="R49" s="27" t="s">
        <v>4</v>
      </c>
      <c r="S49" s="59" t="s">
        <v>380</v>
      </c>
      <c r="T49" s="59"/>
      <c r="U49" s="59"/>
      <c r="V49" s="59"/>
      <c r="W49" s="22" t="e">
        <f>MATCH(C:C,'[3]форма 2'!$C$1:$C$65536,0)</f>
        <v>#N/A</v>
      </c>
      <c r="X49" s="22" t="e">
        <f>INDEX('[3]форма 2'!$Z$1:$Z$65536,W:W,0)</f>
        <v>#N/A</v>
      </c>
      <c r="Y49" s="3" t="e">
        <f>MATCH(C:C,[4]TDSheet!$A$1:$A$65536,0)</f>
        <v>#N/A</v>
      </c>
      <c r="Z49" s="3" t="e">
        <f>INDEX([4]TDSheet!$D$1:$D$65536,Y:Y,0)</f>
        <v>#N/A</v>
      </c>
      <c r="AA49" s="3" t="e">
        <v>#N/A</v>
      </c>
      <c r="AB49" s="3" t="e">
        <v>#N/A</v>
      </c>
      <c r="AD49" s="3" t="e">
        <f>MATCH(C:C,[5]TDSheet!$A$1:$A$65536,0)</f>
        <v>#N/A</v>
      </c>
      <c r="AE49" s="3" t="e">
        <v>#N/A</v>
      </c>
      <c r="AF49" s="3" t="e">
        <v>#N/A</v>
      </c>
      <c r="AG49" s="3" t="e">
        <v>#N/A</v>
      </c>
    </row>
    <row r="50" spans="1:33" s="3" customFormat="1" ht="15.75" customHeight="1" x14ac:dyDescent="0.2">
      <c r="A50" s="60"/>
      <c r="B50" s="54"/>
      <c r="C50" s="60"/>
      <c r="D50" s="60"/>
      <c r="E50" s="60"/>
      <c r="F50" s="58"/>
      <c r="G50" s="61"/>
      <c r="H50" s="61"/>
      <c r="I50" s="5"/>
      <c r="J50" s="4"/>
      <c r="K50" s="4"/>
      <c r="L50" s="4"/>
      <c r="M50" s="4">
        <v>0</v>
      </c>
      <c r="N50" s="4">
        <v>0</v>
      </c>
      <c r="O50" s="4">
        <v>0</v>
      </c>
      <c r="P50" s="4">
        <v>0</v>
      </c>
      <c r="Q50" s="4">
        <v>0</v>
      </c>
      <c r="R50" s="28" t="s">
        <v>805</v>
      </c>
      <c r="S50" s="59"/>
      <c r="T50" s="59"/>
      <c r="U50" s="59"/>
      <c r="V50" s="59"/>
      <c r="W50" s="22"/>
      <c r="X50" s="22"/>
    </row>
    <row r="51" spans="1:33" s="3" customFormat="1" ht="76.5" x14ac:dyDescent="0.2">
      <c r="A51" s="60">
        <v>17</v>
      </c>
      <c r="B51" s="52" t="s">
        <v>5</v>
      </c>
      <c r="C51" s="60" t="s">
        <v>85</v>
      </c>
      <c r="D51" s="60">
        <v>2014</v>
      </c>
      <c r="E51" s="60">
        <v>2015</v>
      </c>
      <c r="F51" s="58" t="s">
        <v>83</v>
      </c>
      <c r="G51" s="61">
        <v>685.68</v>
      </c>
      <c r="H51" s="61">
        <v>488.00169491525423</v>
      </c>
      <c r="I51" s="5">
        <v>195.20000000000002</v>
      </c>
      <c r="J51" s="5">
        <v>0</v>
      </c>
      <c r="K51" s="5">
        <v>0</v>
      </c>
      <c r="L51" s="5">
        <v>0</v>
      </c>
      <c r="M51" s="5">
        <v>338.01598000000001</v>
      </c>
      <c r="N51" s="5">
        <v>0</v>
      </c>
      <c r="O51" s="5">
        <v>0</v>
      </c>
      <c r="P51" s="5">
        <v>72.805204000000003</v>
      </c>
      <c r="Q51" s="5">
        <v>265.21077600000001</v>
      </c>
      <c r="R51" s="34" t="s">
        <v>4</v>
      </c>
      <c r="S51" s="59" t="s">
        <v>378</v>
      </c>
      <c r="T51" s="59"/>
      <c r="U51" s="59"/>
      <c r="V51" s="59"/>
      <c r="W51" s="22">
        <f>MATCH(C:C,'[3]форма 2'!$C$1:$C$65536,0)</f>
        <v>105</v>
      </c>
      <c r="X51"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51" s="3" t="e">
        <f>MATCH(C:C,[4]TDSheet!$A$1:$A$65536,0)</f>
        <v>#N/A</v>
      </c>
      <c r="Z51" s="3" t="e">
        <f>INDEX([4]TDSheet!$D$1:$D$65536,Y:Y,0)</f>
        <v>#N/A</v>
      </c>
      <c r="AA51" s="3" t="e">
        <v>#N/A</v>
      </c>
      <c r="AB51" s="3" t="e">
        <v>#N/A</v>
      </c>
    </row>
    <row r="52" spans="1:33" s="3" customFormat="1" ht="15.75" customHeight="1" x14ac:dyDescent="0.2">
      <c r="A52" s="60"/>
      <c r="B52" s="54"/>
      <c r="C52" s="60"/>
      <c r="D52" s="60"/>
      <c r="E52" s="60"/>
      <c r="F52" s="58"/>
      <c r="G52" s="61"/>
      <c r="H52" s="61"/>
      <c r="I52" s="4">
        <v>195.20000000000002</v>
      </c>
      <c r="J52" s="4">
        <v>0</v>
      </c>
      <c r="K52" s="4">
        <v>0</v>
      </c>
      <c r="L52" s="4">
        <v>0</v>
      </c>
      <c r="M52" s="4">
        <v>338.01598000000001</v>
      </c>
      <c r="N52" s="4">
        <v>0</v>
      </c>
      <c r="O52" s="4">
        <v>0</v>
      </c>
      <c r="P52" s="4">
        <v>72.805204000000003</v>
      </c>
      <c r="Q52" s="4">
        <v>265.21077600000001</v>
      </c>
      <c r="R52" s="28" t="s">
        <v>803</v>
      </c>
      <c r="S52" s="59"/>
      <c r="T52" s="59"/>
      <c r="U52" s="59"/>
      <c r="V52" s="59"/>
      <c r="W52" s="22"/>
      <c r="X52" s="22"/>
    </row>
    <row r="53" spans="1:33" s="3" customFormat="1" ht="33.75" customHeight="1" x14ac:dyDescent="0.2">
      <c r="A53" s="60">
        <v>18</v>
      </c>
      <c r="B53" s="52" t="s">
        <v>5</v>
      </c>
      <c r="C53" s="60" t="s">
        <v>214</v>
      </c>
      <c r="D53" s="60">
        <v>2015</v>
      </c>
      <c r="E53" s="60">
        <v>2015</v>
      </c>
      <c r="F53" s="58" t="s">
        <v>132</v>
      </c>
      <c r="G53" s="61">
        <v>437.99999999999994</v>
      </c>
      <c r="H53" s="61">
        <v>438.00000000000006</v>
      </c>
      <c r="I53" s="5">
        <v>175.20000000000002</v>
      </c>
      <c r="J53" s="5">
        <v>0</v>
      </c>
      <c r="K53" s="5">
        <v>0</v>
      </c>
      <c r="L53" s="5">
        <v>0</v>
      </c>
      <c r="M53" s="5">
        <v>0</v>
      </c>
      <c r="N53" s="5">
        <v>0</v>
      </c>
      <c r="O53" s="5">
        <v>0</v>
      </c>
      <c r="P53" s="5">
        <v>0</v>
      </c>
      <c r="Q53" s="5">
        <v>0</v>
      </c>
      <c r="R53" s="34" t="s">
        <v>4</v>
      </c>
      <c r="S53" s="59" t="s">
        <v>378</v>
      </c>
      <c r="T53" s="59"/>
      <c r="U53" s="59"/>
      <c r="V53" s="59"/>
      <c r="W53" s="22" t="e">
        <f>MATCH(C:C,'[3]форма 2'!$C$1:$C$65536,0)</f>
        <v>#N/A</v>
      </c>
      <c r="X53" s="22" t="e">
        <f>INDEX('[3]форма 2'!$Z$1:$Z$65536,W:W,0)</f>
        <v>#N/A</v>
      </c>
      <c r="Y53" s="3" t="e">
        <f>MATCH(C:C,[4]TDSheet!$A$1:$A$65536,0)</f>
        <v>#N/A</v>
      </c>
      <c r="Z53" s="3" t="e">
        <f>INDEX([4]TDSheet!$D$1:$D$65536,Y:Y,0)</f>
        <v>#N/A</v>
      </c>
      <c r="AA53" s="3" t="e">
        <v>#N/A</v>
      </c>
      <c r="AB53" s="3" t="e">
        <v>#N/A</v>
      </c>
      <c r="AD53" s="3" t="e">
        <f>MATCH(C:C,[5]TDSheet!$A$1:$A$65536,0)</f>
        <v>#N/A</v>
      </c>
      <c r="AE53" s="3" t="e">
        <v>#N/A</v>
      </c>
      <c r="AF53" s="3" t="e">
        <v>#N/A</v>
      </c>
      <c r="AG53" s="3" t="e">
        <v>#N/A</v>
      </c>
    </row>
    <row r="54" spans="1:33" s="3" customFormat="1" ht="15.75" customHeight="1" x14ac:dyDescent="0.2">
      <c r="A54" s="60"/>
      <c r="B54" s="54"/>
      <c r="C54" s="60"/>
      <c r="D54" s="60"/>
      <c r="E54" s="60"/>
      <c r="F54" s="58"/>
      <c r="G54" s="61"/>
      <c r="H54" s="61"/>
      <c r="I54" s="4">
        <v>175.20000000000002</v>
      </c>
      <c r="J54" s="4">
        <v>0</v>
      </c>
      <c r="K54" s="4">
        <v>0</v>
      </c>
      <c r="L54" s="4">
        <v>0</v>
      </c>
      <c r="M54" s="4">
        <v>0</v>
      </c>
      <c r="N54" s="4">
        <v>0</v>
      </c>
      <c r="O54" s="4">
        <v>0</v>
      </c>
      <c r="P54" s="4">
        <v>0</v>
      </c>
      <c r="Q54" s="4">
        <v>0</v>
      </c>
      <c r="R54" s="28" t="s">
        <v>803</v>
      </c>
      <c r="S54" s="59"/>
      <c r="T54" s="59"/>
      <c r="U54" s="59"/>
      <c r="V54" s="59"/>
      <c r="W54" s="22"/>
      <c r="X54" s="22"/>
    </row>
    <row r="55" spans="1:33" s="3" customFormat="1" ht="76.5" x14ac:dyDescent="0.2">
      <c r="A55" s="60">
        <v>19</v>
      </c>
      <c r="B55" s="52" t="s">
        <v>5</v>
      </c>
      <c r="C55" s="60" t="s">
        <v>82</v>
      </c>
      <c r="D55" s="60">
        <v>2014</v>
      </c>
      <c r="E55" s="60">
        <v>2015</v>
      </c>
      <c r="F55" s="58" t="s">
        <v>131</v>
      </c>
      <c r="G55" s="61">
        <v>200000</v>
      </c>
      <c r="H55" s="61">
        <v>179383.29661016952</v>
      </c>
      <c r="I55" s="5">
        <v>76000</v>
      </c>
      <c r="J55" s="5">
        <v>0</v>
      </c>
      <c r="K55" s="5">
        <v>0</v>
      </c>
      <c r="L55" s="5">
        <v>0</v>
      </c>
      <c r="M55" s="5">
        <v>12098.867088000001</v>
      </c>
      <c r="N55" s="5">
        <v>1290.131848</v>
      </c>
      <c r="O55" s="5">
        <v>0</v>
      </c>
      <c r="P55" s="5">
        <v>0</v>
      </c>
      <c r="Q55" s="5">
        <v>10808.735240000002</v>
      </c>
      <c r="R55" s="34" t="s">
        <v>4</v>
      </c>
      <c r="S55" s="59" t="s">
        <v>378</v>
      </c>
      <c r="T55" s="59"/>
      <c r="U55" s="59"/>
      <c r="V55" s="59"/>
      <c r="W55" s="22">
        <f>MATCH(C:C,'[3]форма 2'!$C$1:$C$65536,0)</f>
        <v>100</v>
      </c>
      <c r="X55"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55" s="3">
        <f>MATCH(C:C,[4]TDSheet!$A$1:$A$65536,0)</f>
        <v>1577</v>
      </c>
      <c r="Z55" s="3" t="str">
        <f>INDEX([4]TDSheet!$D$1:$D$65536,Y:Y,0)</f>
        <v>5.6 ИТСО</v>
      </c>
      <c r="AA55" s="3" t="s">
        <v>550</v>
      </c>
      <c r="AB55" s="3" t="s">
        <v>551</v>
      </c>
    </row>
    <row r="56" spans="1:33" s="3" customFormat="1" ht="15.75" customHeight="1" x14ac:dyDescent="0.2">
      <c r="A56" s="60"/>
      <c r="B56" s="54"/>
      <c r="C56" s="60"/>
      <c r="D56" s="60"/>
      <c r="E56" s="60"/>
      <c r="F56" s="58"/>
      <c r="G56" s="61"/>
      <c r="H56" s="61"/>
      <c r="I56" s="4">
        <v>76000</v>
      </c>
      <c r="J56" s="4">
        <v>0</v>
      </c>
      <c r="K56" s="4">
        <v>0</v>
      </c>
      <c r="L56" s="4">
        <v>0</v>
      </c>
      <c r="M56" s="4">
        <v>12098.867088000001</v>
      </c>
      <c r="N56" s="4">
        <v>1290.131848</v>
      </c>
      <c r="O56" s="4">
        <v>0</v>
      </c>
      <c r="P56" s="4">
        <v>0</v>
      </c>
      <c r="Q56" s="4">
        <v>10808.735240000002</v>
      </c>
      <c r="R56" s="28" t="s">
        <v>803</v>
      </c>
      <c r="S56" s="59"/>
      <c r="T56" s="59"/>
      <c r="U56" s="59"/>
      <c r="V56" s="59"/>
      <c r="W56" s="22"/>
      <c r="X56" s="22"/>
    </row>
    <row r="57" spans="1:33" s="3" customFormat="1" ht="40.5" customHeight="1" x14ac:dyDescent="0.2">
      <c r="A57" s="60">
        <v>20</v>
      </c>
      <c r="B57" s="52" t="s">
        <v>5</v>
      </c>
      <c r="C57" s="60" t="s">
        <v>419</v>
      </c>
      <c r="D57" s="60">
        <v>2018</v>
      </c>
      <c r="E57" s="60">
        <v>2018</v>
      </c>
      <c r="F57" s="58" t="s">
        <v>420</v>
      </c>
      <c r="G57" s="61">
        <v>1796.6101694915255</v>
      </c>
      <c r="H57" s="61">
        <v>1796.6101694915255</v>
      </c>
      <c r="I57" s="5"/>
      <c r="J57" s="5">
        <v>0</v>
      </c>
      <c r="K57" s="5">
        <v>0</v>
      </c>
      <c r="L57" s="5">
        <v>1800.0000000000002</v>
      </c>
      <c r="M57" s="5">
        <v>0</v>
      </c>
      <c r="N57" s="5">
        <v>0</v>
      </c>
      <c r="O57" s="5">
        <v>0</v>
      </c>
      <c r="P57" s="5">
        <v>0</v>
      </c>
      <c r="Q57" s="5">
        <v>0</v>
      </c>
      <c r="R57" s="34" t="s">
        <v>4</v>
      </c>
      <c r="S57" s="59" t="s">
        <v>534</v>
      </c>
      <c r="T57" s="59"/>
      <c r="U57" s="59"/>
      <c r="V57" s="59"/>
      <c r="W57" s="22" t="e">
        <f>MATCH(C:C,'[3]форма 2'!$C$1:$C$65536,0)</f>
        <v>#N/A</v>
      </c>
      <c r="X57" s="22" t="e">
        <f>INDEX('[3]форма 2'!$Z$1:$Z$65536,W:W,0)</f>
        <v>#N/A</v>
      </c>
      <c r="Y57" s="3">
        <f>MATCH(C:C,[4]TDSheet!$A$1:$A$65536,0)</f>
        <v>560</v>
      </c>
      <c r="Z57" s="3" t="str">
        <f>INDEX([4]TDSheet!$D$1:$D$65536,Y:Y,0)</f>
        <v>4.6 Автоматика</v>
      </c>
      <c r="AA57" s="3" t="s">
        <v>552</v>
      </c>
      <c r="AB57" s="3" t="s">
        <v>553</v>
      </c>
    </row>
    <row r="58" spans="1:33" s="3" customFormat="1" ht="15.75" customHeight="1" x14ac:dyDescent="0.2">
      <c r="A58" s="60"/>
      <c r="B58" s="54"/>
      <c r="C58" s="60"/>
      <c r="D58" s="60"/>
      <c r="E58" s="60"/>
      <c r="F58" s="58"/>
      <c r="G58" s="61"/>
      <c r="H58" s="61"/>
      <c r="I58" s="5"/>
      <c r="J58" s="4"/>
      <c r="K58" s="4"/>
      <c r="L58" s="4">
        <v>1800</v>
      </c>
      <c r="M58" s="4">
        <v>0</v>
      </c>
      <c r="N58" s="4">
        <v>0</v>
      </c>
      <c r="O58" s="4">
        <v>0</v>
      </c>
      <c r="P58" s="4">
        <v>0</v>
      </c>
      <c r="Q58" s="4">
        <v>0</v>
      </c>
      <c r="R58" s="28" t="s">
        <v>803</v>
      </c>
      <c r="S58" s="59"/>
      <c r="T58" s="59"/>
      <c r="U58" s="59"/>
      <c r="V58" s="59"/>
      <c r="W58" s="22"/>
      <c r="X58" s="22"/>
    </row>
    <row r="59" spans="1:33" s="3" customFormat="1" ht="12.75" x14ac:dyDescent="0.2">
      <c r="A59" s="60">
        <v>21</v>
      </c>
      <c r="B59" s="52" t="s">
        <v>5</v>
      </c>
      <c r="C59" s="60" t="s">
        <v>263</v>
      </c>
      <c r="D59" s="60">
        <v>2017</v>
      </c>
      <c r="E59" s="60">
        <v>2017</v>
      </c>
      <c r="F59" s="58" t="s">
        <v>421</v>
      </c>
      <c r="G59" s="61">
        <v>9300</v>
      </c>
      <c r="H59" s="61">
        <v>9296.6101694915251</v>
      </c>
      <c r="I59" s="5"/>
      <c r="J59" s="5">
        <v>0</v>
      </c>
      <c r="K59" s="5">
        <v>9300</v>
      </c>
      <c r="L59" s="5">
        <v>0</v>
      </c>
      <c r="M59" s="5">
        <v>0</v>
      </c>
      <c r="N59" s="5">
        <v>0</v>
      </c>
      <c r="O59" s="5">
        <v>0</v>
      </c>
      <c r="P59" s="5">
        <v>0</v>
      </c>
      <c r="Q59" s="5">
        <v>0</v>
      </c>
      <c r="R59" s="34" t="s">
        <v>4</v>
      </c>
      <c r="S59" s="59" t="s">
        <v>380</v>
      </c>
      <c r="T59" s="59"/>
      <c r="U59" s="59"/>
      <c r="V59" s="59"/>
      <c r="W59" s="22" t="e">
        <f>MATCH(C:C,'[3]форма 2'!$C$1:$C$65536,0)</f>
        <v>#N/A</v>
      </c>
      <c r="X59" s="22" t="e">
        <f>INDEX('[3]форма 2'!$Z$1:$Z$65536,W:W,0)</f>
        <v>#N/A</v>
      </c>
      <c r="Y59" s="3">
        <f>MATCH(C:C,[4]TDSheet!$A$1:$A$65536,0)</f>
        <v>996</v>
      </c>
      <c r="Z59" s="3" t="str">
        <f>INDEX([4]TDSheet!$D$1:$D$65536,Y:Y,0)</f>
        <v>4.8 Вспомогательное</v>
      </c>
      <c r="AA59" s="3" t="s">
        <v>554</v>
      </c>
      <c r="AB59" s="3" t="s">
        <v>555</v>
      </c>
    </row>
    <row r="60" spans="1:33" s="3" customFormat="1" ht="12.75" x14ac:dyDescent="0.2">
      <c r="A60" s="60"/>
      <c r="B60" s="54"/>
      <c r="C60" s="60"/>
      <c r="D60" s="60"/>
      <c r="E60" s="60"/>
      <c r="F60" s="58"/>
      <c r="G60" s="61"/>
      <c r="H60" s="61"/>
      <c r="I60" s="5"/>
      <c r="J60" s="4"/>
      <c r="K60" s="4">
        <v>9300</v>
      </c>
      <c r="L60" s="4"/>
      <c r="M60" s="4">
        <v>0</v>
      </c>
      <c r="N60" s="4">
        <v>0</v>
      </c>
      <c r="O60" s="4">
        <v>0</v>
      </c>
      <c r="P60" s="4">
        <v>0</v>
      </c>
      <c r="Q60" s="4">
        <v>0</v>
      </c>
      <c r="R60" s="28" t="s">
        <v>803</v>
      </c>
      <c r="S60" s="59"/>
      <c r="T60" s="59"/>
      <c r="U60" s="59"/>
      <c r="V60" s="59"/>
      <c r="W60" s="22"/>
      <c r="X60" s="22"/>
    </row>
    <row r="61" spans="1:33" s="3" customFormat="1" ht="12.75" x14ac:dyDescent="0.2">
      <c r="A61" s="60">
        <v>22</v>
      </c>
      <c r="B61" s="52" t="s">
        <v>5</v>
      </c>
      <c r="C61" s="60" t="s">
        <v>266</v>
      </c>
      <c r="D61" s="60">
        <v>2016</v>
      </c>
      <c r="E61" s="60">
        <v>2016</v>
      </c>
      <c r="F61" s="58" t="s">
        <v>264</v>
      </c>
      <c r="G61" s="61">
        <v>1000</v>
      </c>
      <c r="H61" s="61">
        <v>1000</v>
      </c>
      <c r="I61" s="5"/>
      <c r="J61" s="5">
        <v>400</v>
      </c>
      <c r="K61" s="5">
        <v>0</v>
      </c>
      <c r="L61" s="5">
        <v>0</v>
      </c>
      <c r="M61" s="5">
        <v>0</v>
      </c>
      <c r="N61" s="5">
        <v>0</v>
      </c>
      <c r="O61" s="5">
        <v>0</v>
      </c>
      <c r="P61" s="5">
        <v>0</v>
      </c>
      <c r="Q61" s="5">
        <v>0</v>
      </c>
      <c r="R61" s="34" t="s">
        <v>4</v>
      </c>
      <c r="S61" s="59" t="s">
        <v>743</v>
      </c>
      <c r="T61" s="59"/>
      <c r="U61" s="59"/>
      <c r="V61" s="59"/>
      <c r="W61" s="22" t="e">
        <f>MATCH(C:C,'[3]форма 2'!$C$1:$C$65536,0)</f>
        <v>#N/A</v>
      </c>
      <c r="X61" s="22" t="e">
        <f>INDEX('[3]форма 2'!$Z$1:$Z$65536,W:W,0)</f>
        <v>#N/A</v>
      </c>
      <c r="Y61" s="3">
        <f>MATCH(C:C,[4]TDSheet!$A$1:$A$65536,0)</f>
        <v>1163</v>
      </c>
      <c r="Z61" s="3" t="str">
        <f>INDEX([4]TDSheet!$D$1:$D$65536,Y:Y,0)</f>
        <v xml:space="preserve">5.1 Прочие Надежность </v>
      </c>
      <c r="AA61" s="3" t="s">
        <v>556</v>
      </c>
      <c r="AB61" s="3" t="s">
        <v>557</v>
      </c>
    </row>
    <row r="62" spans="1:33" s="3" customFormat="1" ht="12.75" x14ac:dyDescent="0.2">
      <c r="A62" s="60"/>
      <c r="B62" s="54"/>
      <c r="C62" s="60"/>
      <c r="D62" s="60"/>
      <c r="E62" s="60"/>
      <c r="F62" s="58"/>
      <c r="G62" s="61"/>
      <c r="H62" s="61"/>
      <c r="I62" s="5"/>
      <c r="J62" s="4">
        <v>400</v>
      </c>
      <c r="K62" s="4"/>
      <c r="L62" s="4"/>
      <c r="M62" s="4">
        <v>0</v>
      </c>
      <c r="N62" s="4">
        <v>0</v>
      </c>
      <c r="O62" s="4">
        <v>0</v>
      </c>
      <c r="P62" s="4">
        <v>0</v>
      </c>
      <c r="Q62" s="4">
        <v>0</v>
      </c>
      <c r="R62" s="28" t="s">
        <v>805</v>
      </c>
      <c r="S62" s="59"/>
      <c r="T62" s="59"/>
      <c r="U62" s="59"/>
      <c r="V62" s="59"/>
      <c r="W62" s="22"/>
      <c r="X62" s="22"/>
    </row>
    <row r="63" spans="1:33" s="3" customFormat="1" ht="33.75" customHeight="1" x14ac:dyDescent="0.2">
      <c r="A63" s="60">
        <v>23</v>
      </c>
      <c r="B63" s="52" t="s">
        <v>5</v>
      </c>
      <c r="C63" s="60" t="s">
        <v>269</v>
      </c>
      <c r="D63" s="60">
        <v>2017</v>
      </c>
      <c r="E63" s="60">
        <v>2019</v>
      </c>
      <c r="F63" s="58" t="s">
        <v>268</v>
      </c>
      <c r="G63" s="61">
        <v>121560</v>
      </c>
      <c r="H63" s="61">
        <v>121560</v>
      </c>
      <c r="I63" s="5"/>
      <c r="J63" s="5">
        <v>0</v>
      </c>
      <c r="K63" s="5">
        <v>7293.6000000000022</v>
      </c>
      <c r="L63" s="5">
        <v>0</v>
      </c>
      <c r="M63" s="5">
        <v>0</v>
      </c>
      <c r="N63" s="5">
        <v>0</v>
      </c>
      <c r="O63" s="5">
        <v>0</v>
      </c>
      <c r="P63" s="5">
        <v>0</v>
      </c>
      <c r="Q63" s="5">
        <v>0</v>
      </c>
      <c r="R63" s="34" t="s">
        <v>4</v>
      </c>
      <c r="S63" s="59" t="s">
        <v>378</v>
      </c>
      <c r="T63" s="59"/>
      <c r="U63" s="59"/>
      <c r="V63" s="59"/>
      <c r="W63" s="22" t="e">
        <f>MATCH(C:C,'[3]форма 2'!$C$1:$C$65536,0)</f>
        <v>#N/A</v>
      </c>
      <c r="X63" s="22" t="e">
        <f>INDEX('[3]форма 2'!$Z$1:$Z$65536,W:W,0)</f>
        <v>#N/A</v>
      </c>
      <c r="Y63" s="3">
        <f>MATCH(C:C,[4]TDSheet!$A$1:$A$65536,0)</f>
        <v>1578</v>
      </c>
      <c r="Z63" s="3" t="str">
        <f>INDEX([4]TDSheet!$D$1:$D$65536,Y:Y,0)</f>
        <v>5.6 ИТСО</v>
      </c>
      <c r="AA63" s="3" t="s">
        <v>550</v>
      </c>
      <c r="AB63" s="3" t="s">
        <v>551</v>
      </c>
    </row>
    <row r="64" spans="1:33" s="3" customFormat="1" ht="12.75" x14ac:dyDescent="0.2">
      <c r="A64" s="60"/>
      <c r="B64" s="54"/>
      <c r="C64" s="60"/>
      <c r="D64" s="60"/>
      <c r="E64" s="60"/>
      <c r="F64" s="58"/>
      <c r="G64" s="61"/>
      <c r="H64" s="61"/>
      <c r="I64" s="5"/>
      <c r="J64" s="4"/>
      <c r="K64" s="4">
        <v>7293.6000000000022</v>
      </c>
      <c r="L64" s="4"/>
      <c r="M64" s="4">
        <v>0</v>
      </c>
      <c r="N64" s="4">
        <v>0</v>
      </c>
      <c r="O64" s="4">
        <v>0</v>
      </c>
      <c r="P64" s="4">
        <v>0</v>
      </c>
      <c r="Q64" s="4">
        <v>0</v>
      </c>
      <c r="R64" s="28" t="s">
        <v>805</v>
      </c>
      <c r="S64" s="59"/>
      <c r="T64" s="59"/>
      <c r="U64" s="59"/>
      <c r="V64" s="59"/>
      <c r="W64" s="22"/>
      <c r="X64" s="22"/>
    </row>
    <row r="65" spans="1:33" s="3" customFormat="1" ht="25.5" x14ac:dyDescent="0.2">
      <c r="A65" s="60">
        <v>24</v>
      </c>
      <c r="B65" s="52" t="s">
        <v>5</v>
      </c>
      <c r="C65" s="60" t="s">
        <v>6</v>
      </c>
      <c r="D65" s="60">
        <v>2011</v>
      </c>
      <c r="E65" s="60">
        <v>2013</v>
      </c>
      <c r="F65" s="58" t="s">
        <v>139</v>
      </c>
      <c r="G65" s="61">
        <v>15396.517</v>
      </c>
      <c r="H65" s="61">
        <v>191.88656</v>
      </c>
      <c r="I65" s="5"/>
      <c r="J65" s="5"/>
      <c r="K65" s="5"/>
      <c r="L65" s="5"/>
      <c r="M65" s="5">
        <v>88.200928000000005</v>
      </c>
      <c r="N65" s="5">
        <v>76.754624000000007</v>
      </c>
      <c r="O65" s="5">
        <v>11.446303999999998</v>
      </c>
      <c r="P65" s="5">
        <v>0</v>
      </c>
      <c r="Q65" s="5">
        <v>0</v>
      </c>
      <c r="R65" s="34" t="s">
        <v>4</v>
      </c>
      <c r="S65" s="59" t="s">
        <v>380</v>
      </c>
      <c r="T65" s="59"/>
      <c r="U65" s="59"/>
      <c r="V65" s="59"/>
      <c r="W65" s="22">
        <f>MATCH(C:C,'[3]форма 2'!$C$1:$C$65536,0)</f>
        <v>18</v>
      </c>
      <c r="X65" s="22" t="str">
        <f>INDEX('[3]форма 2'!$Z$1:$Z$65536,W:W,0)</f>
        <v>Обеспечения надежной и бесперебойной производственной деятельности</v>
      </c>
      <c r="Y65" s="3" t="e">
        <f>MATCH(C:C,[4]TDSheet!$A$1:$A$65536,0)</f>
        <v>#N/A</v>
      </c>
      <c r="Z65" s="3" t="e">
        <f>INDEX([4]TDSheet!$D$1:$D$65536,Y:Y,0)</f>
        <v>#N/A</v>
      </c>
      <c r="AA65" s="3" t="e">
        <v>#N/A</v>
      </c>
      <c r="AB65" s="3" t="e">
        <v>#N/A</v>
      </c>
    </row>
    <row r="66" spans="1:33" s="3" customFormat="1" ht="12.75" x14ac:dyDescent="0.2">
      <c r="A66" s="60"/>
      <c r="B66" s="54"/>
      <c r="C66" s="60"/>
      <c r="D66" s="60"/>
      <c r="E66" s="60"/>
      <c r="F66" s="58"/>
      <c r="G66" s="61"/>
      <c r="H66" s="61"/>
      <c r="I66" s="5"/>
      <c r="J66" s="4"/>
      <c r="K66" s="4"/>
      <c r="L66" s="4"/>
      <c r="M66" s="4">
        <v>88.200928000000005</v>
      </c>
      <c r="N66" s="4">
        <v>76.754624000000007</v>
      </c>
      <c r="O66" s="4">
        <v>11.446303999999998</v>
      </c>
      <c r="P66" s="4">
        <v>0</v>
      </c>
      <c r="Q66" s="4">
        <v>0</v>
      </c>
      <c r="R66" s="28" t="s">
        <v>805</v>
      </c>
      <c r="S66" s="59"/>
      <c r="T66" s="59"/>
      <c r="U66" s="59"/>
      <c r="V66" s="59"/>
      <c r="W66" s="22"/>
      <c r="X66" s="22"/>
    </row>
    <row r="67" spans="1:33" s="3" customFormat="1" ht="76.5" x14ac:dyDescent="0.2">
      <c r="A67" s="60">
        <v>25</v>
      </c>
      <c r="B67" s="52" t="s">
        <v>5</v>
      </c>
      <c r="C67" s="60" t="s">
        <v>7</v>
      </c>
      <c r="D67" s="60">
        <v>2011</v>
      </c>
      <c r="E67" s="60">
        <v>2013</v>
      </c>
      <c r="F67" s="58" t="s">
        <v>127</v>
      </c>
      <c r="G67" s="61">
        <v>1130.981</v>
      </c>
      <c r="H67" s="61">
        <v>18.358229999999999</v>
      </c>
      <c r="I67" s="5"/>
      <c r="J67" s="5"/>
      <c r="K67" s="5"/>
      <c r="L67" s="5"/>
      <c r="M67" s="5">
        <v>9.6886039999999998</v>
      </c>
      <c r="N67" s="5">
        <v>7.3432919999999999</v>
      </c>
      <c r="O67" s="5">
        <v>2.3453119999999998</v>
      </c>
      <c r="P67" s="5">
        <v>0</v>
      </c>
      <c r="Q67" s="5">
        <v>0</v>
      </c>
      <c r="R67" s="34" t="s">
        <v>4</v>
      </c>
      <c r="S67" s="59" t="s">
        <v>379</v>
      </c>
      <c r="T67" s="59"/>
      <c r="U67" s="59"/>
      <c r="V67" s="59"/>
      <c r="W67" s="22">
        <f>MATCH(C:C,'[3]форма 2'!$C$1:$C$65536,0)</f>
        <v>21</v>
      </c>
      <c r="X67"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67" s="3" t="e">
        <f>MATCH(C:C,[4]TDSheet!$A$1:$A$65536,0)</f>
        <v>#N/A</v>
      </c>
      <c r="Z67" s="3" t="e">
        <f>INDEX([4]TDSheet!$D$1:$D$65536,Y:Y,0)</f>
        <v>#N/A</v>
      </c>
      <c r="AA67" s="3" t="e">
        <v>#N/A</v>
      </c>
      <c r="AB67" s="3" t="e">
        <v>#N/A</v>
      </c>
    </row>
    <row r="68" spans="1:33" s="3" customFormat="1" ht="12.75" x14ac:dyDescent="0.2">
      <c r="A68" s="60"/>
      <c r="B68" s="54"/>
      <c r="C68" s="60"/>
      <c r="D68" s="60"/>
      <c r="E68" s="60"/>
      <c r="F68" s="58"/>
      <c r="G68" s="61"/>
      <c r="H68" s="61"/>
      <c r="I68" s="5"/>
      <c r="J68" s="4"/>
      <c r="K68" s="4"/>
      <c r="L68" s="4"/>
      <c r="M68" s="4">
        <v>9.6886039999999998</v>
      </c>
      <c r="N68" s="4">
        <v>7.3432919999999999</v>
      </c>
      <c r="O68" s="4">
        <v>2.3453119999999998</v>
      </c>
      <c r="P68" s="4">
        <v>0</v>
      </c>
      <c r="Q68" s="4">
        <v>0</v>
      </c>
      <c r="R68" s="28" t="s">
        <v>805</v>
      </c>
      <c r="S68" s="59"/>
      <c r="T68" s="59"/>
      <c r="U68" s="59"/>
      <c r="V68" s="59"/>
      <c r="W68" s="22"/>
      <c r="X68" s="22"/>
    </row>
    <row r="69" spans="1:33" s="3" customFormat="1" ht="51" x14ac:dyDescent="0.2">
      <c r="A69" s="60">
        <v>26</v>
      </c>
      <c r="B69" s="52" t="s">
        <v>5</v>
      </c>
      <c r="C69" s="60" t="s">
        <v>23</v>
      </c>
      <c r="D69" s="60">
        <v>2009</v>
      </c>
      <c r="E69" s="60">
        <v>2014</v>
      </c>
      <c r="F69" s="58" t="s">
        <v>142</v>
      </c>
      <c r="G69" s="61">
        <v>3679253.5449999999</v>
      </c>
      <c r="H69" s="61">
        <v>235575.476</v>
      </c>
      <c r="I69" s="5"/>
      <c r="J69" s="5"/>
      <c r="K69" s="5"/>
      <c r="L69" s="5"/>
      <c r="M69" s="5">
        <v>8484.5029080000004</v>
      </c>
      <c r="N69" s="5">
        <v>4192.132224</v>
      </c>
      <c r="O69" s="5">
        <v>1358.2196680000006</v>
      </c>
      <c r="P69" s="5">
        <v>1438.9073399999997</v>
      </c>
      <c r="Q69" s="5">
        <v>1495.2436760000001</v>
      </c>
      <c r="R69" s="34" t="s">
        <v>4</v>
      </c>
      <c r="S69" s="59" t="s">
        <v>382</v>
      </c>
      <c r="T69" s="59"/>
      <c r="U69" s="59"/>
      <c r="V69" s="59"/>
      <c r="W69" s="22">
        <f>MATCH(C:C,'[3]форма 2'!$C$1:$C$65536,0)</f>
        <v>14</v>
      </c>
      <c r="X69" s="22" t="str">
        <f>INDEX('[3]форма 2'!$Z$1:$Z$65536,W:W,0)</f>
        <v>Покрытие возрастающих электрических потребностей, повышение надежности электроснабжения Центрального района г. Санкт-Петербурга</v>
      </c>
      <c r="Y69" s="3" t="e">
        <f>MATCH(C:C,[4]TDSheet!$A$1:$A$65536,0)</f>
        <v>#N/A</v>
      </c>
      <c r="Z69" s="3" t="e">
        <f>INDEX([4]TDSheet!$D$1:$D$65536,Y:Y,0)</f>
        <v>#N/A</v>
      </c>
      <c r="AA69" s="3" t="e">
        <v>#N/A</v>
      </c>
      <c r="AB69" s="3" t="e">
        <v>#N/A</v>
      </c>
    </row>
    <row r="70" spans="1:33" s="3" customFormat="1" ht="12.75" x14ac:dyDescent="0.2">
      <c r="A70" s="60"/>
      <c r="B70" s="54"/>
      <c r="C70" s="60"/>
      <c r="D70" s="60"/>
      <c r="E70" s="60"/>
      <c r="F70" s="58"/>
      <c r="G70" s="61"/>
      <c r="H70" s="61"/>
      <c r="I70" s="5"/>
      <c r="J70" s="4"/>
      <c r="K70" s="4"/>
      <c r="L70" s="4"/>
      <c r="M70" s="4">
        <v>8484.5029080000004</v>
      </c>
      <c r="N70" s="4">
        <v>4192.132224</v>
      </c>
      <c r="O70" s="4">
        <v>1358.2196680000006</v>
      </c>
      <c r="P70" s="4">
        <v>1438.9073399999997</v>
      </c>
      <c r="Q70" s="4">
        <v>1495.2436760000001</v>
      </c>
      <c r="R70" s="28" t="s">
        <v>805</v>
      </c>
      <c r="S70" s="59"/>
      <c r="T70" s="59"/>
      <c r="U70" s="59"/>
      <c r="V70" s="59"/>
      <c r="W70" s="22"/>
      <c r="X70" s="22"/>
    </row>
    <row r="71" spans="1:33" s="3" customFormat="1" ht="30" customHeight="1" x14ac:dyDescent="0.2">
      <c r="A71" s="60">
        <v>27</v>
      </c>
      <c r="B71" s="52" t="s">
        <v>5</v>
      </c>
      <c r="C71" s="60" t="s">
        <v>478</v>
      </c>
      <c r="D71" s="60">
        <v>2015</v>
      </c>
      <c r="E71" s="60">
        <v>2015</v>
      </c>
      <c r="F71" s="58" t="s">
        <v>474</v>
      </c>
      <c r="G71" s="61">
        <v>300</v>
      </c>
      <c r="H71" s="61">
        <v>300</v>
      </c>
      <c r="I71" s="5"/>
      <c r="J71" s="5"/>
      <c r="K71" s="5"/>
      <c r="L71" s="5"/>
      <c r="M71" s="5">
        <v>47.236547999999999</v>
      </c>
      <c r="N71" s="5">
        <v>0</v>
      </c>
      <c r="O71" s="5">
        <v>0</v>
      </c>
      <c r="P71" s="5">
        <v>0</v>
      </c>
      <c r="Q71" s="5">
        <v>47.236547999999999</v>
      </c>
      <c r="R71" s="34" t="s">
        <v>4</v>
      </c>
      <c r="S71" s="59" t="s">
        <v>378</v>
      </c>
      <c r="T71" s="59"/>
      <c r="U71" s="59"/>
      <c r="V71" s="59"/>
      <c r="W71" s="22" t="e">
        <f>MATCH(C:C,'[3]форма 2'!$C$1:$C$65536,0)</f>
        <v>#N/A</v>
      </c>
      <c r="X71" s="22" t="e">
        <f>INDEX('[3]форма 2'!$Z$1:$Z$65536,W:W,0)</f>
        <v>#N/A</v>
      </c>
      <c r="Y71" s="3" t="e">
        <f>MATCH(C:C,[4]TDSheet!$A$1:$A$65536,0)</f>
        <v>#N/A</v>
      </c>
      <c r="Z71" s="3" t="e">
        <f>INDEX([4]TDSheet!$D$1:$D$65536,Y:Y,0)</f>
        <v>#N/A</v>
      </c>
      <c r="AA71" s="3" t="e">
        <v>#N/A</v>
      </c>
      <c r="AB71" s="3" t="e">
        <v>#N/A</v>
      </c>
      <c r="AD71" s="3">
        <f>MATCH(C:C,[5]TDSheet!$A$1:$A$65536,0)</f>
        <v>1068</v>
      </c>
      <c r="AE71" s="3" t="s">
        <v>756</v>
      </c>
      <c r="AF71" s="3" t="s">
        <v>578</v>
      </c>
      <c r="AG71" s="3" t="s">
        <v>550</v>
      </c>
    </row>
    <row r="72" spans="1:33" s="3" customFormat="1" ht="12.75" x14ac:dyDescent="0.2">
      <c r="A72" s="60"/>
      <c r="B72" s="54"/>
      <c r="C72" s="60"/>
      <c r="D72" s="60"/>
      <c r="E72" s="60"/>
      <c r="F72" s="58"/>
      <c r="G72" s="61"/>
      <c r="H72" s="61"/>
      <c r="I72" s="5"/>
      <c r="J72" s="4"/>
      <c r="K72" s="4"/>
      <c r="L72" s="4"/>
      <c r="M72" s="4">
        <v>47.236547999999999</v>
      </c>
      <c r="N72" s="4">
        <v>0</v>
      </c>
      <c r="O72" s="4">
        <v>0</v>
      </c>
      <c r="P72" s="4">
        <v>0</v>
      </c>
      <c r="Q72" s="4">
        <v>47.236547999999999</v>
      </c>
      <c r="R72" s="28" t="s">
        <v>805</v>
      </c>
      <c r="S72" s="59"/>
      <c r="T72" s="59"/>
      <c r="U72" s="59"/>
      <c r="V72" s="59"/>
      <c r="W72" s="22"/>
      <c r="X72" s="22"/>
    </row>
    <row r="73" spans="1:33" s="3" customFormat="1" ht="12.75" x14ac:dyDescent="0.2">
      <c r="A73" s="60">
        <v>28</v>
      </c>
      <c r="B73" s="52" t="s">
        <v>5</v>
      </c>
      <c r="C73" s="60" t="s">
        <v>479</v>
      </c>
      <c r="D73" s="60">
        <v>2015</v>
      </c>
      <c r="E73" s="60">
        <v>2016</v>
      </c>
      <c r="F73" s="58" t="s">
        <v>475</v>
      </c>
      <c r="G73" s="61">
        <v>21276.36</v>
      </c>
      <c r="H73" s="61">
        <v>21276.36</v>
      </c>
      <c r="I73" s="5"/>
      <c r="J73" s="5"/>
      <c r="K73" s="5"/>
      <c r="L73" s="5"/>
      <c r="M73" s="5">
        <v>18205.956910000001</v>
      </c>
      <c r="N73" s="5">
        <v>0</v>
      </c>
      <c r="O73" s="5">
        <v>0</v>
      </c>
      <c r="P73" s="5">
        <v>17866.058649999999</v>
      </c>
      <c r="Q73" s="5">
        <v>339.89826000000176</v>
      </c>
      <c r="R73" s="34" t="s">
        <v>4</v>
      </c>
      <c r="S73" s="59" t="s">
        <v>380</v>
      </c>
      <c r="T73" s="59"/>
      <c r="U73" s="59"/>
      <c r="V73" s="59"/>
      <c r="W73" s="22" t="e">
        <f>MATCH(C:C,'[3]форма 2'!$C$1:$C$65536,0)</f>
        <v>#N/A</v>
      </c>
      <c r="X73" s="22" t="e">
        <f>INDEX('[3]форма 2'!$Z$1:$Z$65536,W:W,0)</f>
        <v>#N/A</v>
      </c>
      <c r="Y73" s="3" t="e">
        <f>MATCH(C:C,[4]TDSheet!$A$1:$A$65536,0)</f>
        <v>#N/A</v>
      </c>
      <c r="Z73" s="3" t="e">
        <f>INDEX([4]TDSheet!$D$1:$D$65536,Y:Y,0)</f>
        <v>#N/A</v>
      </c>
      <c r="AA73" s="3" t="e">
        <v>#N/A</v>
      </c>
      <c r="AB73" s="3" t="e">
        <v>#N/A</v>
      </c>
      <c r="AD73" s="3">
        <f>MATCH(C:C,[5]TDSheet!$A$1:$A$65536,0)</f>
        <v>812</v>
      </c>
      <c r="AE73" s="3" t="s">
        <v>757</v>
      </c>
      <c r="AF73" s="3" t="s">
        <v>758</v>
      </c>
      <c r="AG73" s="3" t="s">
        <v>759</v>
      </c>
    </row>
    <row r="74" spans="1:33" s="3" customFormat="1" ht="17.25" customHeight="1" x14ac:dyDescent="0.2">
      <c r="A74" s="60"/>
      <c r="B74" s="54"/>
      <c r="C74" s="60"/>
      <c r="D74" s="60"/>
      <c r="E74" s="60"/>
      <c r="F74" s="58"/>
      <c r="G74" s="61"/>
      <c r="H74" s="61"/>
      <c r="I74" s="5"/>
      <c r="J74" s="4"/>
      <c r="K74" s="4"/>
      <c r="L74" s="4"/>
      <c r="M74" s="4">
        <v>18205.956910000001</v>
      </c>
      <c r="N74" s="4">
        <v>0</v>
      </c>
      <c r="O74" s="4">
        <v>0</v>
      </c>
      <c r="P74" s="4">
        <v>17866.058649999999</v>
      </c>
      <c r="Q74" s="4">
        <v>339.89826000000176</v>
      </c>
      <c r="R74" s="28" t="s">
        <v>804</v>
      </c>
      <c r="S74" s="59"/>
      <c r="T74" s="59"/>
      <c r="U74" s="59"/>
      <c r="V74" s="59"/>
      <c r="W74" s="22"/>
      <c r="X74" s="22"/>
    </row>
    <row r="75" spans="1:33" s="3" customFormat="1" ht="35.25" customHeight="1" x14ac:dyDescent="0.2">
      <c r="A75" s="60">
        <v>29</v>
      </c>
      <c r="B75" s="52" t="s">
        <v>5</v>
      </c>
      <c r="C75" s="60" t="s">
        <v>480</v>
      </c>
      <c r="D75" s="60">
        <v>2015</v>
      </c>
      <c r="E75" s="60">
        <v>2016</v>
      </c>
      <c r="F75" s="58" t="s">
        <v>476</v>
      </c>
      <c r="G75" s="61">
        <v>4000</v>
      </c>
      <c r="H75" s="61">
        <v>4000</v>
      </c>
      <c r="I75" s="5"/>
      <c r="J75" s="5"/>
      <c r="K75" s="5"/>
      <c r="L75" s="5"/>
      <c r="M75" s="5">
        <v>1520.8847480000002</v>
      </c>
      <c r="N75" s="5">
        <v>0</v>
      </c>
      <c r="O75" s="5">
        <v>0</v>
      </c>
      <c r="P75" s="5">
        <v>0</v>
      </c>
      <c r="Q75" s="5">
        <v>1520.8847480000002</v>
      </c>
      <c r="R75" s="34" t="s">
        <v>4</v>
      </c>
      <c r="S75" s="59" t="s">
        <v>378</v>
      </c>
      <c r="T75" s="59"/>
      <c r="U75" s="59"/>
      <c r="V75" s="59"/>
      <c r="W75" s="22" t="e">
        <f>MATCH(C:C,'[3]форма 2'!$C$1:$C$65536,0)</f>
        <v>#N/A</v>
      </c>
      <c r="X75" s="22" t="e">
        <f>INDEX('[3]форма 2'!$Z$1:$Z$65536,W:W,0)</f>
        <v>#N/A</v>
      </c>
      <c r="Y75" s="3" t="e">
        <f>MATCH(C:C,[4]TDSheet!$A$1:$A$65536,0)</f>
        <v>#N/A</v>
      </c>
      <c r="Z75" s="3" t="e">
        <f>INDEX([4]TDSheet!$D$1:$D$65536,Y:Y,0)</f>
        <v>#N/A</v>
      </c>
      <c r="AA75" s="3" t="e">
        <v>#N/A</v>
      </c>
      <c r="AB75" s="3" t="e">
        <v>#N/A</v>
      </c>
      <c r="AD75" s="3">
        <f>MATCH(C:C,[5]TDSheet!$A$1:$A$65536,0)</f>
        <v>1067</v>
      </c>
      <c r="AE75" s="3" t="s">
        <v>756</v>
      </c>
      <c r="AF75" s="3" t="s">
        <v>760</v>
      </c>
      <c r="AG75" s="3" t="s">
        <v>550</v>
      </c>
    </row>
    <row r="76" spans="1:33" s="3" customFormat="1" ht="12.75" x14ac:dyDescent="0.2">
      <c r="A76" s="60"/>
      <c r="B76" s="54"/>
      <c r="C76" s="60"/>
      <c r="D76" s="60"/>
      <c r="E76" s="60"/>
      <c r="F76" s="58"/>
      <c r="G76" s="61"/>
      <c r="H76" s="61"/>
      <c r="I76" s="5"/>
      <c r="J76" s="4"/>
      <c r="K76" s="4"/>
      <c r="L76" s="4"/>
      <c r="M76" s="4">
        <v>1520.8847480000002</v>
      </c>
      <c r="N76" s="4">
        <v>0</v>
      </c>
      <c r="O76" s="4">
        <v>0</v>
      </c>
      <c r="P76" s="4">
        <v>0</v>
      </c>
      <c r="Q76" s="4">
        <v>1520.8847480000002</v>
      </c>
      <c r="R76" s="28" t="s">
        <v>805</v>
      </c>
      <c r="S76" s="59"/>
      <c r="T76" s="59"/>
      <c r="U76" s="59"/>
      <c r="V76" s="59"/>
      <c r="W76" s="22"/>
      <c r="X76" s="22"/>
    </row>
    <row r="77" spans="1:33" s="3" customFormat="1" ht="12.75" x14ac:dyDescent="0.2">
      <c r="A77" s="60">
        <v>30</v>
      </c>
      <c r="B77" s="52" t="s">
        <v>5</v>
      </c>
      <c r="C77" s="60" t="s">
        <v>481</v>
      </c>
      <c r="D77" s="60">
        <v>2015</v>
      </c>
      <c r="E77" s="60">
        <v>2016</v>
      </c>
      <c r="F77" s="58" t="s">
        <v>477</v>
      </c>
      <c r="G77" s="61">
        <v>5499</v>
      </c>
      <c r="H77" s="61">
        <v>5499</v>
      </c>
      <c r="I77" s="5"/>
      <c r="J77" s="5"/>
      <c r="K77" s="5"/>
      <c r="L77" s="5"/>
      <c r="M77" s="5">
        <v>1489.8323399999999</v>
      </c>
      <c r="N77" s="5">
        <v>0</v>
      </c>
      <c r="O77" s="5">
        <v>0</v>
      </c>
      <c r="P77" s="5">
        <v>0</v>
      </c>
      <c r="Q77" s="5">
        <v>1489.8323399999999</v>
      </c>
      <c r="R77" s="34" t="s">
        <v>4</v>
      </c>
      <c r="S77" s="59" t="s">
        <v>380</v>
      </c>
      <c r="T77" s="59"/>
      <c r="U77" s="59"/>
      <c r="V77" s="59"/>
      <c r="W77" s="22" t="e">
        <f>MATCH(C:C,'[3]форма 2'!$C$1:$C$65536,0)</f>
        <v>#N/A</v>
      </c>
      <c r="X77" s="22" t="e">
        <f>INDEX('[3]форма 2'!$Z$1:$Z$65536,W:W,0)</f>
        <v>#N/A</v>
      </c>
      <c r="Y77" s="3" t="e">
        <f>MATCH(C:C,[4]TDSheet!$A$1:$A$65536,0)</f>
        <v>#N/A</v>
      </c>
      <c r="Z77" s="3" t="e">
        <f>INDEX([4]TDSheet!$D$1:$D$65536,Y:Y,0)</f>
        <v>#N/A</v>
      </c>
      <c r="AA77" s="3" t="e">
        <v>#N/A</v>
      </c>
      <c r="AB77" s="3" t="e">
        <v>#N/A</v>
      </c>
      <c r="AD77" s="3">
        <f>MATCH(C:C,[5]TDSheet!$A$1:$A$65536,0)</f>
        <v>697</v>
      </c>
      <c r="AE77" s="3" t="s">
        <v>751</v>
      </c>
      <c r="AF77" s="3" t="s">
        <v>761</v>
      </c>
      <c r="AG77" s="3" t="s">
        <v>762</v>
      </c>
    </row>
    <row r="78" spans="1:33" s="3" customFormat="1" ht="12.75" x14ac:dyDescent="0.2">
      <c r="A78" s="60"/>
      <c r="B78" s="54"/>
      <c r="C78" s="60"/>
      <c r="D78" s="60"/>
      <c r="E78" s="60"/>
      <c r="F78" s="58"/>
      <c r="G78" s="61"/>
      <c r="H78" s="61"/>
      <c r="I78" s="5"/>
      <c r="J78" s="4"/>
      <c r="K78" s="4"/>
      <c r="L78" s="4"/>
      <c r="M78" s="4">
        <v>1489.8323399999999</v>
      </c>
      <c r="N78" s="4">
        <v>0</v>
      </c>
      <c r="O78" s="4">
        <v>0</v>
      </c>
      <c r="P78" s="4">
        <v>0</v>
      </c>
      <c r="Q78" s="4">
        <v>1489.8323399999999</v>
      </c>
      <c r="R78" s="28" t="s">
        <v>805</v>
      </c>
      <c r="S78" s="59"/>
      <c r="T78" s="59"/>
      <c r="U78" s="59"/>
      <c r="V78" s="59"/>
      <c r="W78" s="22"/>
      <c r="X78" s="22"/>
    </row>
    <row r="79" spans="1:33" s="3" customFormat="1" ht="102" x14ac:dyDescent="0.2">
      <c r="A79" s="60">
        <v>31</v>
      </c>
      <c r="B79" s="52" t="s">
        <v>8</v>
      </c>
      <c r="C79" s="60" t="s">
        <v>41</v>
      </c>
      <c r="D79" s="60">
        <v>2015</v>
      </c>
      <c r="E79" s="60">
        <v>2016</v>
      </c>
      <c r="F79" s="58" t="s">
        <v>422</v>
      </c>
      <c r="G79" s="61">
        <v>4991.5254237288136</v>
      </c>
      <c r="H79" s="61">
        <v>4991.5254237288136</v>
      </c>
      <c r="I79" s="5">
        <v>68</v>
      </c>
      <c r="J79" s="5">
        <v>1652.0000000000002</v>
      </c>
      <c r="K79" s="5">
        <v>0</v>
      </c>
      <c r="L79" s="5">
        <v>0</v>
      </c>
      <c r="M79" s="5">
        <v>74.539732000000001</v>
      </c>
      <c r="N79" s="5">
        <v>0</v>
      </c>
      <c r="O79" s="5">
        <v>68.998940000000005</v>
      </c>
      <c r="P79" s="5">
        <v>2.8507160000000056</v>
      </c>
      <c r="Q79" s="5">
        <v>2.6900759999999906</v>
      </c>
      <c r="R79" s="34" t="s">
        <v>4</v>
      </c>
      <c r="S79" s="59" t="s">
        <v>384</v>
      </c>
      <c r="T79" s="59"/>
      <c r="U79" s="59"/>
      <c r="V79" s="59"/>
      <c r="W79" s="22">
        <f>MATCH(C:C,'[3]форма 2'!$C$1:$C$65536,0)</f>
        <v>152</v>
      </c>
      <c r="X79" s="22" t="str">
        <f>INDEX('[3]форма 2'!$Z$1:$Z$65536,W:W,0)</f>
        <v>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v>
      </c>
      <c r="Y79" s="3">
        <f>MATCH(C:C,[4]TDSheet!$A$1:$A$65536,0)</f>
        <v>32</v>
      </c>
      <c r="Z79" s="3" t="str">
        <f>INDEX([4]TDSheet!$D$1:$D$65536,Y:Y,0)</f>
        <v>2. Эффективность</v>
      </c>
      <c r="AA79" s="3" t="s">
        <v>558</v>
      </c>
      <c r="AB79" s="3" t="s">
        <v>384</v>
      </c>
    </row>
    <row r="80" spans="1:33" s="3" customFormat="1" ht="15.75" customHeight="1" x14ac:dyDescent="0.2">
      <c r="A80" s="60"/>
      <c r="B80" s="54"/>
      <c r="C80" s="60"/>
      <c r="D80" s="60"/>
      <c r="E80" s="60"/>
      <c r="F80" s="58"/>
      <c r="G80" s="61"/>
      <c r="H80" s="61"/>
      <c r="I80" s="4">
        <v>68</v>
      </c>
      <c r="J80" s="4">
        <v>1652.0000000000002</v>
      </c>
      <c r="K80" s="4">
        <v>0</v>
      </c>
      <c r="L80" s="4">
        <v>0</v>
      </c>
      <c r="M80" s="4">
        <v>74.539732000000001</v>
      </c>
      <c r="N80" s="4">
        <v>0</v>
      </c>
      <c r="O80" s="4">
        <v>68.998940000000005</v>
      </c>
      <c r="P80" s="4">
        <v>2.8507160000000056</v>
      </c>
      <c r="Q80" s="4">
        <v>2.6900759999999906</v>
      </c>
      <c r="R80" s="28" t="s">
        <v>803</v>
      </c>
      <c r="S80" s="59"/>
      <c r="T80" s="59"/>
      <c r="U80" s="59"/>
      <c r="V80" s="59"/>
      <c r="W80" s="22"/>
      <c r="X80" s="22"/>
    </row>
    <row r="81" spans="1:28" s="3" customFormat="1" ht="49.5" customHeight="1" x14ac:dyDescent="0.2">
      <c r="A81" s="60">
        <v>32</v>
      </c>
      <c r="B81" s="52" t="s">
        <v>8</v>
      </c>
      <c r="C81" s="60" t="s">
        <v>226</v>
      </c>
      <c r="D81" s="60">
        <v>2015</v>
      </c>
      <c r="E81" s="60">
        <v>2017</v>
      </c>
      <c r="F81" s="58" t="s">
        <v>423</v>
      </c>
      <c r="G81" s="61">
        <v>30000</v>
      </c>
      <c r="H81" s="61">
        <v>30000</v>
      </c>
      <c r="I81" s="5">
        <v>600</v>
      </c>
      <c r="J81" s="5">
        <v>0</v>
      </c>
      <c r="K81" s="5">
        <v>9705.0847457627096</v>
      </c>
      <c r="L81" s="5">
        <v>1694.9152542372883</v>
      </c>
      <c r="M81" s="5">
        <v>6636.0983080000005</v>
      </c>
      <c r="N81" s="5">
        <v>0</v>
      </c>
      <c r="O81" s="5">
        <v>800</v>
      </c>
      <c r="P81" s="5">
        <v>30.776988000000074</v>
      </c>
      <c r="Q81" s="5">
        <v>5805.3213200000009</v>
      </c>
      <c r="R81" s="34" t="s">
        <v>4</v>
      </c>
      <c r="S81" s="59" t="s">
        <v>560</v>
      </c>
      <c r="T81" s="59"/>
      <c r="U81" s="59"/>
      <c r="V81" s="59"/>
      <c r="W81" s="22" t="e">
        <f>MATCH(C:C,'[3]форма 2'!$C$1:$C$65536,0)</f>
        <v>#N/A</v>
      </c>
      <c r="X81" s="22" t="e">
        <f>INDEX('[3]форма 2'!$Z$1:$Z$65536,W:W,0)</f>
        <v>#N/A</v>
      </c>
      <c r="Y81" s="3">
        <f>MATCH(C:C,[4]TDSheet!$A$1:$A$65536,0)</f>
        <v>56</v>
      </c>
      <c r="Z81" s="3" t="str">
        <f>INDEX([4]TDSheet!$D$1:$D$65536,Y:Y,0)</f>
        <v>2. Эффективность</v>
      </c>
      <c r="AA81" s="3" t="s">
        <v>559</v>
      </c>
      <c r="AB81" s="3" t="s">
        <v>560</v>
      </c>
    </row>
    <row r="82" spans="1:28" s="3" customFormat="1" ht="12.75" x14ac:dyDescent="0.2">
      <c r="A82" s="60"/>
      <c r="B82" s="54"/>
      <c r="C82" s="60"/>
      <c r="D82" s="60"/>
      <c r="E82" s="60"/>
      <c r="F82" s="58"/>
      <c r="G82" s="61"/>
      <c r="H82" s="61"/>
      <c r="I82" s="4">
        <v>600</v>
      </c>
      <c r="J82" s="4">
        <v>0</v>
      </c>
      <c r="K82" s="4">
        <v>9705.0847457627096</v>
      </c>
      <c r="L82" s="4">
        <v>1694.9152542372883</v>
      </c>
      <c r="M82" s="4">
        <v>6636.0983080000005</v>
      </c>
      <c r="N82" s="4">
        <v>0</v>
      </c>
      <c r="O82" s="4">
        <v>800</v>
      </c>
      <c r="P82" s="4">
        <v>30.776988000000074</v>
      </c>
      <c r="Q82" s="4">
        <v>5805.3213200000009</v>
      </c>
      <c r="R82" s="28" t="s">
        <v>803</v>
      </c>
      <c r="S82" s="59"/>
      <c r="T82" s="59"/>
      <c r="U82" s="59"/>
      <c r="V82" s="59"/>
      <c r="W82" s="22"/>
      <c r="X82" s="22"/>
    </row>
    <row r="83" spans="1:28" s="3" customFormat="1" ht="12.75" x14ac:dyDescent="0.2">
      <c r="A83" s="60">
        <v>33</v>
      </c>
      <c r="B83" s="52" t="s">
        <v>8</v>
      </c>
      <c r="C83" s="60" t="s">
        <v>277</v>
      </c>
      <c r="D83" s="60">
        <v>2016</v>
      </c>
      <c r="E83" s="60">
        <v>2016</v>
      </c>
      <c r="F83" s="58" t="s">
        <v>273</v>
      </c>
      <c r="G83" s="61">
        <v>9999.9999999999982</v>
      </c>
      <c r="H83" s="61">
        <v>9999.9999999999982</v>
      </c>
      <c r="I83" s="5"/>
      <c r="J83" s="5">
        <v>4000</v>
      </c>
      <c r="K83" s="5">
        <v>0</v>
      </c>
      <c r="L83" s="5">
        <v>0</v>
      </c>
      <c r="M83" s="5">
        <v>0</v>
      </c>
      <c r="N83" s="5">
        <v>0</v>
      </c>
      <c r="O83" s="5">
        <v>0</v>
      </c>
      <c r="P83" s="5">
        <v>0</v>
      </c>
      <c r="Q83" s="5">
        <v>0</v>
      </c>
      <c r="R83" s="27" t="s">
        <v>4</v>
      </c>
      <c r="S83" s="59" t="s">
        <v>801</v>
      </c>
      <c r="T83" s="59"/>
      <c r="U83" s="59"/>
      <c r="V83" s="59"/>
      <c r="W83" s="22" t="e">
        <f>MATCH(C:C,'[3]форма 2'!$C$1:$C$65536,0)</f>
        <v>#N/A</v>
      </c>
      <c r="X83" s="22" t="e">
        <f>INDEX('[3]форма 2'!$Z$1:$Z$65536,W:W,0)</f>
        <v>#N/A</v>
      </c>
      <c r="Y83" s="3">
        <f>MATCH(C:C,[4]TDSheet!$A$1:$A$65536,0)</f>
        <v>1388</v>
      </c>
      <c r="Z83" s="3" t="str">
        <f>INDEX([4]TDSheet!$D$1:$D$65536,Y:Y,0)</f>
        <v>5.4 ИТ-Инфраструктура</v>
      </c>
      <c r="AA83" s="3" t="s">
        <v>537</v>
      </c>
      <c r="AB83" s="3" t="s">
        <v>538</v>
      </c>
    </row>
    <row r="84" spans="1:28" s="3" customFormat="1" ht="12.75" x14ac:dyDescent="0.2">
      <c r="A84" s="60"/>
      <c r="B84" s="54"/>
      <c r="C84" s="60"/>
      <c r="D84" s="60"/>
      <c r="E84" s="60"/>
      <c r="F84" s="58"/>
      <c r="G84" s="61"/>
      <c r="H84" s="61"/>
      <c r="I84" s="5"/>
      <c r="J84" s="4">
        <v>4000</v>
      </c>
      <c r="K84" s="4"/>
      <c r="L84" s="4"/>
      <c r="M84" s="5"/>
      <c r="N84" s="5"/>
      <c r="O84" s="4"/>
      <c r="P84" s="5"/>
      <c r="Q84" s="5"/>
      <c r="R84" s="28" t="s">
        <v>805</v>
      </c>
      <c r="S84" s="59"/>
      <c r="T84" s="59"/>
      <c r="U84" s="59"/>
      <c r="V84" s="59"/>
      <c r="W84" s="22"/>
      <c r="X84" s="22"/>
    </row>
    <row r="85" spans="1:28" s="3" customFormat="1" ht="63.75" customHeight="1" x14ac:dyDescent="0.2">
      <c r="A85" s="60">
        <v>34</v>
      </c>
      <c r="B85" s="52" t="s">
        <v>8</v>
      </c>
      <c r="C85" s="60" t="s">
        <v>10</v>
      </c>
      <c r="D85" s="60">
        <v>2011</v>
      </c>
      <c r="E85" s="60">
        <v>2018</v>
      </c>
      <c r="F85" s="58" t="s">
        <v>424</v>
      </c>
      <c r="G85" s="61">
        <v>67843.999999999971</v>
      </c>
      <c r="H85" s="61">
        <v>34237.288135593219</v>
      </c>
      <c r="I85" s="5">
        <v>0</v>
      </c>
      <c r="J85" s="5">
        <v>0</v>
      </c>
      <c r="K85" s="5">
        <v>0</v>
      </c>
      <c r="L85" s="5">
        <v>13434.000000000002</v>
      </c>
      <c r="M85" s="5">
        <v>0</v>
      </c>
      <c r="N85" s="5">
        <v>0</v>
      </c>
      <c r="O85" s="5">
        <v>0</v>
      </c>
      <c r="P85" s="5">
        <v>0</v>
      </c>
      <c r="Q85" s="5">
        <v>0</v>
      </c>
      <c r="R85" s="34" t="s">
        <v>4</v>
      </c>
      <c r="S85" s="59" t="s">
        <v>379</v>
      </c>
      <c r="T85" s="59"/>
      <c r="U85" s="59"/>
      <c r="V85" s="59"/>
      <c r="W85" s="22">
        <f>MATCH(C:C,'[3]форма 2'!$C$1:$C$65536,0)</f>
        <v>143</v>
      </c>
      <c r="X85"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85" s="3">
        <f>MATCH(C:C,[4]TDSheet!$A$1:$A$65536,0)</f>
        <v>278</v>
      </c>
      <c r="Z85" s="3" t="str">
        <f>INDEX([4]TDSheet!$D$1:$D$65536,Y:Y,0)</f>
        <v>3.1 Главный инженер</v>
      </c>
      <c r="AA85" s="3" t="s">
        <v>561</v>
      </c>
      <c r="AB85" s="3" t="s">
        <v>562</v>
      </c>
    </row>
    <row r="86" spans="1:28" s="3" customFormat="1" ht="12.75" x14ac:dyDescent="0.2">
      <c r="A86" s="60"/>
      <c r="B86" s="54"/>
      <c r="C86" s="60"/>
      <c r="D86" s="60"/>
      <c r="E86" s="60"/>
      <c r="F86" s="58"/>
      <c r="G86" s="61"/>
      <c r="H86" s="61"/>
      <c r="I86" s="5"/>
      <c r="J86" s="4"/>
      <c r="K86" s="4"/>
      <c r="L86" s="4">
        <v>13434.000000000002</v>
      </c>
      <c r="M86" s="5"/>
      <c r="N86" s="5"/>
      <c r="O86" s="4"/>
      <c r="P86" s="5"/>
      <c r="Q86" s="5"/>
      <c r="R86" s="28" t="s">
        <v>805</v>
      </c>
      <c r="S86" s="59"/>
      <c r="T86" s="59"/>
      <c r="U86" s="59"/>
      <c r="V86" s="59"/>
      <c r="W86" s="22"/>
      <c r="X86" s="22"/>
    </row>
    <row r="87" spans="1:28" s="3" customFormat="1" ht="12.75" x14ac:dyDescent="0.2">
      <c r="A87" s="60">
        <v>35</v>
      </c>
      <c r="B87" s="52" t="s">
        <v>8</v>
      </c>
      <c r="C87" s="60" t="s">
        <v>274</v>
      </c>
      <c r="D87" s="60">
        <v>2016</v>
      </c>
      <c r="E87" s="60">
        <v>2016</v>
      </c>
      <c r="F87" s="58" t="s">
        <v>270</v>
      </c>
      <c r="G87" s="61">
        <v>1000</v>
      </c>
      <c r="H87" s="61">
        <v>1000</v>
      </c>
      <c r="I87" s="5"/>
      <c r="J87" s="5">
        <v>400</v>
      </c>
      <c r="K87" s="5">
        <v>0</v>
      </c>
      <c r="L87" s="5">
        <v>0</v>
      </c>
      <c r="M87" s="5">
        <v>0</v>
      </c>
      <c r="N87" s="5">
        <v>0</v>
      </c>
      <c r="O87" s="5">
        <v>0</v>
      </c>
      <c r="P87" s="5">
        <v>0</v>
      </c>
      <c r="Q87" s="5">
        <v>0</v>
      </c>
      <c r="R87" s="27" t="s">
        <v>4</v>
      </c>
      <c r="S87" s="59" t="s">
        <v>743</v>
      </c>
      <c r="T87" s="59"/>
      <c r="U87" s="59"/>
      <c r="V87" s="59"/>
      <c r="W87" s="22" t="e">
        <f>MATCH(C:C,'[3]форма 2'!$C$1:$C$65536,0)</f>
        <v>#N/A</v>
      </c>
      <c r="X87" s="22" t="e">
        <f>INDEX('[3]форма 2'!$Z$1:$Z$65536,W:W,0)</f>
        <v>#N/A</v>
      </c>
      <c r="Y87" s="3">
        <f>MATCH(C:C,[4]TDSheet!$A$1:$A$65536,0)</f>
        <v>1157</v>
      </c>
      <c r="Z87" s="3" t="str">
        <f>INDEX([4]TDSheet!$D$1:$D$65536,Y:Y,0)</f>
        <v xml:space="preserve">5.1 Прочие Надежность </v>
      </c>
      <c r="AA87" s="3" t="s">
        <v>563</v>
      </c>
      <c r="AB87" s="3" t="s">
        <v>408</v>
      </c>
    </row>
    <row r="88" spans="1:28" s="3" customFormat="1" ht="12.75" x14ac:dyDescent="0.2">
      <c r="A88" s="60"/>
      <c r="B88" s="54"/>
      <c r="C88" s="60"/>
      <c r="D88" s="60"/>
      <c r="E88" s="60"/>
      <c r="F88" s="58"/>
      <c r="G88" s="61"/>
      <c r="H88" s="61"/>
      <c r="I88" s="5"/>
      <c r="J88" s="4">
        <v>400</v>
      </c>
      <c r="K88" s="4"/>
      <c r="L88" s="4"/>
      <c r="M88" s="5"/>
      <c r="N88" s="5"/>
      <c r="O88" s="4"/>
      <c r="P88" s="5"/>
      <c r="Q88" s="5"/>
      <c r="R88" s="28" t="s">
        <v>805</v>
      </c>
      <c r="S88" s="59"/>
      <c r="T88" s="59"/>
      <c r="U88" s="59"/>
      <c r="V88" s="59"/>
      <c r="W88" s="22"/>
      <c r="X88" s="22"/>
    </row>
    <row r="89" spans="1:28" s="3" customFormat="1" ht="37.5" customHeight="1" x14ac:dyDescent="0.2">
      <c r="A89" s="60">
        <v>36</v>
      </c>
      <c r="B89" s="52" t="s">
        <v>8</v>
      </c>
      <c r="C89" s="60" t="s">
        <v>275</v>
      </c>
      <c r="D89" s="60">
        <v>2017</v>
      </c>
      <c r="E89" s="60">
        <v>2017</v>
      </c>
      <c r="F89" s="58" t="s">
        <v>271</v>
      </c>
      <c r="G89" s="61">
        <v>1800.8474576271187</v>
      </c>
      <c r="H89" s="61">
        <v>1800.8474576271187</v>
      </c>
      <c r="I89" s="5"/>
      <c r="J89" s="5">
        <v>0</v>
      </c>
      <c r="K89" s="5">
        <v>720.00000000000011</v>
      </c>
      <c r="L89" s="5">
        <v>0</v>
      </c>
      <c r="M89" s="5">
        <v>0</v>
      </c>
      <c r="N89" s="5">
        <v>0</v>
      </c>
      <c r="O89" s="5">
        <v>0</v>
      </c>
      <c r="P89" s="5">
        <v>0</v>
      </c>
      <c r="Q89" s="5">
        <v>0</v>
      </c>
      <c r="R89" s="27" t="s">
        <v>4</v>
      </c>
      <c r="S89" s="59" t="s">
        <v>744</v>
      </c>
      <c r="T89" s="59"/>
      <c r="U89" s="59"/>
      <c r="V89" s="59"/>
      <c r="W89" s="22" t="e">
        <f>MATCH(C:C,'[3]форма 2'!$C$1:$C$65536,0)</f>
        <v>#N/A</v>
      </c>
      <c r="X89" s="22" t="e">
        <f>INDEX('[3]форма 2'!$Z$1:$Z$65536,W:W,0)</f>
        <v>#N/A</v>
      </c>
      <c r="Y89" s="3">
        <f>MATCH(C:C,[4]TDSheet!$A$1:$A$65536,0)</f>
        <v>1134</v>
      </c>
      <c r="Z89" s="3" t="str">
        <f>INDEX([4]TDSheet!$D$1:$D$65536,Y:Y,0)</f>
        <v xml:space="preserve">5.1 Прочие Надежность </v>
      </c>
      <c r="AA89" s="3" t="s">
        <v>564</v>
      </c>
      <c r="AB89" s="3" t="s">
        <v>565</v>
      </c>
    </row>
    <row r="90" spans="1:28" s="3" customFormat="1" ht="12.75" x14ac:dyDescent="0.2">
      <c r="A90" s="60"/>
      <c r="B90" s="54"/>
      <c r="C90" s="60"/>
      <c r="D90" s="60"/>
      <c r="E90" s="60"/>
      <c r="F90" s="58"/>
      <c r="G90" s="61"/>
      <c r="H90" s="61"/>
      <c r="I90" s="5"/>
      <c r="J90" s="4"/>
      <c r="K90" s="4">
        <v>720</v>
      </c>
      <c r="L90" s="4"/>
      <c r="M90" s="5"/>
      <c r="N90" s="5"/>
      <c r="O90" s="4"/>
      <c r="P90" s="5"/>
      <c r="Q90" s="5"/>
      <c r="R90" s="28" t="s">
        <v>805</v>
      </c>
      <c r="S90" s="59"/>
      <c r="T90" s="59"/>
      <c r="U90" s="59"/>
      <c r="V90" s="59"/>
      <c r="W90" s="22"/>
      <c r="X90" s="22"/>
    </row>
    <row r="91" spans="1:28" s="3" customFormat="1" ht="12.75" x14ac:dyDescent="0.2">
      <c r="A91" s="60">
        <v>37</v>
      </c>
      <c r="B91" s="52" t="s">
        <v>8</v>
      </c>
      <c r="C91" s="60" t="s">
        <v>276</v>
      </c>
      <c r="D91" s="60">
        <v>2016</v>
      </c>
      <c r="E91" s="60">
        <v>2016</v>
      </c>
      <c r="F91" s="58" t="s">
        <v>272</v>
      </c>
      <c r="G91" s="61">
        <v>3008.4745762711864</v>
      </c>
      <c r="H91" s="61">
        <v>3008.4745762711864</v>
      </c>
      <c r="I91" s="5"/>
      <c r="J91" s="5">
        <v>1200.0000000000002</v>
      </c>
      <c r="K91" s="5">
        <v>0</v>
      </c>
      <c r="L91" s="5">
        <v>0</v>
      </c>
      <c r="M91" s="5">
        <v>0</v>
      </c>
      <c r="N91" s="5">
        <v>0</v>
      </c>
      <c r="O91" s="5">
        <v>0</v>
      </c>
      <c r="P91" s="5">
        <v>0</v>
      </c>
      <c r="Q91" s="5">
        <v>0</v>
      </c>
      <c r="R91" s="27" t="s">
        <v>4</v>
      </c>
      <c r="S91" s="59" t="s">
        <v>740</v>
      </c>
      <c r="T91" s="59"/>
      <c r="U91" s="59"/>
      <c r="V91" s="59"/>
      <c r="W91" s="22" t="e">
        <f>MATCH(C:C,'[3]форма 2'!$C$1:$C$65536,0)</f>
        <v>#N/A</v>
      </c>
      <c r="X91" s="22" t="e">
        <f>INDEX('[3]форма 2'!$Z$1:$Z$65536,W:W,0)</f>
        <v>#N/A</v>
      </c>
      <c r="Y91" s="3">
        <f>MATCH(C:C,[4]TDSheet!$A$1:$A$65536,0)</f>
        <v>1253</v>
      </c>
      <c r="Z91" s="3" t="str">
        <f>INDEX([4]TDSheet!$D$1:$D$65536,Y:Y,0)</f>
        <v>5.13 ГО и ЧС</v>
      </c>
      <c r="AA91" s="3" t="s">
        <v>566</v>
      </c>
      <c r="AB91" s="3" t="s">
        <v>567</v>
      </c>
    </row>
    <row r="92" spans="1:28" s="3" customFormat="1" ht="12.75" x14ac:dyDescent="0.2">
      <c r="A92" s="60"/>
      <c r="B92" s="54"/>
      <c r="C92" s="60"/>
      <c r="D92" s="60"/>
      <c r="E92" s="60"/>
      <c r="F92" s="58"/>
      <c r="G92" s="61"/>
      <c r="H92" s="61"/>
      <c r="I92" s="5"/>
      <c r="J92" s="4">
        <v>1200</v>
      </c>
      <c r="K92" s="4"/>
      <c r="L92" s="4"/>
      <c r="M92" s="5"/>
      <c r="N92" s="5"/>
      <c r="O92" s="4"/>
      <c r="P92" s="5"/>
      <c r="Q92" s="5"/>
      <c r="R92" s="28" t="s">
        <v>805</v>
      </c>
      <c r="S92" s="59"/>
      <c r="T92" s="59"/>
      <c r="U92" s="59"/>
      <c r="V92" s="59"/>
      <c r="W92" s="22"/>
      <c r="X92" s="22"/>
    </row>
    <row r="93" spans="1:28" s="3" customFormat="1" ht="76.5" x14ac:dyDescent="0.2">
      <c r="A93" s="60">
        <v>38</v>
      </c>
      <c r="B93" s="52" t="s">
        <v>8</v>
      </c>
      <c r="C93" s="60" t="s">
        <v>54</v>
      </c>
      <c r="D93" s="60">
        <v>2014</v>
      </c>
      <c r="E93" s="60">
        <v>2017</v>
      </c>
      <c r="F93" s="58" t="s">
        <v>144</v>
      </c>
      <c r="G93" s="61">
        <v>29649</v>
      </c>
      <c r="H93" s="61">
        <v>25491.525423728814</v>
      </c>
      <c r="I93" s="5">
        <v>3252</v>
      </c>
      <c r="J93" s="5">
        <v>4693.6000000000004</v>
      </c>
      <c r="K93" s="5">
        <v>0</v>
      </c>
      <c r="L93" s="5">
        <v>0</v>
      </c>
      <c r="M93" s="5">
        <v>6155.0015440000006</v>
      </c>
      <c r="N93" s="5">
        <v>882.13028799999995</v>
      </c>
      <c r="O93" s="5">
        <v>1414.9725360000002</v>
      </c>
      <c r="P93" s="5">
        <v>1100.6330000000003</v>
      </c>
      <c r="Q93" s="5">
        <v>2757.2657199999999</v>
      </c>
      <c r="R93" s="34" t="s">
        <v>4</v>
      </c>
      <c r="S93" s="59" t="s">
        <v>378</v>
      </c>
      <c r="T93" s="59"/>
      <c r="U93" s="59"/>
      <c r="V93" s="59"/>
      <c r="W93" s="22">
        <f>MATCH(C:C,'[3]форма 2'!$C$1:$C$65536,0)</f>
        <v>163</v>
      </c>
      <c r="X93"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93" s="3">
        <f>MATCH(C:C,[4]TDSheet!$A$1:$A$65536,0)</f>
        <v>1561</v>
      </c>
      <c r="Z93" s="3" t="str">
        <f>INDEX([4]TDSheet!$D$1:$D$65536,Y:Y,0)</f>
        <v>5.6 ИТСО</v>
      </c>
      <c r="AA93" s="3" t="s">
        <v>550</v>
      </c>
      <c r="AB93" s="3" t="s">
        <v>551</v>
      </c>
    </row>
    <row r="94" spans="1:28" s="3" customFormat="1" ht="12.75" x14ac:dyDescent="0.2">
      <c r="A94" s="60"/>
      <c r="B94" s="54"/>
      <c r="C94" s="60"/>
      <c r="D94" s="60"/>
      <c r="E94" s="60"/>
      <c r="F94" s="58"/>
      <c r="G94" s="61"/>
      <c r="H94" s="61"/>
      <c r="I94" s="4">
        <v>3252</v>
      </c>
      <c r="J94" s="4">
        <v>4693.6000000000004</v>
      </c>
      <c r="K94" s="4">
        <v>0</v>
      </c>
      <c r="L94" s="4">
        <v>0</v>
      </c>
      <c r="M94" s="4">
        <v>6155.0015440000006</v>
      </c>
      <c r="N94" s="4">
        <v>882.13028799999995</v>
      </c>
      <c r="O94" s="4">
        <v>1414.9725360000002</v>
      </c>
      <c r="P94" s="4">
        <v>1100.6330000000003</v>
      </c>
      <c r="Q94" s="4">
        <v>2757.2657199999999</v>
      </c>
      <c r="R94" s="28" t="s">
        <v>803</v>
      </c>
      <c r="S94" s="59"/>
      <c r="T94" s="59"/>
      <c r="U94" s="59"/>
      <c r="V94" s="59"/>
      <c r="W94" s="22"/>
      <c r="X94" s="22"/>
    </row>
    <row r="95" spans="1:28" s="3" customFormat="1" ht="63.75" customHeight="1" x14ac:dyDescent="0.2">
      <c r="A95" s="60">
        <v>39</v>
      </c>
      <c r="B95" s="52" t="s">
        <v>8</v>
      </c>
      <c r="C95" s="60" t="s">
        <v>42</v>
      </c>
      <c r="D95" s="60">
        <v>2014</v>
      </c>
      <c r="E95" s="60">
        <v>2017</v>
      </c>
      <c r="F95" s="58" t="s">
        <v>425</v>
      </c>
      <c r="G95" s="61">
        <v>126330.50847457627</v>
      </c>
      <c r="H95" s="61">
        <v>126330.50847457627</v>
      </c>
      <c r="I95" s="5">
        <v>15986.072</v>
      </c>
      <c r="J95" s="5">
        <v>28465.084745762713</v>
      </c>
      <c r="K95" s="5">
        <v>0</v>
      </c>
      <c r="L95" s="5">
        <v>0</v>
      </c>
      <c r="M95" s="5">
        <v>3367.3408892500001</v>
      </c>
      <c r="N95" s="5">
        <v>0</v>
      </c>
      <c r="O95" s="5">
        <v>0</v>
      </c>
      <c r="P95" s="5">
        <v>0</v>
      </c>
      <c r="Q95" s="5">
        <v>3367.3408892500001</v>
      </c>
      <c r="R95" s="34" t="s">
        <v>4</v>
      </c>
      <c r="S95" s="59" t="s">
        <v>379</v>
      </c>
      <c r="T95" s="59"/>
      <c r="U95" s="59"/>
      <c r="V95" s="59"/>
      <c r="W95" s="22">
        <f>MATCH(C:C,'[3]форма 2'!$C$1:$C$65536,0)</f>
        <v>154</v>
      </c>
      <c r="X95"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95" s="3">
        <f>MATCH(C:C,[4]TDSheet!$A$1:$A$65536,0)</f>
        <v>147</v>
      </c>
      <c r="Z95" s="3" t="str">
        <f>INDEX([4]TDSheet!$D$1:$D$65536,Y:Y,0)</f>
        <v>3.1 Главный инженер</v>
      </c>
      <c r="AA95" s="3" t="s">
        <v>568</v>
      </c>
      <c r="AB95" s="3" t="s">
        <v>569</v>
      </c>
    </row>
    <row r="96" spans="1:28" s="3" customFormat="1" ht="12.75" x14ac:dyDescent="0.2">
      <c r="A96" s="60"/>
      <c r="B96" s="54"/>
      <c r="C96" s="60"/>
      <c r="D96" s="60"/>
      <c r="E96" s="60"/>
      <c r="F96" s="58"/>
      <c r="G96" s="61"/>
      <c r="H96" s="61"/>
      <c r="I96" s="4">
        <v>15986.072</v>
      </c>
      <c r="J96" s="4">
        <v>28465.084745762713</v>
      </c>
      <c r="K96" s="4">
        <v>0</v>
      </c>
      <c r="L96" s="4">
        <v>0</v>
      </c>
      <c r="M96" s="4">
        <v>3367.3408892500001</v>
      </c>
      <c r="N96" s="4">
        <v>0</v>
      </c>
      <c r="O96" s="4">
        <v>0</v>
      </c>
      <c r="P96" s="4">
        <v>0</v>
      </c>
      <c r="Q96" s="4">
        <v>3367.3408892500001</v>
      </c>
      <c r="R96" s="28" t="s">
        <v>803</v>
      </c>
      <c r="S96" s="59"/>
      <c r="T96" s="59"/>
      <c r="U96" s="59"/>
      <c r="V96" s="59"/>
      <c r="W96" s="22"/>
      <c r="X96" s="22"/>
    </row>
    <row r="97" spans="1:33" s="3" customFormat="1" ht="12.75" x14ac:dyDescent="0.2">
      <c r="A97" s="60">
        <v>40</v>
      </c>
      <c r="B97" s="52" t="s">
        <v>8</v>
      </c>
      <c r="C97" s="60" t="s">
        <v>224</v>
      </c>
      <c r="D97" s="60">
        <v>2015</v>
      </c>
      <c r="E97" s="60">
        <v>2016</v>
      </c>
      <c r="F97" s="58" t="s">
        <v>146</v>
      </c>
      <c r="G97" s="61">
        <v>11499.999999999998</v>
      </c>
      <c r="H97" s="61">
        <v>11499.999999999998</v>
      </c>
      <c r="I97" s="5">
        <v>11500</v>
      </c>
      <c r="J97" s="5">
        <v>0</v>
      </c>
      <c r="K97" s="5">
        <v>0</v>
      </c>
      <c r="L97" s="5">
        <v>0</v>
      </c>
      <c r="M97" s="5">
        <v>12399.49842</v>
      </c>
      <c r="N97" s="5">
        <v>0</v>
      </c>
      <c r="O97" s="5">
        <v>1103.27999</v>
      </c>
      <c r="P97" s="5">
        <v>9007.6902999999984</v>
      </c>
      <c r="Q97" s="5">
        <v>2288.5281300000024</v>
      </c>
      <c r="R97" s="34" t="s">
        <v>4</v>
      </c>
      <c r="S97" s="59" t="s">
        <v>379</v>
      </c>
      <c r="T97" s="59"/>
      <c r="U97" s="59"/>
      <c r="V97" s="59"/>
      <c r="W97" s="22" t="e">
        <f>MATCH(C:C,'[3]форма 2'!$C$1:$C$65536,0)</f>
        <v>#N/A</v>
      </c>
      <c r="X97" s="22" t="e">
        <f>INDEX('[3]форма 2'!$Z$1:$Z$65536,W:W,0)</f>
        <v>#N/A</v>
      </c>
      <c r="Y97" s="3">
        <f>MATCH(C:C,[4]TDSheet!$A$1:$A$65536,0)</f>
        <v>241</v>
      </c>
      <c r="Z97" s="3" t="str">
        <f>INDEX([4]TDSheet!$D$1:$D$65536,Y:Y,0)</f>
        <v>3.1 Главный инженер</v>
      </c>
      <c r="AA97" s="3" t="s">
        <v>570</v>
      </c>
      <c r="AB97" s="3" t="s">
        <v>571</v>
      </c>
    </row>
    <row r="98" spans="1:33" s="3" customFormat="1" ht="12.75" x14ac:dyDescent="0.2">
      <c r="A98" s="60"/>
      <c r="B98" s="54"/>
      <c r="C98" s="60"/>
      <c r="D98" s="60"/>
      <c r="E98" s="60"/>
      <c r="F98" s="58"/>
      <c r="G98" s="61"/>
      <c r="H98" s="61"/>
      <c r="I98" s="4">
        <v>11500</v>
      </c>
      <c r="J98" s="4"/>
      <c r="K98" s="4"/>
      <c r="L98" s="4"/>
      <c r="M98" s="4">
        <v>12399.49842</v>
      </c>
      <c r="N98" s="4">
        <v>0</v>
      </c>
      <c r="O98" s="4">
        <v>1103.27999</v>
      </c>
      <c r="P98" s="4">
        <v>9007.6902999999984</v>
      </c>
      <c r="Q98" s="4">
        <v>2288.5281300000024</v>
      </c>
      <c r="R98" s="28" t="s">
        <v>803</v>
      </c>
      <c r="S98" s="59"/>
      <c r="T98" s="59"/>
      <c r="U98" s="59"/>
      <c r="V98" s="59"/>
      <c r="W98" s="22"/>
      <c r="X98" s="22"/>
    </row>
    <row r="99" spans="1:33" s="3" customFormat="1" ht="63.75" customHeight="1" x14ac:dyDescent="0.2">
      <c r="A99" s="60">
        <v>41</v>
      </c>
      <c r="B99" s="52" t="s">
        <v>8</v>
      </c>
      <c r="C99" s="60" t="s">
        <v>87</v>
      </c>
      <c r="D99" s="60">
        <v>2014</v>
      </c>
      <c r="E99" s="60">
        <v>2019</v>
      </c>
      <c r="F99" s="58" t="s">
        <v>426</v>
      </c>
      <c r="G99" s="61">
        <v>6100</v>
      </c>
      <c r="H99" s="61">
        <v>6100</v>
      </c>
      <c r="I99" s="5">
        <v>0</v>
      </c>
      <c r="J99" s="5">
        <v>0</v>
      </c>
      <c r="K99" s="5">
        <v>0</v>
      </c>
      <c r="L99" s="5">
        <v>0</v>
      </c>
      <c r="M99" s="5">
        <v>0</v>
      </c>
      <c r="N99" s="5">
        <v>0</v>
      </c>
      <c r="O99" s="5">
        <v>0</v>
      </c>
      <c r="P99" s="5">
        <v>0</v>
      </c>
      <c r="Q99" s="5">
        <v>0</v>
      </c>
      <c r="R99" s="34" t="s">
        <v>4</v>
      </c>
      <c r="S99" s="59" t="s">
        <v>379</v>
      </c>
      <c r="T99" s="59"/>
      <c r="U99" s="59"/>
      <c r="V99" s="59"/>
      <c r="W99" s="22">
        <f>MATCH(C:C,'[3]форма 2'!$C$1:$C$65536,0)</f>
        <v>178</v>
      </c>
      <c r="X99"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99" s="3">
        <f>MATCH(C:C,[4]TDSheet!$A$1:$A$65536,0)</f>
        <v>277</v>
      </c>
      <c r="Z99" s="3" t="str">
        <f>INDEX([4]TDSheet!$D$1:$D$65536,Y:Y,0)</f>
        <v>3.1 Главный инженер</v>
      </c>
      <c r="AA99" s="3" t="s">
        <v>572</v>
      </c>
      <c r="AB99" s="3" t="s">
        <v>573</v>
      </c>
    </row>
    <row r="100" spans="1:33" s="3" customFormat="1" ht="12.75" x14ac:dyDescent="0.2">
      <c r="A100" s="60"/>
      <c r="B100" s="54"/>
      <c r="C100" s="60"/>
      <c r="D100" s="60"/>
      <c r="E100" s="60"/>
      <c r="F100" s="58"/>
      <c r="G100" s="61"/>
      <c r="H100" s="61"/>
      <c r="I100" s="5"/>
      <c r="J100" s="4"/>
      <c r="K100" s="4"/>
      <c r="L100" s="4"/>
      <c r="M100" s="5"/>
      <c r="N100" s="5"/>
      <c r="O100" s="4"/>
      <c r="P100" s="5"/>
      <c r="Q100" s="5"/>
      <c r="R100" s="28"/>
      <c r="S100" s="59"/>
      <c r="T100" s="59"/>
      <c r="U100" s="59"/>
      <c r="V100" s="59"/>
      <c r="W100" s="22"/>
      <c r="X100" s="22"/>
    </row>
    <row r="101" spans="1:33" s="3" customFormat="1" ht="63.75" customHeight="1" x14ac:dyDescent="0.2">
      <c r="A101" s="60">
        <v>42</v>
      </c>
      <c r="B101" s="52" t="s">
        <v>8</v>
      </c>
      <c r="C101" s="60" t="s">
        <v>34</v>
      </c>
      <c r="D101" s="60">
        <v>2013</v>
      </c>
      <c r="E101" s="60">
        <v>2015</v>
      </c>
      <c r="F101" s="58" t="s">
        <v>149</v>
      </c>
      <c r="G101" s="61">
        <v>4590.3869999999997</v>
      </c>
      <c r="H101" s="61">
        <v>2211.6584745762711</v>
      </c>
      <c r="I101" s="5">
        <v>0</v>
      </c>
      <c r="J101" s="5">
        <v>0</v>
      </c>
      <c r="K101" s="5">
        <v>0</v>
      </c>
      <c r="L101" s="5">
        <v>0</v>
      </c>
      <c r="M101" s="5">
        <v>68.529195999999999</v>
      </c>
      <c r="N101" s="5">
        <v>68.529195999999999</v>
      </c>
      <c r="O101" s="5">
        <v>0</v>
      </c>
      <c r="P101" s="5">
        <v>0</v>
      </c>
      <c r="Q101" s="5">
        <v>0</v>
      </c>
      <c r="R101" s="34" t="s">
        <v>4</v>
      </c>
      <c r="S101" s="59" t="s">
        <v>379</v>
      </c>
      <c r="T101" s="59"/>
      <c r="U101" s="59"/>
      <c r="V101" s="59"/>
      <c r="W101" s="22">
        <f>MATCH(C:C,'[3]форма 2'!$C$1:$C$65536,0)</f>
        <v>133</v>
      </c>
      <c r="X101"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101" s="3" t="e">
        <f>MATCH(C:C,[4]TDSheet!$A$1:$A$65536,0)</f>
        <v>#N/A</v>
      </c>
      <c r="Z101" s="3" t="e">
        <f>INDEX([4]TDSheet!$D$1:$D$65536,Y:Y,0)</f>
        <v>#N/A</v>
      </c>
      <c r="AA101" s="3" t="e">
        <v>#N/A</v>
      </c>
      <c r="AB101" s="3" t="e">
        <v>#N/A</v>
      </c>
    </row>
    <row r="102" spans="1:33" s="3" customFormat="1" ht="12.75" x14ac:dyDescent="0.2">
      <c r="A102" s="60"/>
      <c r="B102" s="54"/>
      <c r="C102" s="60"/>
      <c r="D102" s="60"/>
      <c r="E102" s="60"/>
      <c r="F102" s="58"/>
      <c r="G102" s="61"/>
      <c r="H102" s="61"/>
      <c r="I102" s="5"/>
      <c r="J102" s="4"/>
      <c r="K102" s="4"/>
      <c r="L102" s="4"/>
      <c r="M102" s="4">
        <v>68.529195999999999</v>
      </c>
      <c r="N102" s="4">
        <v>68.529195999999999</v>
      </c>
      <c r="O102" s="4">
        <v>0</v>
      </c>
      <c r="P102" s="4">
        <v>0</v>
      </c>
      <c r="Q102" s="4">
        <v>0</v>
      </c>
      <c r="R102" s="28" t="s">
        <v>805</v>
      </c>
      <c r="S102" s="59"/>
      <c r="T102" s="59"/>
      <c r="U102" s="59"/>
      <c r="V102" s="59"/>
      <c r="W102" s="22"/>
      <c r="X102" s="22"/>
    </row>
    <row r="103" spans="1:33" s="3" customFormat="1" ht="25.5" x14ac:dyDescent="0.2">
      <c r="A103" s="60">
        <v>43</v>
      </c>
      <c r="B103" s="52" t="s">
        <v>8</v>
      </c>
      <c r="C103" s="60" t="s">
        <v>86</v>
      </c>
      <c r="D103" s="60">
        <v>2014</v>
      </c>
      <c r="E103" s="60">
        <v>2015</v>
      </c>
      <c r="F103" s="58" t="s">
        <v>150</v>
      </c>
      <c r="G103" s="61">
        <v>8000</v>
      </c>
      <c r="H103" s="61">
        <v>8000</v>
      </c>
      <c r="I103" s="5">
        <v>0</v>
      </c>
      <c r="J103" s="5">
        <v>0</v>
      </c>
      <c r="K103" s="5">
        <v>0</v>
      </c>
      <c r="L103" s="5">
        <v>0</v>
      </c>
      <c r="M103" s="5">
        <v>0</v>
      </c>
      <c r="N103" s="5">
        <v>0</v>
      </c>
      <c r="O103" s="5">
        <v>0</v>
      </c>
      <c r="P103" s="5">
        <v>0</v>
      </c>
      <c r="Q103" s="5">
        <v>0</v>
      </c>
      <c r="R103" s="34" t="s">
        <v>4</v>
      </c>
      <c r="S103" s="59" t="s">
        <v>386</v>
      </c>
      <c r="T103" s="59"/>
      <c r="U103" s="59"/>
      <c r="V103" s="59"/>
      <c r="W103" s="22">
        <f>MATCH(C:C,'[3]форма 2'!$C$1:$C$65536,0)</f>
        <v>169</v>
      </c>
      <c r="X103" s="22" t="str">
        <f>INDEX('[3]форма 2'!$Z$1:$Z$65536,W:W,0)</f>
        <v>Обеспечение тепловой энергией потребностей деревни Кудрово</v>
      </c>
      <c r="Y103" s="3">
        <f>MATCH(C:C,[4]TDSheet!$A$1:$A$65536,0)</f>
        <v>379</v>
      </c>
      <c r="Z103" s="3" t="str">
        <f>INDEX([4]TDSheet!$D$1:$D$65536,Y:Y,0)</f>
        <v>3.5 Технологические присоединения</v>
      </c>
      <c r="AA103" s="3" t="s">
        <v>574</v>
      </c>
      <c r="AB103" s="3" t="s">
        <v>575</v>
      </c>
    </row>
    <row r="104" spans="1:33" s="3" customFormat="1" ht="12.75" x14ac:dyDescent="0.2">
      <c r="A104" s="60"/>
      <c r="B104" s="54"/>
      <c r="C104" s="60"/>
      <c r="D104" s="60"/>
      <c r="E104" s="60"/>
      <c r="F104" s="58"/>
      <c r="G104" s="61"/>
      <c r="H104" s="61"/>
      <c r="I104" s="5"/>
      <c r="J104" s="4"/>
      <c r="K104" s="4"/>
      <c r="L104" s="4"/>
      <c r="M104" s="5"/>
      <c r="N104" s="5"/>
      <c r="O104" s="4"/>
      <c r="P104" s="5"/>
      <c r="Q104" s="5"/>
      <c r="R104" s="28"/>
      <c r="S104" s="59"/>
      <c r="T104" s="59"/>
      <c r="U104" s="59"/>
      <c r="V104" s="59"/>
      <c r="W104" s="22"/>
      <c r="X104" s="22"/>
    </row>
    <row r="105" spans="1:33" s="3" customFormat="1" ht="25.5" x14ac:dyDescent="0.2">
      <c r="A105" s="60">
        <v>44</v>
      </c>
      <c r="B105" s="52" t="s">
        <v>8</v>
      </c>
      <c r="C105" s="60" t="s">
        <v>88</v>
      </c>
      <c r="D105" s="60">
        <v>2014</v>
      </c>
      <c r="E105" s="60">
        <v>2015</v>
      </c>
      <c r="F105" s="58" t="s">
        <v>89</v>
      </c>
      <c r="G105" s="61">
        <v>6118.6440677966102</v>
      </c>
      <c r="H105" s="61">
        <v>805.08474576271192</v>
      </c>
      <c r="I105" s="5">
        <v>800</v>
      </c>
      <c r="J105" s="5">
        <v>0</v>
      </c>
      <c r="K105" s="5">
        <v>0</v>
      </c>
      <c r="L105" s="5">
        <v>0</v>
      </c>
      <c r="M105" s="5">
        <v>0</v>
      </c>
      <c r="N105" s="5">
        <v>0</v>
      </c>
      <c r="O105" s="5">
        <v>0</v>
      </c>
      <c r="P105" s="5">
        <v>0</v>
      </c>
      <c r="Q105" s="5">
        <v>0</v>
      </c>
      <c r="R105" s="34" t="s">
        <v>4</v>
      </c>
      <c r="S105" s="59" t="s">
        <v>380</v>
      </c>
      <c r="T105" s="59"/>
      <c r="U105" s="59"/>
      <c r="V105" s="59"/>
      <c r="W105" s="22">
        <f>MATCH(C:C,'[3]форма 2'!$C$1:$C$65536,0)</f>
        <v>180</v>
      </c>
      <c r="X105" s="22" t="str">
        <f>INDEX('[3]форма 2'!$Z$1:$Z$65536,W:W,0)</f>
        <v>Обеспечения надежной и бесперебойной производственной деятельности</v>
      </c>
      <c r="Y105" s="3">
        <f>MATCH(C:C,[4]TDSheet!$A$1:$A$65536,0)</f>
        <v>795</v>
      </c>
      <c r="Z105" s="3" t="str">
        <f>INDEX([4]TDSheet!$D$1:$D$65536,Y:Y,0)</f>
        <v>4.7 Электротехника</v>
      </c>
      <c r="AA105" s="3" t="s">
        <v>576</v>
      </c>
      <c r="AB105" s="3" t="s">
        <v>577</v>
      </c>
    </row>
    <row r="106" spans="1:33" s="3" customFormat="1" ht="12.75" x14ac:dyDescent="0.2">
      <c r="A106" s="60"/>
      <c r="B106" s="54"/>
      <c r="C106" s="60"/>
      <c r="D106" s="60"/>
      <c r="E106" s="60"/>
      <c r="F106" s="58"/>
      <c r="G106" s="61"/>
      <c r="H106" s="61"/>
      <c r="I106" s="5">
        <v>800</v>
      </c>
      <c r="J106" s="4"/>
      <c r="K106" s="4"/>
      <c r="L106" s="4"/>
      <c r="M106" s="5"/>
      <c r="N106" s="5"/>
      <c r="O106" s="4"/>
      <c r="P106" s="5"/>
      <c r="Q106" s="5"/>
      <c r="R106" s="28" t="s">
        <v>803</v>
      </c>
      <c r="S106" s="59"/>
      <c r="T106" s="59"/>
      <c r="U106" s="59"/>
      <c r="V106" s="59"/>
      <c r="W106" s="22"/>
      <c r="X106" s="22"/>
    </row>
    <row r="107" spans="1:33" s="3" customFormat="1" ht="12.75" x14ac:dyDescent="0.2">
      <c r="A107" s="60">
        <v>45</v>
      </c>
      <c r="B107" s="52" t="s">
        <v>8</v>
      </c>
      <c r="C107" s="60" t="s">
        <v>225</v>
      </c>
      <c r="D107" s="60">
        <v>2015</v>
      </c>
      <c r="E107" s="60">
        <v>2015</v>
      </c>
      <c r="F107" s="58" t="s">
        <v>147</v>
      </c>
      <c r="G107" s="61">
        <v>1000</v>
      </c>
      <c r="H107" s="61">
        <v>1000</v>
      </c>
      <c r="I107" s="5">
        <v>400</v>
      </c>
      <c r="J107" s="5">
        <v>0</v>
      </c>
      <c r="K107" s="5">
        <v>0</v>
      </c>
      <c r="L107" s="5">
        <v>0</v>
      </c>
      <c r="M107" s="5">
        <v>422.37726400000003</v>
      </c>
      <c r="N107" s="5">
        <v>0</v>
      </c>
      <c r="O107" s="5">
        <v>0</v>
      </c>
      <c r="P107" s="5">
        <v>399.70817600000004</v>
      </c>
      <c r="Q107" s="5">
        <v>22.669087999999988</v>
      </c>
      <c r="R107" s="27" t="s">
        <v>4</v>
      </c>
      <c r="S107" s="59" t="s">
        <v>743</v>
      </c>
      <c r="T107" s="59"/>
      <c r="U107" s="59"/>
      <c r="V107" s="59"/>
      <c r="W107" s="22" t="e">
        <f>MATCH(C:C,'[3]форма 2'!$C$1:$C$65536,0)</f>
        <v>#N/A</v>
      </c>
      <c r="X107" s="22" t="e">
        <f>INDEX('[3]форма 2'!$Z$1:$Z$65536,W:W,0)</f>
        <v>#N/A</v>
      </c>
      <c r="Y107" s="3" t="e">
        <f>MATCH(C:C,[4]TDSheet!$A$1:$A$65536,0)</f>
        <v>#N/A</v>
      </c>
      <c r="Z107" s="3" t="e">
        <f>INDEX([4]TDSheet!$D$1:$D$65536,Y:Y,0)</f>
        <v>#N/A</v>
      </c>
      <c r="AA107" s="3" t="e">
        <v>#N/A</v>
      </c>
      <c r="AB107" s="3" t="e">
        <v>#N/A</v>
      </c>
    </row>
    <row r="108" spans="1:33" s="3" customFormat="1" ht="12.75" x14ac:dyDescent="0.2">
      <c r="A108" s="60"/>
      <c r="B108" s="54"/>
      <c r="C108" s="60"/>
      <c r="D108" s="60"/>
      <c r="E108" s="60"/>
      <c r="F108" s="58"/>
      <c r="G108" s="61"/>
      <c r="H108" s="61"/>
      <c r="I108" s="4">
        <v>400</v>
      </c>
      <c r="J108" s="4"/>
      <c r="K108" s="4"/>
      <c r="L108" s="4"/>
      <c r="M108" s="4">
        <v>422.37726400000003</v>
      </c>
      <c r="N108" s="4">
        <v>0</v>
      </c>
      <c r="O108" s="4">
        <v>0</v>
      </c>
      <c r="P108" s="4">
        <v>399.70817600000004</v>
      </c>
      <c r="Q108" s="4">
        <v>22.669087999999988</v>
      </c>
      <c r="R108" s="28" t="s">
        <v>805</v>
      </c>
      <c r="S108" s="59"/>
      <c r="T108" s="59"/>
      <c r="U108" s="59"/>
      <c r="V108" s="59"/>
      <c r="W108" s="22"/>
      <c r="X108" s="22"/>
    </row>
    <row r="109" spans="1:33" s="3" customFormat="1" ht="102" x14ac:dyDescent="0.2">
      <c r="A109" s="60">
        <v>46</v>
      </c>
      <c r="B109" s="52" t="s">
        <v>8</v>
      </c>
      <c r="C109" s="60" t="s">
        <v>55</v>
      </c>
      <c r="D109" s="60">
        <v>2014</v>
      </c>
      <c r="E109" s="60">
        <v>2015</v>
      </c>
      <c r="F109" s="58" t="s">
        <v>143</v>
      </c>
      <c r="G109" s="61">
        <v>962.68899999999996</v>
      </c>
      <c r="H109" s="61">
        <v>430</v>
      </c>
      <c r="I109" s="5">
        <v>430</v>
      </c>
      <c r="J109" s="5">
        <v>0</v>
      </c>
      <c r="K109" s="5">
        <v>0</v>
      </c>
      <c r="L109" s="5">
        <v>0</v>
      </c>
      <c r="M109" s="5">
        <v>357.14283999999998</v>
      </c>
      <c r="N109" s="5">
        <v>357.14283999999998</v>
      </c>
      <c r="O109" s="5">
        <v>0</v>
      </c>
      <c r="P109" s="5">
        <v>0</v>
      </c>
      <c r="Q109" s="5">
        <v>0</v>
      </c>
      <c r="R109" s="34" t="s">
        <v>4</v>
      </c>
      <c r="S109" s="59" t="s">
        <v>383</v>
      </c>
      <c r="T109" s="59"/>
      <c r="U109" s="59"/>
      <c r="V109" s="59"/>
      <c r="W109" s="22">
        <f>MATCH(C:C,'[3]форма 2'!$C$1:$C$65536,0)</f>
        <v>167</v>
      </c>
      <c r="X109" s="22" t="str">
        <f>INDEX('[3]форма 2'!$Z$1:$Z$65536,W:W,0)</f>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
      <c r="Y109" s="3" t="e">
        <f>MATCH(C:C,[4]TDSheet!$A$1:$A$65536,0)</f>
        <v>#N/A</v>
      </c>
      <c r="Z109" s="3" t="e">
        <f>INDEX([4]TDSheet!$D$1:$D$65536,Y:Y,0)</f>
        <v>#N/A</v>
      </c>
      <c r="AA109" s="3" t="e">
        <v>#N/A</v>
      </c>
      <c r="AB109" s="3" t="e">
        <v>#N/A</v>
      </c>
    </row>
    <row r="110" spans="1:33" s="3" customFormat="1" ht="12.75" x14ac:dyDescent="0.2">
      <c r="A110" s="60"/>
      <c r="B110" s="54"/>
      <c r="C110" s="60"/>
      <c r="D110" s="60"/>
      <c r="E110" s="60"/>
      <c r="F110" s="58"/>
      <c r="G110" s="61"/>
      <c r="H110" s="61"/>
      <c r="I110" s="4">
        <v>430</v>
      </c>
      <c r="J110" s="4"/>
      <c r="K110" s="4"/>
      <c r="L110" s="4"/>
      <c r="M110" s="4">
        <v>357.14283999999998</v>
      </c>
      <c r="N110" s="4">
        <v>357.14283999999998</v>
      </c>
      <c r="O110" s="4">
        <v>0</v>
      </c>
      <c r="P110" s="4">
        <v>0</v>
      </c>
      <c r="Q110" s="4">
        <v>0</v>
      </c>
      <c r="R110" s="28" t="s">
        <v>804</v>
      </c>
      <c r="S110" s="59"/>
      <c r="T110" s="59"/>
      <c r="U110" s="59"/>
      <c r="V110" s="59"/>
      <c r="W110" s="22"/>
      <c r="X110" s="22"/>
    </row>
    <row r="111" spans="1:33" s="3" customFormat="1" ht="39" customHeight="1" x14ac:dyDescent="0.2">
      <c r="A111" s="60">
        <v>47</v>
      </c>
      <c r="B111" s="52" t="s">
        <v>8</v>
      </c>
      <c r="C111" s="60" t="s">
        <v>223</v>
      </c>
      <c r="D111" s="60">
        <v>2015</v>
      </c>
      <c r="E111" s="60">
        <v>2015</v>
      </c>
      <c r="F111" s="58" t="s">
        <v>145</v>
      </c>
      <c r="G111" s="61">
        <v>533.00000000000011</v>
      </c>
      <c r="H111" s="61">
        <v>533.00000000000011</v>
      </c>
      <c r="I111" s="5">
        <v>213.20000000000002</v>
      </c>
      <c r="J111" s="5">
        <v>0</v>
      </c>
      <c r="K111" s="5">
        <v>0</v>
      </c>
      <c r="L111" s="5">
        <v>0</v>
      </c>
      <c r="M111" s="5">
        <v>0</v>
      </c>
      <c r="N111" s="5">
        <v>0</v>
      </c>
      <c r="O111" s="5">
        <v>0</v>
      </c>
      <c r="P111" s="5">
        <v>0</v>
      </c>
      <c r="Q111" s="5">
        <v>0</v>
      </c>
      <c r="R111" s="34" t="s">
        <v>4</v>
      </c>
      <c r="S111" s="59" t="s">
        <v>378</v>
      </c>
      <c r="T111" s="59"/>
      <c r="U111" s="59"/>
      <c r="V111" s="59"/>
      <c r="W111" s="22" t="e">
        <f>MATCH(C:C,'[3]форма 2'!$C$1:$C$65536,0)</f>
        <v>#N/A</v>
      </c>
      <c r="X111" s="22" t="e">
        <f>INDEX('[3]форма 2'!$Z$1:$Z$65536,W:W,0)</f>
        <v>#N/A</v>
      </c>
      <c r="Y111" s="3" t="e">
        <f>MATCH(C:C,[4]TDSheet!$A$1:$A$65536,0)</f>
        <v>#N/A</v>
      </c>
      <c r="Z111" s="3" t="e">
        <f>INDEX([4]TDSheet!$D$1:$D$65536,Y:Y,0)</f>
        <v>#N/A</v>
      </c>
      <c r="AA111" s="3" t="e">
        <v>#N/A</v>
      </c>
      <c r="AB111" s="3" t="e">
        <v>#N/A</v>
      </c>
      <c r="AD111" s="3" t="e">
        <f>MATCH(C:C,[5]TDSheet!$A$1:$A$65536,0)</f>
        <v>#N/A</v>
      </c>
      <c r="AE111" s="3" t="e">
        <v>#N/A</v>
      </c>
      <c r="AF111" s="3" t="e">
        <v>#N/A</v>
      </c>
      <c r="AG111" s="3" t="e">
        <v>#N/A</v>
      </c>
    </row>
    <row r="112" spans="1:33" s="3" customFormat="1" ht="12.75" x14ac:dyDescent="0.2">
      <c r="A112" s="60"/>
      <c r="B112" s="54"/>
      <c r="C112" s="60"/>
      <c r="D112" s="60"/>
      <c r="E112" s="60"/>
      <c r="F112" s="58"/>
      <c r="G112" s="61"/>
      <c r="H112" s="61"/>
      <c r="I112" s="5">
        <v>213.20000000000002</v>
      </c>
      <c r="J112" s="4"/>
      <c r="K112" s="4"/>
      <c r="L112" s="4"/>
      <c r="M112" s="5"/>
      <c r="N112" s="5"/>
      <c r="O112" s="4"/>
      <c r="P112" s="5"/>
      <c r="Q112" s="5"/>
      <c r="R112" s="28" t="s">
        <v>803</v>
      </c>
      <c r="S112" s="59"/>
      <c r="T112" s="59"/>
      <c r="U112" s="59"/>
      <c r="V112" s="59"/>
      <c r="W112" s="22"/>
      <c r="X112" s="22"/>
    </row>
    <row r="113" spans="1:33" s="3" customFormat="1" ht="37.5" customHeight="1" x14ac:dyDescent="0.2">
      <c r="A113" s="60">
        <v>48</v>
      </c>
      <c r="B113" s="52" t="s">
        <v>8</v>
      </c>
      <c r="C113" s="60" t="s">
        <v>427</v>
      </c>
      <c r="D113" s="60">
        <v>2018</v>
      </c>
      <c r="E113" s="60">
        <v>2022</v>
      </c>
      <c r="F113" s="58" t="s">
        <v>428</v>
      </c>
      <c r="G113" s="61">
        <v>347890</v>
      </c>
      <c r="H113" s="61">
        <v>347881.35593220335</v>
      </c>
      <c r="I113" s="5"/>
      <c r="J113" s="5">
        <v>0</v>
      </c>
      <c r="K113" s="5">
        <v>0</v>
      </c>
      <c r="L113" s="5">
        <v>10610.169491525425</v>
      </c>
      <c r="M113" s="5">
        <v>0</v>
      </c>
      <c r="N113" s="5">
        <v>0</v>
      </c>
      <c r="O113" s="5">
        <v>0</v>
      </c>
      <c r="P113" s="5">
        <v>0</v>
      </c>
      <c r="Q113" s="5">
        <v>0</v>
      </c>
      <c r="R113" s="34" t="s">
        <v>4</v>
      </c>
      <c r="S113" s="59" t="s">
        <v>378</v>
      </c>
      <c r="T113" s="59"/>
      <c r="U113" s="59"/>
      <c r="V113" s="59"/>
      <c r="W113" s="22" t="e">
        <f>MATCH(C:C,'[3]форма 2'!$C$1:$C$65536,0)</f>
        <v>#N/A</v>
      </c>
      <c r="X113" s="22" t="e">
        <f>INDEX('[3]форма 2'!$Z$1:$Z$65536,W:W,0)</f>
        <v>#N/A</v>
      </c>
      <c r="Y113" s="3">
        <f>MATCH(C:C,[4]TDSheet!$A$1:$A$65536,0)</f>
        <v>1557</v>
      </c>
      <c r="Z113" s="3" t="str">
        <f>INDEX([4]TDSheet!$D$1:$D$65536,Y:Y,0)</f>
        <v>5.6 ИТСО</v>
      </c>
      <c r="AA113" s="3" t="s">
        <v>550</v>
      </c>
      <c r="AB113" s="3" t="s">
        <v>578</v>
      </c>
    </row>
    <row r="114" spans="1:33" s="3" customFormat="1" ht="12.75" x14ac:dyDescent="0.2">
      <c r="A114" s="60"/>
      <c r="B114" s="54"/>
      <c r="C114" s="60"/>
      <c r="D114" s="60"/>
      <c r="E114" s="60"/>
      <c r="F114" s="58"/>
      <c r="G114" s="61"/>
      <c r="H114" s="61"/>
      <c r="I114" s="5"/>
      <c r="J114" s="4"/>
      <c r="K114" s="4"/>
      <c r="L114" s="4">
        <v>10610</v>
      </c>
      <c r="M114" s="5"/>
      <c r="N114" s="5"/>
      <c r="O114" s="4"/>
      <c r="P114" s="5"/>
      <c r="Q114" s="5"/>
      <c r="R114" s="28" t="s">
        <v>805</v>
      </c>
      <c r="S114" s="59"/>
      <c r="T114" s="59"/>
      <c r="U114" s="59"/>
      <c r="V114" s="59"/>
      <c r="W114" s="22"/>
      <c r="X114" s="22"/>
    </row>
    <row r="115" spans="1:33" s="3" customFormat="1" ht="51" x14ac:dyDescent="0.2">
      <c r="A115" s="60">
        <v>49</v>
      </c>
      <c r="B115" s="52" t="s">
        <v>8</v>
      </c>
      <c r="C115" s="60" t="s">
        <v>9</v>
      </c>
      <c r="D115" s="60">
        <v>2007</v>
      </c>
      <c r="E115" s="60">
        <v>2015</v>
      </c>
      <c r="F115" s="58" t="s">
        <v>148</v>
      </c>
      <c r="G115" s="61">
        <v>161016.94915254239</v>
      </c>
      <c r="H115" s="61">
        <v>3657.6271186440681</v>
      </c>
      <c r="I115" s="5">
        <v>336</v>
      </c>
      <c r="J115" s="5">
        <v>0</v>
      </c>
      <c r="K115" s="5">
        <v>0</v>
      </c>
      <c r="L115" s="5">
        <v>0</v>
      </c>
      <c r="M115" s="5">
        <v>2892.3517120000001</v>
      </c>
      <c r="N115" s="5">
        <v>1016.4430840000001</v>
      </c>
      <c r="O115" s="5">
        <v>1002.7963400000002</v>
      </c>
      <c r="P115" s="5">
        <v>873.11228799999992</v>
      </c>
      <c r="Q115" s="5">
        <v>0</v>
      </c>
      <c r="R115" s="34" t="s">
        <v>4</v>
      </c>
      <c r="S115" s="59" t="s">
        <v>385</v>
      </c>
      <c r="T115" s="59"/>
      <c r="U115" s="59"/>
      <c r="V115" s="59"/>
      <c r="W115" s="22">
        <f>MATCH(C:C,'[3]форма 2'!$C$1:$C$65536,0)</f>
        <v>109</v>
      </c>
      <c r="X115" s="22" t="str">
        <f>INDEX('[3]форма 2'!$Z$1:$Z$65536,W:W,0)</f>
        <v>В связи с физическим износом насосного оборудования I-ой очереди (ТЭЦ "Красный Октябрь") и его выводом его из эксплуатации.</v>
      </c>
      <c r="Y115" s="3" t="e">
        <f>MATCH(C:C,[4]TDSheet!$A$1:$A$65536,0)</f>
        <v>#N/A</v>
      </c>
      <c r="Z115" s="3" t="e">
        <f>INDEX([4]TDSheet!$D$1:$D$65536,Y:Y,0)</f>
        <v>#N/A</v>
      </c>
      <c r="AA115" s="3" t="e">
        <v>#N/A</v>
      </c>
      <c r="AB115" s="3" t="e">
        <v>#N/A</v>
      </c>
    </row>
    <row r="116" spans="1:33" s="3" customFormat="1" ht="12.75" x14ac:dyDescent="0.2">
      <c r="A116" s="60"/>
      <c r="B116" s="54"/>
      <c r="C116" s="60"/>
      <c r="D116" s="60"/>
      <c r="E116" s="60"/>
      <c r="F116" s="58"/>
      <c r="G116" s="61"/>
      <c r="H116" s="61"/>
      <c r="I116" s="4">
        <v>336</v>
      </c>
      <c r="J116" s="4"/>
      <c r="K116" s="4"/>
      <c r="L116" s="4"/>
      <c r="M116" s="4">
        <v>2892.3517120000001</v>
      </c>
      <c r="N116" s="4">
        <v>1016.4430840000001</v>
      </c>
      <c r="O116" s="4">
        <v>1002.7963400000002</v>
      </c>
      <c r="P116" s="4">
        <v>873.11228799999992</v>
      </c>
      <c r="Q116" s="4">
        <v>0</v>
      </c>
      <c r="R116" s="28" t="s">
        <v>803</v>
      </c>
      <c r="S116" s="59"/>
      <c r="T116" s="59"/>
      <c r="U116" s="59"/>
      <c r="V116" s="59"/>
      <c r="W116" s="22"/>
      <c r="X116" s="22"/>
    </row>
    <row r="117" spans="1:33" s="3" customFormat="1" ht="51" x14ac:dyDescent="0.2">
      <c r="A117" s="60">
        <v>50</v>
      </c>
      <c r="B117" s="52" t="s">
        <v>8</v>
      </c>
      <c r="C117" s="60" t="s">
        <v>24</v>
      </c>
      <c r="D117" s="60">
        <v>2009</v>
      </c>
      <c r="E117" s="60">
        <v>2014</v>
      </c>
      <c r="F117" s="58" t="s">
        <v>151</v>
      </c>
      <c r="G117" s="61">
        <v>14886392.762</v>
      </c>
      <c r="H117" s="61">
        <v>0</v>
      </c>
      <c r="I117" s="5"/>
      <c r="J117" s="5"/>
      <c r="K117" s="5"/>
      <c r="L117" s="5"/>
      <c r="M117" s="5">
        <v>67.374848</v>
      </c>
      <c r="N117" s="5">
        <v>41.991640000000004</v>
      </c>
      <c r="O117" s="5">
        <v>12.525255999999999</v>
      </c>
      <c r="P117" s="5">
        <v>7.7759200000000064</v>
      </c>
      <c r="Q117" s="5">
        <v>5.082031999999991</v>
      </c>
      <c r="R117" s="34" t="s">
        <v>4</v>
      </c>
      <c r="S117" s="59" t="s">
        <v>387</v>
      </c>
      <c r="T117" s="59"/>
      <c r="U117" s="59"/>
      <c r="V117" s="59"/>
      <c r="W117" s="22">
        <f>MATCH(C:C,'[3]форма 2'!$C$1:$C$65536,0)</f>
        <v>112</v>
      </c>
      <c r="X117" s="22" t="str">
        <f>INDEX('[3]форма 2'!$Z$1:$Z$65536,W:W,0)</f>
        <v>В связи с физическим износом и моральным устареванием основного оборудования I-ой очереди (ТЭЦ "Красный Октябрь") и его выводом из эксплуатации.</v>
      </c>
      <c r="Y117" s="3" t="e">
        <f>MATCH(C:C,[4]TDSheet!$A$1:$A$65536,0)</f>
        <v>#N/A</v>
      </c>
      <c r="Z117" s="3" t="e">
        <f>INDEX([4]TDSheet!$D$1:$D$65536,Y:Y,0)</f>
        <v>#N/A</v>
      </c>
      <c r="AA117" s="3" t="e">
        <v>#N/A</v>
      </c>
      <c r="AB117" s="3" t="e">
        <v>#N/A</v>
      </c>
    </row>
    <row r="118" spans="1:33" s="3" customFormat="1" ht="12.75" x14ac:dyDescent="0.2">
      <c r="A118" s="60"/>
      <c r="B118" s="54"/>
      <c r="C118" s="60"/>
      <c r="D118" s="60"/>
      <c r="E118" s="60"/>
      <c r="F118" s="58"/>
      <c r="G118" s="61"/>
      <c r="H118" s="61"/>
      <c r="I118" s="5"/>
      <c r="J118" s="4"/>
      <c r="K118" s="4"/>
      <c r="L118" s="4"/>
      <c r="M118" s="4">
        <v>67.374848</v>
      </c>
      <c r="N118" s="4">
        <v>41.991640000000004</v>
      </c>
      <c r="O118" s="4">
        <v>12.525255999999999</v>
      </c>
      <c r="P118" s="4">
        <v>7.7759200000000064</v>
      </c>
      <c r="Q118" s="4">
        <v>5.082031999999991</v>
      </c>
      <c r="R118" s="28" t="s">
        <v>805</v>
      </c>
      <c r="S118" s="59"/>
      <c r="T118" s="59"/>
      <c r="U118" s="59"/>
      <c r="V118" s="59"/>
      <c r="W118" s="22"/>
      <c r="X118" s="22"/>
    </row>
    <row r="119" spans="1:33" s="3" customFormat="1" ht="12.75" x14ac:dyDescent="0.2">
      <c r="A119" s="60">
        <v>51</v>
      </c>
      <c r="B119" s="52" t="s">
        <v>8</v>
      </c>
      <c r="C119" s="60" t="s">
        <v>482</v>
      </c>
      <c r="D119" s="60">
        <v>2015</v>
      </c>
      <c r="E119" s="60">
        <v>2015</v>
      </c>
      <c r="F119" s="58" t="s">
        <v>483</v>
      </c>
      <c r="G119" s="61">
        <v>4625.04342</v>
      </c>
      <c r="H119" s="61">
        <v>4625.04342</v>
      </c>
      <c r="I119" s="5"/>
      <c r="J119" s="5"/>
      <c r="K119" s="5"/>
      <c r="L119" s="5"/>
      <c r="M119" s="5">
        <v>1850.017368</v>
      </c>
      <c r="N119" s="5">
        <v>0</v>
      </c>
      <c r="O119" s="5">
        <v>0</v>
      </c>
      <c r="P119" s="5">
        <v>0</v>
      </c>
      <c r="Q119" s="5">
        <v>1850.017368</v>
      </c>
      <c r="R119" s="34" t="s">
        <v>4</v>
      </c>
      <c r="S119" s="59" t="s">
        <v>380</v>
      </c>
      <c r="T119" s="59"/>
      <c r="U119" s="59"/>
      <c r="V119" s="59"/>
      <c r="W119" s="22" t="e">
        <f>MATCH(C:C,'[3]форма 2'!$C$1:$C$65536,0)</f>
        <v>#N/A</v>
      </c>
      <c r="X119" s="22" t="e">
        <f>INDEX('[3]форма 2'!$Z$1:$Z$65536,W:W,0)</f>
        <v>#N/A</v>
      </c>
      <c r="Y119" s="3" t="e">
        <f>MATCH(C:C,[4]TDSheet!$A$1:$A$65536,0)</f>
        <v>#N/A</v>
      </c>
      <c r="Z119" s="3" t="e">
        <f>INDEX([4]TDSheet!$D$1:$D$65536,Y:Y,0)</f>
        <v>#N/A</v>
      </c>
      <c r="AA119" s="3" t="e">
        <v>#N/A</v>
      </c>
      <c r="AB119" s="3" t="e">
        <v>#N/A</v>
      </c>
      <c r="AD119" s="3">
        <f>MATCH(C:C,[5]TDSheet!$A$1:$A$65536,0)</f>
        <v>382</v>
      </c>
      <c r="AE119" s="3" t="s">
        <v>763</v>
      </c>
      <c r="AF119" s="3" t="s">
        <v>764</v>
      </c>
      <c r="AG119" s="3" t="s">
        <v>765</v>
      </c>
    </row>
    <row r="120" spans="1:33" s="3" customFormat="1" ht="12.75" x14ac:dyDescent="0.2">
      <c r="A120" s="60"/>
      <c r="B120" s="54"/>
      <c r="C120" s="60"/>
      <c r="D120" s="60"/>
      <c r="E120" s="60"/>
      <c r="F120" s="58"/>
      <c r="G120" s="61"/>
      <c r="H120" s="61"/>
      <c r="I120" s="5"/>
      <c r="J120" s="4"/>
      <c r="K120" s="4"/>
      <c r="L120" s="4"/>
      <c r="M120" s="4">
        <v>1850.017368</v>
      </c>
      <c r="N120" s="4">
        <v>0</v>
      </c>
      <c r="O120" s="4">
        <v>0</v>
      </c>
      <c r="P120" s="4">
        <v>0</v>
      </c>
      <c r="Q120" s="4">
        <v>1850.017368</v>
      </c>
      <c r="R120" s="28" t="s">
        <v>805</v>
      </c>
      <c r="S120" s="59"/>
      <c r="T120" s="59"/>
      <c r="U120" s="59"/>
      <c r="V120" s="59"/>
      <c r="W120" s="22"/>
      <c r="X120" s="22"/>
    </row>
    <row r="121" spans="1:33" s="3" customFormat="1" ht="37.5" customHeight="1" x14ac:dyDescent="0.2">
      <c r="A121" s="60">
        <v>52</v>
      </c>
      <c r="B121" s="52" t="s">
        <v>8</v>
      </c>
      <c r="C121" s="60" t="s">
        <v>484</v>
      </c>
      <c r="D121" s="60">
        <v>2015</v>
      </c>
      <c r="E121" s="60">
        <v>2015</v>
      </c>
      <c r="F121" s="58" t="s">
        <v>485</v>
      </c>
      <c r="G121" s="61">
        <v>6112.4804899999999</v>
      </c>
      <c r="H121" s="61">
        <v>6112.4804899999999</v>
      </c>
      <c r="I121" s="5"/>
      <c r="J121" s="5"/>
      <c r="K121" s="5"/>
      <c r="L121" s="5"/>
      <c r="M121" s="5">
        <v>2444.9921960000001</v>
      </c>
      <c r="N121" s="5">
        <v>0</v>
      </c>
      <c r="O121" s="5">
        <v>0</v>
      </c>
      <c r="P121" s="5">
        <v>0</v>
      </c>
      <c r="Q121" s="5">
        <v>2444.9921960000001</v>
      </c>
      <c r="R121" s="34" t="s">
        <v>4</v>
      </c>
      <c r="S121" s="59" t="s">
        <v>378</v>
      </c>
      <c r="T121" s="59"/>
      <c r="U121" s="59"/>
      <c r="V121" s="59"/>
      <c r="W121" s="22" t="e">
        <f>MATCH(C:C,'[3]форма 2'!$C$1:$C$65536,0)</f>
        <v>#N/A</v>
      </c>
      <c r="X121" s="22" t="e">
        <f>INDEX('[3]форма 2'!$Z$1:$Z$65536,W:W,0)</f>
        <v>#N/A</v>
      </c>
      <c r="Y121" s="3" t="e">
        <f>MATCH(C:C,[4]TDSheet!$A$1:$A$65536,0)</f>
        <v>#N/A</v>
      </c>
      <c r="Z121" s="3" t="e">
        <f>INDEX([4]TDSheet!$D$1:$D$65536,Y:Y,0)</f>
        <v>#N/A</v>
      </c>
      <c r="AA121" s="3" t="e">
        <v>#N/A</v>
      </c>
      <c r="AB121" s="3" t="e">
        <v>#N/A</v>
      </c>
      <c r="AD121" s="3">
        <f>MATCH(C:C,[5]TDSheet!$A$1:$A$65536,0)</f>
        <v>1069</v>
      </c>
      <c r="AE121" s="3" t="s">
        <v>756</v>
      </c>
      <c r="AF121" s="3" t="s">
        <v>578</v>
      </c>
      <c r="AG121" s="3" t="s">
        <v>550</v>
      </c>
    </row>
    <row r="122" spans="1:33" s="3" customFormat="1" ht="12.75" x14ac:dyDescent="0.2">
      <c r="A122" s="60"/>
      <c r="B122" s="54"/>
      <c r="C122" s="60"/>
      <c r="D122" s="60"/>
      <c r="E122" s="60"/>
      <c r="F122" s="58"/>
      <c r="G122" s="61"/>
      <c r="H122" s="61"/>
      <c r="I122" s="5"/>
      <c r="J122" s="4"/>
      <c r="K122" s="4"/>
      <c r="L122" s="4"/>
      <c r="M122" s="4">
        <v>2444.9921960000001</v>
      </c>
      <c r="N122" s="4">
        <v>0</v>
      </c>
      <c r="O122" s="4">
        <v>0</v>
      </c>
      <c r="P122" s="4">
        <v>0</v>
      </c>
      <c r="Q122" s="4">
        <v>2444.9921960000001</v>
      </c>
      <c r="R122" s="28" t="s">
        <v>805</v>
      </c>
      <c r="S122" s="59"/>
      <c r="T122" s="59"/>
      <c r="U122" s="59"/>
      <c r="V122" s="59"/>
      <c r="W122" s="22"/>
      <c r="X122" s="22"/>
    </row>
    <row r="123" spans="1:33" s="3" customFormat="1" ht="76.5" x14ac:dyDescent="0.2">
      <c r="A123" s="60">
        <v>53</v>
      </c>
      <c r="B123" s="52" t="s">
        <v>11</v>
      </c>
      <c r="C123" s="60" t="s">
        <v>92</v>
      </c>
      <c r="D123" s="60">
        <v>2014</v>
      </c>
      <c r="E123" s="60">
        <v>2015</v>
      </c>
      <c r="F123" s="58" t="s">
        <v>163</v>
      </c>
      <c r="G123" s="61">
        <v>6197.7450000000008</v>
      </c>
      <c r="H123" s="61">
        <v>6197.7432203389835</v>
      </c>
      <c r="I123" s="5">
        <v>0</v>
      </c>
      <c r="J123" s="5">
        <v>0</v>
      </c>
      <c r="K123" s="5">
        <v>0</v>
      </c>
      <c r="L123" s="5">
        <v>0</v>
      </c>
      <c r="M123" s="5">
        <v>0</v>
      </c>
      <c r="N123" s="5">
        <v>0</v>
      </c>
      <c r="O123" s="5">
        <v>0</v>
      </c>
      <c r="P123" s="5">
        <v>0</v>
      </c>
      <c r="Q123" s="5">
        <v>0</v>
      </c>
      <c r="R123" s="34" t="s">
        <v>4</v>
      </c>
      <c r="S123" s="59" t="s">
        <v>390</v>
      </c>
      <c r="T123" s="59"/>
      <c r="U123" s="59"/>
      <c r="V123" s="59"/>
      <c r="W123" s="22">
        <f>MATCH(C:C,'[3]форма 2'!$C$1:$C$65536,0)</f>
        <v>243</v>
      </c>
      <c r="X123" s="22" t="str">
        <f>INDEX('[3]форма 2'!$Z$1:$Z$65536,W:W,0)</f>
        <v>В целях обеспечения экономии электроэнергии за счет оптимального сопряжения характеристик каждого механизма и гидравлической сети, на которую он работает, в любых режимах работы.</v>
      </c>
      <c r="Y123" s="3" t="e">
        <f>MATCH(C:C,[4]TDSheet!$A$1:$A$65536,0)</f>
        <v>#N/A</v>
      </c>
      <c r="Z123" s="3" t="e">
        <f>INDEX([4]TDSheet!$D$1:$D$65536,Y:Y,0)</f>
        <v>#N/A</v>
      </c>
      <c r="AA123" s="3" t="e">
        <v>#N/A</v>
      </c>
      <c r="AB123" s="3" t="e">
        <v>#N/A</v>
      </c>
    </row>
    <row r="124" spans="1:33" s="3" customFormat="1" ht="15.75" customHeight="1" x14ac:dyDescent="0.2">
      <c r="A124" s="60"/>
      <c r="B124" s="54"/>
      <c r="C124" s="60"/>
      <c r="D124" s="60"/>
      <c r="E124" s="60"/>
      <c r="F124" s="58"/>
      <c r="G124" s="61"/>
      <c r="H124" s="61"/>
      <c r="I124" s="5"/>
      <c r="J124" s="4"/>
      <c r="K124" s="4"/>
      <c r="L124" s="4"/>
      <c r="M124" s="5"/>
      <c r="N124" s="5"/>
      <c r="O124" s="4"/>
      <c r="P124" s="5"/>
      <c r="Q124" s="5"/>
      <c r="R124" s="28"/>
      <c r="S124" s="59"/>
      <c r="T124" s="59"/>
      <c r="U124" s="59"/>
      <c r="V124" s="59"/>
      <c r="W124" s="22"/>
      <c r="X124" s="22"/>
    </row>
    <row r="125" spans="1:33" s="3" customFormat="1" ht="15.75" customHeight="1" x14ac:dyDescent="0.2">
      <c r="A125" s="60">
        <v>54</v>
      </c>
      <c r="B125" s="52" t="s">
        <v>11</v>
      </c>
      <c r="C125" s="60" t="s">
        <v>291</v>
      </c>
      <c r="D125" s="60">
        <v>2017</v>
      </c>
      <c r="E125" s="60">
        <v>2017</v>
      </c>
      <c r="F125" s="58" t="s">
        <v>284</v>
      </c>
      <c r="G125" s="61">
        <v>9999.9999999999982</v>
      </c>
      <c r="H125" s="61">
        <v>9999.9999999999982</v>
      </c>
      <c r="I125" s="5"/>
      <c r="J125" s="5">
        <v>0</v>
      </c>
      <c r="K125" s="5">
        <v>4000</v>
      </c>
      <c r="L125" s="5">
        <v>0</v>
      </c>
      <c r="M125" s="5">
        <v>0</v>
      </c>
      <c r="N125" s="5">
        <v>0</v>
      </c>
      <c r="O125" s="5">
        <v>0</v>
      </c>
      <c r="P125" s="5">
        <v>0</v>
      </c>
      <c r="Q125" s="5">
        <v>0</v>
      </c>
      <c r="R125" s="27" t="s">
        <v>4</v>
      </c>
      <c r="S125" s="59" t="s">
        <v>801</v>
      </c>
      <c r="T125" s="59"/>
      <c r="U125" s="59"/>
      <c r="V125" s="59"/>
      <c r="W125" s="22" t="e">
        <f>MATCH(C:C,'[3]форма 2'!$C$1:$C$65536,0)</f>
        <v>#N/A</v>
      </c>
      <c r="X125" s="22" t="e">
        <f>INDEX('[3]форма 2'!$Z$1:$Z$65536,W:W,0)</f>
        <v>#N/A</v>
      </c>
      <c r="Y125" s="3">
        <f>MATCH(C:C,[4]TDSheet!$A$1:$A$65536,0)</f>
        <v>1433</v>
      </c>
      <c r="Z125" s="3" t="str">
        <f>INDEX([4]TDSheet!$D$1:$D$65536,Y:Y,0)</f>
        <v>5.4 ИТ-Инфраструктура</v>
      </c>
      <c r="AA125" s="3" t="s">
        <v>537</v>
      </c>
      <c r="AB125" s="3" t="s">
        <v>538</v>
      </c>
    </row>
    <row r="126" spans="1:33" s="3" customFormat="1" ht="15.75" customHeight="1" x14ac:dyDescent="0.2">
      <c r="A126" s="60"/>
      <c r="B126" s="54"/>
      <c r="C126" s="60"/>
      <c r="D126" s="60"/>
      <c r="E126" s="60"/>
      <c r="F126" s="58"/>
      <c r="G126" s="61"/>
      <c r="H126" s="61"/>
      <c r="I126" s="5"/>
      <c r="J126" s="4"/>
      <c r="K126" s="4">
        <v>4000</v>
      </c>
      <c r="L126" s="4"/>
      <c r="M126" s="5"/>
      <c r="N126" s="5"/>
      <c r="O126" s="4"/>
      <c r="P126" s="5"/>
      <c r="Q126" s="5"/>
      <c r="R126" s="28" t="s">
        <v>805</v>
      </c>
      <c r="S126" s="59"/>
      <c r="T126" s="59"/>
      <c r="U126" s="59"/>
      <c r="V126" s="59"/>
      <c r="W126" s="22"/>
      <c r="X126" s="22"/>
    </row>
    <row r="127" spans="1:33" s="3" customFormat="1" ht="31.5" customHeight="1" x14ac:dyDescent="0.2">
      <c r="A127" s="60">
        <v>55</v>
      </c>
      <c r="B127" s="52" t="s">
        <v>11</v>
      </c>
      <c r="C127" s="60" t="s">
        <v>229</v>
      </c>
      <c r="D127" s="60">
        <v>2015</v>
      </c>
      <c r="E127" s="60">
        <v>2016</v>
      </c>
      <c r="F127" s="58" t="s">
        <v>429</v>
      </c>
      <c r="G127" s="61">
        <v>61355.932203389835</v>
      </c>
      <c r="H127" s="61">
        <v>61355.932203389821</v>
      </c>
      <c r="I127" s="5">
        <v>1524</v>
      </c>
      <c r="J127" s="5">
        <v>23016</v>
      </c>
      <c r="K127" s="5">
        <v>0</v>
      </c>
      <c r="L127" s="5">
        <v>0</v>
      </c>
      <c r="M127" s="5">
        <v>149.17442400000002</v>
      </c>
      <c r="N127" s="5">
        <v>0</v>
      </c>
      <c r="O127" s="5">
        <v>0</v>
      </c>
      <c r="P127" s="5">
        <v>145.514016</v>
      </c>
      <c r="Q127" s="5">
        <v>3.6604080000000181</v>
      </c>
      <c r="R127" s="34" t="s">
        <v>4</v>
      </c>
      <c r="S127" s="59" t="s">
        <v>379</v>
      </c>
      <c r="T127" s="59"/>
      <c r="U127" s="59"/>
      <c r="V127" s="59"/>
      <c r="W127" s="22" t="e">
        <f>MATCH(C:C,'[3]форма 2'!$C$1:$C$65536,0)</f>
        <v>#N/A</v>
      </c>
      <c r="X127" s="22" t="e">
        <f>INDEX('[3]форма 2'!$Z$1:$Z$65536,W:W,0)</f>
        <v>#N/A</v>
      </c>
      <c r="Y127" s="3">
        <f>MATCH(C:C,[4]TDSheet!$A$1:$A$65536,0)</f>
        <v>154</v>
      </c>
      <c r="Z127" s="3" t="str">
        <f>INDEX([4]TDSheet!$D$1:$D$65536,Y:Y,0)</f>
        <v>3.1 Главный инженер</v>
      </c>
      <c r="AA127" s="3" t="s">
        <v>579</v>
      </c>
      <c r="AB127" s="3" t="s">
        <v>580</v>
      </c>
    </row>
    <row r="128" spans="1:33" s="3" customFormat="1" ht="12.75" x14ac:dyDescent="0.2">
      <c r="A128" s="60"/>
      <c r="B128" s="54"/>
      <c r="C128" s="60"/>
      <c r="D128" s="60"/>
      <c r="E128" s="60"/>
      <c r="F128" s="58"/>
      <c r="G128" s="61"/>
      <c r="H128" s="61"/>
      <c r="I128" s="4">
        <v>1524</v>
      </c>
      <c r="J128" s="4">
        <v>23016</v>
      </c>
      <c r="K128" s="4"/>
      <c r="L128" s="4"/>
      <c r="M128" s="4">
        <v>149.17442400000002</v>
      </c>
      <c r="N128" s="4">
        <v>0</v>
      </c>
      <c r="O128" s="4">
        <v>0</v>
      </c>
      <c r="P128" s="4">
        <v>145.514016</v>
      </c>
      <c r="Q128" s="4">
        <v>3.6604080000000181</v>
      </c>
      <c r="R128" s="28" t="s">
        <v>803</v>
      </c>
      <c r="S128" s="59"/>
      <c r="T128" s="59"/>
      <c r="U128" s="59"/>
      <c r="V128" s="59"/>
      <c r="W128" s="22"/>
      <c r="X128" s="22"/>
    </row>
    <row r="129" spans="1:33" s="3" customFormat="1" ht="76.5" x14ac:dyDescent="0.2">
      <c r="A129" s="60">
        <v>56</v>
      </c>
      <c r="B129" s="52" t="s">
        <v>11</v>
      </c>
      <c r="C129" s="60" t="s">
        <v>93</v>
      </c>
      <c r="D129" s="60">
        <v>2014</v>
      </c>
      <c r="E129" s="60">
        <v>2015</v>
      </c>
      <c r="F129" s="58" t="s">
        <v>164</v>
      </c>
      <c r="G129" s="61">
        <v>2966.1</v>
      </c>
      <c r="H129" s="61">
        <v>2267.7711864406779</v>
      </c>
      <c r="I129" s="5">
        <v>0</v>
      </c>
      <c r="J129" s="5">
        <v>0</v>
      </c>
      <c r="K129" s="5">
        <v>0</v>
      </c>
      <c r="L129" s="5">
        <v>0</v>
      </c>
      <c r="M129" s="5">
        <v>0</v>
      </c>
      <c r="N129" s="5">
        <v>0</v>
      </c>
      <c r="O129" s="5">
        <v>0</v>
      </c>
      <c r="P129" s="5">
        <v>0</v>
      </c>
      <c r="Q129" s="5">
        <v>0</v>
      </c>
      <c r="R129" s="34" t="s">
        <v>4</v>
      </c>
      <c r="S129" s="59" t="s">
        <v>379</v>
      </c>
      <c r="T129" s="59"/>
      <c r="U129" s="59"/>
      <c r="V129" s="59"/>
      <c r="W129" s="22">
        <f>MATCH(C:C,'[3]форма 2'!$C$1:$C$65536,0)</f>
        <v>249</v>
      </c>
      <c r="X129"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129" s="3" t="e">
        <f>MATCH(C:C,[4]TDSheet!$A$1:$A$65536,0)</f>
        <v>#N/A</v>
      </c>
      <c r="Z129" s="3" t="e">
        <f>INDEX([4]TDSheet!$D$1:$D$65536,Y:Y,0)</f>
        <v>#N/A</v>
      </c>
      <c r="AA129" s="3" t="e">
        <v>#N/A</v>
      </c>
      <c r="AB129" s="3" t="e">
        <v>#N/A</v>
      </c>
    </row>
    <row r="130" spans="1:33" s="3" customFormat="1" ht="12.75" x14ac:dyDescent="0.2">
      <c r="A130" s="60"/>
      <c r="B130" s="54"/>
      <c r="C130" s="60"/>
      <c r="D130" s="60"/>
      <c r="E130" s="60"/>
      <c r="F130" s="58"/>
      <c r="G130" s="61"/>
      <c r="H130" s="61"/>
      <c r="I130" s="5"/>
      <c r="J130" s="4"/>
      <c r="K130" s="4"/>
      <c r="L130" s="4"/>
      <c r="M130" s="5"/>
      <c r="N130" s="5"/>
      <c r="O130" s="4"/>
      <c r="P130" s="5"/>
      <c r="Q130" s="5"/>
      <c r="R130" s="28"/>
      <c r="S130" s="59"/>
      <c r="T130" s="59"/>
      <c r="U130" s="59"/>
      <c r="V130" s="59"/>
      <c r="W130" s="22"/>
      <c r="X130" s="22"/>
    </row>
    <row r="131" spans="1:33" s="3" customFormat="1" ht="38.25" x14ac:dyDescent="0.2">
      <c r="A131" s="60">
        <v>57</v>
      </c>
      <c r="B131" s="52" t="s">
        <v>11</v>
      </c>
      <c r="C131" s="60" t="s">
        <v>43</v>
      </c>
      <c r="D131" s="60">
        <v>2015</v>
      </c>
      <c r="E131" s="60">
        <v>2016</v>
      </c>
      <c r="F131" s="58" t="s">
        <v>154</v>
      </c>
      <c r="G131" s="61">
        <v>113508.09450847459</v>
      </c>
      <c r="H131" s="61">
        <v>113508.09450847459</v>
      </c>
      <c r="I131" s="5">
        <v>107983.28690000001</v>
      </c>
      <c r="J131" s="5">
        <v>0</v>
      </c>
      <c r="K131" s="5">
        <v>0</v>
      </c>
      <c r="L131" s="5">
        <v>0</v>
      </c>
      <c r="M131" s="5">
        <v>94856.672770000005</v>
      </c>
      <c r="N131" s="5">
        <v>0</v>
      </c>
      <c r="O131" s="5">
        <v>994.64684</v>
      </c>
      <c r="P131" s="5">
        <v>18902.175929999998</v>
      </c>
      <c r="Q131" s="5">
        <v>74959.850000000006</v>
      </c>
      <c r="R131" s="34" t="s">
        <v>4</v>
      </c>
      <c r="S131" s="59" t="s">
        <v>388</v>
      </c>
      <c r="T131" s="59"/>
      <c r="U131" s="59"/>
      <c r="V131" s="59"/>
      <c r="W131" s="22">
        <f>MATCH(C:C,'[3]форма 2'!$C$1:$C$65536,0)</f>
        <v>214</v>
      </c>
      <c r="X131" s="22" t="str">
        <f>INDEX('[3]форма 2'!$Z$1:$Z$65536,W:W,0)</f>
        <v>Обеспечение тепловой энергией потребностей Васильевского острова с учетом его расширения</v>
      </c>
      <c r="Y131" s="3" t="e">
        <f>MATCH(C:C,[4]TDSheet!$A$1:$A$65536,0)</f>
        <v>#N/A</v>
      </c>
      <c r="Z131" s="3" t="e">
        <f>INDEX([4]TDSheet!$D$1:$D$65536,Y:Y,0)</f>
        <v>#N/A</v>
      </c>
      <c r="AA131" s="3" t="e">
        <v>#N/A</v>
      </c>
      <c r="AB131" s="3" t="e">
        <v>#N/A</v>
      </c>
    </row>
    <row r="132" spans="1:33" s="3" customFormat="1" ht="15.75" customHeight="1" x14ac:dyDescent="0.2">
      <c r="A132" s="60"/>
      <c r="B132" s="53"/>
      <c r="C132" s="60"/>
      <c r="D132" s="60"/>
      <c r="E132" s="60"/>
      <c r="F132" s="58"/>
      <c r="G132" s="61"/>
      <c r="H132" s="61"/>
      <c r="I132" s="4">
        <v>99412.9</v>
      </c>
      <c r="J132" s="5"/>
      <c r="K132" s="5"/>
      <c r="L132" s="5"/>
      <c r="M132" s="4">
        <v>0</v>
      </c>
      <c r="N132" s="4">
        <v>0</v>
      </c>
      <c r="O132" s="4">
        <v>0</v>
      </c>
      <c r="P132" s="4">
        <v>0</v>
      </c>
      <c r="Q132" s="4">
        <v>0</v>
      </c>
      <c r="R132" s="35" t="s">
        <v>804</v>
      </c>
      <c r="S132" s="59"/>
      <c r="T132" s="59"/>
      <c r="U132" s="59"/>
      <c r="V132" s="59"/>
      <c r="W132" s="22"/>
      <c r="X132" s="22"/>
    </row>
    <row r="133" spans="1:33" s="3" customFormat="1" ht="15.75" customHeight="1" x14ac:dyDescent="0.2">
      <c r="A133" s="60"/>
      <c r="B133" s="54"/>
      <c r="C133" s="60"/>
      <c r="D133" s="60"/>
      <c r="E133" s="60"/>
      <c r="F133" s="58"/>
      <c r="G133" s="61"/>
      <c r="H133" s="61"/>
      <c r="I133" s="4">
        <v>8570.3868000000075</v>
      </c>
      <c r="J133" s="4"/>
      <c r="K133" s="4"/>
      <c r="L133" s="4"/>
      <c r="M133" s="4">
        <f>M131</f>
        <v>94856.672770000005</v>
      </c>
      <c r="N133" s="4">
        <v>0</v>
      </c>
      <c r="O133" s="4">
        <v>994.64684</v>
      </c>
      <c r="P133" s="4">
        <v>18902.175929999998</v>
      </c>
      <c r="Q133" s="4">
        <v>74959.496840000007</v>
      </c>
      <c r="R133" s="28" t="s">
        <v>805</v>
      </c>
      <c r="S133" s="59"/>
      <c r="T133" s="59"/>
      <c r="U133" s="59"/>
      <c r="V133" s="59"/>
      <c r="W133" s="22"/>
      <c r="X133" s="22"/>
    </row>
    <row r="134" spans="1:33" s="3" customFormat="1" ht="25.5" x14ac:dyDescent="0.2">
      <c r="A134" s="60">
        <v>58</v>
      </c>
      <c r="B134" s="52" t="s">
        <v>11</v>
      </c>
      <c r="C134" s="60" t="s">
        <v>91</v>
      </c>
      <c r="D134" s="60">
        <v>2014</v>
      </c>
      <c r="E134" s="60">
        <v>2015</v>
      </c>
      <c r="F134" s="58" t="s">
        <v>162</v>
      </c>
      <c r="G134" s="61">
        <v>8531.7759999999998</v>
      </c>
      <c r="H134" s="61">
        <v>191.5084745762712</v>
      </c>
      <c r="I134" s="5">
        <v>0</v>
      </c>
      <c r="J134" s="5">
        <v>0</v>
      </c>
      <c r="K134" s="5">
        <v>0</v>
      </c>
      <c r="L134" s="5">
        <v>0</v>
      </c>
      <c r="M134" s="5">
        <v>0</v>
      </c>
      <c r="N134" s="5">
        <v>0</v>
      </c>
      <c r="O134" s="5">
        <v>0</v>
      </c>
      <c r="P134" s="5">
        <v>0</v>
      </c>
      <c r="Q134" s="5">
        <v>0</v>
      </c>
      <c r="R134" s="34" t="s">
        <v>4</v>
      </c>
      <c r="S134" s="59" t="s">
        <v>380</v>
      </c>
      <c r="T134" s="59"/>
      <c r="U134" s="59"/>
      <c r="V134" s="59"/>
      <c r="W134" s="22">
        <f>MATCH(C:C,'[3]форма 2'!$C$1:$C$65536,0)</f>
        <v>235</v>
      </c>
      <c r="X134" s="22" t="str">
        <f>INDEX('[3]форма 2'!$Z$1:$Z$65536,W:W,0)</f>
        <v>Обеспечения надежной и бесперебойной производственной деятельности</v>
      </c>
      <c r="Y134" s="3" t="e">
        <f>MATCH(C:C,[4]TDSheet!$A$1:$A$65536,0)</f>
        <v>#N/A</v>
      </c>
      <c r="Z134" s="3" t="e">
        <f>INDEX([4]TDSheet!$D$1:$D$65536,Y:Y,0)</f>
        <v>#N/A</v>
      </c>
      <c r="AA134" s="3" t="e">
        <v>#N/A</v>
      </c>
      <c r="AB134" s="3" t="e">
        <v>#N/A</v>
      </c>
    </row>
    <row r="135" spans="1:33" s="3" customFormat="1" ht="15.75" customHeight="1" x14ac:dyDescent="0.2">
      <c r="A135" s="60"/>
      <c r="B135" s="54"/>
      <c r="C135" s="60"/>
      <c r="D135" s="60"/>
      <c r="E135" s="60"/>
      <c r="F135" s="58"/>
      <c r="G135" s="61"/>
      <c r="H135" s="61"/>
      <c r="I135" s="5"/>
      <c r="J135" s="4"/>
      <c r="K135" s="4"/>
      <c r="L135" s="4"/>
      <c r="M135" s="5"/>
      <c r="N135" s="5"/>
      <c r="O135" s="4"/>
      <c r="P135" s="5"/>
      <c r="Q135" s="5"/>
      <c r="R135" s="28"/>
      <c r="S135" s="59"/>
      <c r="T135" s="59"/>
      <c r="U135" s="59"/>
      <c r="V135" s="59"/>
      <c r="W135" s="22"/>
      <c r="X135" s="22"/>
    </row>
    <row r="136" spans="1:33" s="3" customFormat="1" ht="15.75" customHeight="1" x14ac:dyDescent="0.2">
      <c r="A136" s="60">
        <v>59</v>
      </c>
      <c r="B136" s="52" t="s">
        <v>11</v>
      </c>
      <c r="C136" s="60" t="s">
        <v>232</v>
      </c>
      <c r="D136" s="60">
        <v>2015</v>
      </c>
      <c r="E136" s="60">
        <v>2015</v>
      </c>
      <c r="F136" s="58" t="s">
        <v>157</v>
      </c>
      <c r="G136" s="61">
        <v>3000</v>
      </c>
      <c r="H136" s="61">
        <v>3000</v>
      </c>
      <c r="I136" s="5">
        <v>1200</v>
      </c>
      <c r="J136" s="5">
        <v>0</v>
      </c>
      <c r="K136" s="5">
        <v>0</v>
      </c>
      <c r="L136" s="5">
        <v>0</v>
      </c>
      <c r="M136" s="5">
        <v>1057.0144680000001</v>
      </c>
      <c r="N136" s="5">
        <v>0</v>
      </c>
      <c r="O136" s="5">
        <v>0</v>
      </c>
      <c r="P136" s="5">
        <v>0</v>
      </c>
      <c r="Q136" s="5">
        <v>1057.0144680000001</v>
      </c>
      <c r="R136" s="34" t="s">
        <v>4</v>
      </c>
      <c r="S136" s="59" t="s">
        <v>380</v>
      </c>
      <c r="T136" s="59"/>
      <c r="U136" s="59"/>
      <c r="V136" s="59"/>
      <c r="W136" s="22" t="e">
        <f>MATCH(C:C,'[3]форма 2'!$C$1:$C$65536,0)</f>
        <v>#N/A</v>
      </c>
      <c r="X136" s="22" t="e">
        <f>INDEX('[3]форма 2'!$Z$1:$Z$65536,W:W,0)</f>
        <v>#N/A</v>
      </c>
      <c r="Y136" s="3" t="e">
        <f>MATCH(C:C,[4]TDSheet!$A$1:$A$65536,0)</f>
        <v>#N/A</v>
      </c>
      <c r="Z136" s="3" t="e">
        <f>INDEX([4]TDSheet!$D$1:$D$65536,Y:Y,0)</f>
        <v>#N/A</v>
      </c>
      <c r="AA136" s="3" t="e">
        <v>#N/A</v>
      </c>
      <c r="AB136" s="3" t="e">
        <v>#N/A</v>
      </c>
      <c r="AD136" s="3">
        <f>MATCH(C:C,[5]TDSheet!$A$1:$A$65536,0)</f>
        <v>518</v>
      </c>
      <c r="AE136" s="3" t="s">
        <v>766</v>
      </c>
      <c r="AF136" s="3" t="s">
        <v>767</v>
      </c>
      <c r="AG136" s="3" t="s">
        <v>768</v>
      </c>
    </row>
    <row r="137" spans="1:33" s="3" customFormat="1" ht="15.75" customHeight="1" x14ac:dyDescent="0.2">
      <c r="A137" s="60"/>
      <c r="B137" s="54"/>
      <c r="C137" s="60"/>
      <c r="D137" s="60"/>
      <c r="E137" s="60"/>
      <c r="F137" s="58"/>
      <c r="G137" s="61"/>
      <c r="H137" s="61"/>
      <c r="I137" s="4">
        <v>1200</v>
      </c>
      <c r="J137" s="4"/>
      <c r="K137" s="4"/>
      <c r="L137" s="4"/>
      <c r="M137" s="4">
        <v>1057.0144680000001</v>
      </c>
      <c r="N137" s="4">
        <v>0</v>
      </c>
      <c r="O137" s="4">
        <v>0</v>
      </c>
      <c r="P137" s="4">
        <v>0</v>
      </c>
      <c r="Q137" s="4">
        <v>1057.0144680000001</v>
      </c>
      <c r="R137" s="28" t="s">
        <v>803</v>
      </c>
      <c r="S137" s="59"/>
      <c r="T137" s="59"/>
      <c r="U137" s="59"/>
      <c r="V137" s="59"/>
      <c r="W137" s="22"/>
      <c r="X137" s="22"/>
    </row>
    <row r="138" spans="1:33" s="3" customFormat="1" ht="25.5" x14ac:dyDescent="0.2">
      <c r="A138" s="60">
        <v>60</v>
      </c>
      <c r="B138" s="52" t="s">
        <v>11</v>
      </c>
      <c r="C138" s="60" t="s">
        <v>430</v>
      </c>
      <c r="D138" s="60">
        <v>2014</v>
      </c>
      <c r="E138" s="60">
        <v>2015</v>
      </c>
      <c r="F138" s="58" t="s">
        <v>431</v>
      </c>
      <c r="G138" s="61">
        <v>13216.134</v>
      </c>
      <c r="H138" s="61">
        <v>6002.5762711864409</v>
      </c>
      <c r="I138" s="5"/>
      <c r="J138" s="5">
        <v>0</v>
      </c>
      <c r="K138" s="5">
        <v>0</v>
      </c>
      <c r="L138" s="5">
        <v>0</v>
      </c>
      <c r="M138" s="5">
        <v>0</v>
      </c>
      <c r="N138" s="5">
        <v>0</v>
      </c>
      <c r="O138" s="5">
        <v>0</v>
      </c>
      <c r="P138" s="5">
        <v>0</v>
      </c>
      <c r="Q138" s="5">
        <v>0</v>
      </c>
      <c r="R138" s="34" t="s">
        <v>4</v>
      </c>
      <c r="S138" s="59" t="s">
        <v>380</v>
      </c>
      <c r="T138" s="59"/>
      <c r="U138" s="59"/>
      <c r="V138" s="59"/>
      <c r="W138" s="22">
        <f>MATCH(C:C,'[3]форма 2'!$C$1:$C$65536,0)</f>
        <v>246</v>
      </c>
      <c r="X138" s="22" t="str">
        <f>INDEX('[3]форма 2'!$Z$1:$Z$65536,W:W,0)</f>
        <v>Обеспечения надежной и бесперебойной производственной деятельности</v>
      </c>
      <c r="Y138" s="3" t="e">
        <f>MATCH(C:C,[4]TDSheet!$A$1:$A$65536,0)</f>
        <v>#N/A</v>
      </c>
      <c r="Z138" s="3" t="e">
        <f>INDEX([4]TDSheet!$D$1:$D$65536,Y:Y,0)</f>
        <v>#N/A</v>
      </c>
      <c r="AA138" s="3" t="e">
        <v>#N/A</v>
      </c>
      <c r="AB138" s="3" t="e">
        <v>#N/A</v>
      </c>
    </row>
    <row r="139" spans="1:33" s="3" customFormat="1" ht="12.75" x14ac:dyDescent="0.2">
      <c r="A139" s="60"/>
      <c r="B139" s="54"/>
      <c r="C139" s="60"/>
      <c r="D139" s="60"/>
      <c r="E139" s="60"/>
      <c r="F139" s="58"/>
      <c r="G139" s="61"/>
      <c r="H139" s="61"/>
      <c r="I139" s="5"/>
      <c r="J139" s="4"/>
      <c r="K139" s="4"/>
      <c r="L139" s="4"/>
      <c r="M139" s="5"/>
      <c r="N139" s="5"/>
      <c r="O139" s="4"/>
      <c r="P139" s="5"/>
      <c r="Q139" s="5"/>
      <c r="R139" s="28"/>
      <c r="S139" s="59"/>
      <c r="T139" s="59"/>
      <c r="U139" s="59"/>
      <c r="V139" s="59"/>
      <c r="W139" s="22"/>
      <c r="X139" s="22"/>
    </row>
    <row r="140" spans="1:33" s="3" customFormat="1" ht="25.5" x14ac:dyDescent="0.2">
      <c r="A140" s="60">
        <v>61</v>
      </c>
      <c r="B140" s="52" t="s">
        <v>11</v>
      </c>
      <c r="C140" s="60" t="s">
        <v>90</v>
      </c>
      <c r="D140" s="60">
        <v>2014</v>
      </c>
      <c r="E140" s="60">
        <v>2019</v>
      </c>
      <c r="F140" s="58" t="s">
        <v>161</v>
      </c>
      <c r="G140" s="61">
        <v>15562.21</v>
      </c>
      <c r="H140" s="61">
        <v>15562.21</v>
      </c>
      <c r="I140" s="5">
        <v>0</v>
      </c>
      <c r="J140" s="5">
        <v>0</v>
      </c>
      <c r="K140" s="5">
        <v>0</v>
      </c>
      <c r="L140" s="5">
        <v>0</v>
      </c>
      <c r="M140" s="5">
        <v>0</v>
      </c>
      <c r="N140" s="5">
        <v>0</v>
      </c>
      <c r="O140" s="5">
        <v>0</v>
      </c>
      <c r="P140" s="5">
        <v>0</v>
      </c>
      <c r="Q140" s="5">
        <v>0</v>
      </c>
      <c r="R140" s="34" t="s">
        <v>4</v>
      </c>
      <c r="S140" s="59" t="s">
        <v>380</v>
      </c>
      <c r="T140" s="59"/>
      <c r="U140" s="59"/>
      <c r="V140" s="59"/>
      <c r="W140" s="22">
        <f>MATCH(C:C,'[3]форма 2'!$C$1:$C$65536,0)</f>
        <v>232</v>
      </c>
      <c r="X140" s="22" t="str">
        <f>INDEX('[3]форма 2'!$Z$1:$Z$65536,W:W,0)</f>
        <v>Обеспечения надежной и бесперебойной производственной деятельности</v>
      </c>
      <c r="Y140" s="3">
        <f>MATCH(C:C,[4]TDSheet!$A$1:$A$65536,0)</f>
        <v>794</v>
      </c>
      <c r="Z140" s="3" t="str">
        <f>INDEX([4]TDSheet!$D$1:$D$65536,Y:Y,0)</f>
        <v>4.7 Электротехника</v>
      </c>
      <c r="AA140" s="3" t="s">
        <v>581</v>
      </c>
      <c r="AB140" s="3" t="s">
        <v>582</v>
      </c>
    </row>
    <row r="141" spans="1:33" s="3" customFormat="1" ht="12.75" x14ac:dyDescent="0.2">
      <c r="A141" s="60"/>
      <c r="B141" s="54"/>
      <c r="C141" s="60"/>
      <c r="D141" s="60"/>
      <c r="E141" s="60"/>
      <c r="F141" s="58"/>
      <c r="G141" s="61"/>
      <c r="H141" s="61"/>
      <c r="I141" s="5"/>
      <c r="J141" s="4"/>
      <c r="K141" s="4"/>
      <c r="L141" s="4"/>
      <c r="M141" s="5"/>
      <c r="N141" s="5"/>
      <c r="O141" s="4"/>
      <c r="P141" s="5"/>
      <c r="Q141" s="5"/>
      <c r="R141" s="28"/>
      <c r="S141" s="59"/>
      <c r="T141" s="59"/>
      <c r="U141" s="59"/>
      <c r="V141" s="59"/>
      <c r="W141" s="22"/>
      <c r="X141" s="22"/>
    </row>
    <row r="142" spans="1:33" s="3" customFormat="1" ht="25.5" x14ac:dyDescent="0.2">
      <c r="A142" s="60">
        <v>62</v>
      </c>
      <c r="B142" s="52" t="s">
        <v>11</v>
      </c>
      <c r="C142" s="60" t="s">
        <v>35</v>
      </c>
      <c r="D142" s="60">
        <v>2014</v>
      </c>
      <c r="E142" s="60">
        <v>2015</v>
      </c>
      <c r="F142" s="58" t="s">
        <v>159</v>
      </c>
      <c r="G142" s="61">
        <v>8883.94</v>
      </c>
      <c r="H142" s="61">
        <v>883.93983050847464</v>
      </c>
      <c r="I142" s="5">
        <v>0</v>
      </c>
      <c r="J142" s="5">
        <v>0</v>
      </c>
      <c r="K142" s="5">
        <v>0</v>
      </c>
      <c r="L142" s="5">
        <v>0</v>
      </c>
      <c r="M142" s="5">
        <v>0</v>
      </c>
      <c r="N142" s="5">
        <v>0</v>
      </c>
      <c r="O142" s="5">
        <v>0</v>
      </c>
      <c r="P142" s="5">
        <v>0</v>
      </c>
      <c r="Q142" s="5">
        <v>0</v>
      </c>
      <c r="R142" s="34" t="s">
        <v>4</v>
      </c>
      <c r="S142" s="59" t="s">
        <v>380</v>
      </c>
      <c r="T142" s="59"/>
      <c r="U142" s="59"/>
      <c r="V142" s="59"/>
      <c r="W142" s="22">
        <f>MATCH(C:C,'[3]форма 2'!$C$1:$C$65536,0)</f>
        <v>196</v>
      </c>
      <c r="X142" s="22" t="str">
        <f>INDEX('[3]форма 2'!$Z$1:$Z$65536,W:W,0)</f>
        <v>Обеспечения надежной и бесперебойной производственной деятельности</v>
      </c>
      <c r="Y142" s="3">
        <f>MATCH(C:C,[4]TDSheet!$A$1:$A$65536,0)</f>
        <v>467</v>
      </c>
      <c r="Z142" s="3" t="str">
        <f>INDEX([4]TDSheet!$D$1:$D$65536,Y:Y,0)</f>
        <v>4.3 Паропровод</v>
      </c>
      <c r="AA142" s="3" t="s">
        <v>583</v>
      </c>
      <c r="AB142" s="3" t="s">
        <v>584</v>
      </c>
    </row>
    <row r="143" spans="1:33" s="3" customFormat="1" ht="12.75" x14ac:dyDescent="0.2">
      <c r="A143" s="60"/>
      <c r="B143" s="54"/>
      <c r="C143" s="60"/>
      <c r="D143" s="60"/>
      <c r="E143" s="60"/>
      <c r="F143" s="58"/>
      <c r="G143" s="61"/>
      <c r="H143" s="61"/>
      <c r="I143" s="5"/>
      <c r="J143" s="4"/>
      <c r="K143" s="4"/>
      <c r="L143" s="4"/>
      <c r="M143" s="5"/>
      <c r="N143" s="5"/>
      <c r="O143" s="4"/>
      <c r="P143" s="5"/>
      <c r="Q143" s="5"/>
      <c r="R143" s="28"/>
      <c r="S143" s="59"/>
      <c r="T143" s="59"/>
      <c r="U143" s="59"/>
      <c r="V143" s="59"/>
      <c r="W143" s="22"/>
      <c r="X143" s="22"/>
    </row>
    <row r="144" spans="1:33" s="3" customFormat="1" ht="89.25" x14ac:dyDescent="0.2">
      <c r="A144" s="60">
        <v>63</v>
      </c>
      <c r="B144" s="52" t="s">
        <v>11</v>
      </c>
      <c r="C144" s="60" t="s">
        <v>26</v>
      </c>
      <c r="D144" s="60">
        <v>2013</v>
      </c>
      <c r="E144" s="60">
        <v>2015</v>
      </c>
      <c r="F144" s="58" t="s">
        <v>160</v>
      </c>
      <c r="G144" s="61">
        <v>27038.715</v>
      </c>
      <c r="H144" s="61">
        <v>926.26016949152552</v>
      </c>
      <c r="I144" s="5">
        <v>0</v>
      </c>
      <c r="J144" s="5">
        <v>0</v>
      </c>
      <c r="K144" s="5">
        <v>0</v>
      </c>
      <c r="L144" s="5">
        <v>0</v>
      </c>
      <c r="M144" s="5">
        <v>0</v>
      </c>
      <c r="N144" s="5">
        <v>0</v>
      </c>
      <c r="O144" s="5">
        <v>0</v>
      </c>
      <c r="P144" s="5">
        <v>0</v>
      </c>
      <c r="Q144" s="5">
        <v>0</v>
      </c>
      <c r="R144" s="34" t="s">
        <v>4</v>
      </c>
      <c r="S144" s="59" t="s">
        <v>389</v>
      </c>
      <c r="T144" s="59"/>
      <c r="U144" s="59"/>
      <c r="V144" s="59"/>
      <c r="W144" s="22">
        <f>MATCH(C:C,'[3]форма 2'!$C$1:$C$65536,0)</f>
        <v>193</v>
      </c>
      <c r="X144" s="22" t="str">
        <f>INDEX('[3]форма 2'!$Z$1:$Z$65536,W:W,0)</f>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
      <c r="Y144" s="3" t="e">
        <f>MATCH(C:C,[4]TDSheet!$A$1:$A$65536,0)</f>
        <v>#N/A</v>
      </c>
      <c r="Z144" s="3" t="e">
        <f>INDEX([4]TDSheet!$D$1:$D$65536,Y:Y,0)</f>
        <v>#N/A</v>
      </c>
      <c r="AA144" s="3" t="e">
        <v>#N/A</v>
      </c>
      <c r="AB144" s="3" t="e">
        <v>#N/A</v>
      </c>
    </row>
    <row r="145" spans="1:33" s="3" customFormat="1" ht="12.75" x14ac:dyDescent="0.2">
      <c r="A145" s="60"/>
      <c r="B145" s="54"/>
      <c r="C145" s="60"/>
      <c r="D145" s="60"/>
      <c r="E145" s="60"/>
      <c r="F145" s="58"/>
      <c r="G145" s="61"/>
      <c r="H145" s="61"/>
      <c r="I145" s="5"/>
      <c r="J145" s="4"/>
      <c r="K145" s="4"/>
      <c r="L145" s="4"/>
      <c r="M145" s="5"/>
      <c r="N145" s="5"/>
      <c r="O145" s="4"/>
      <c r="P145" s="5"/>
      <c r="Q145" s="5"/>
      <c r="R145" s="28"/>
      <c r="S145" s="59"/>
      <c r="T145" s="59"/>
      <c r="U145" s="59"/>
      <c r="V145" s="59"/>
      <c r="W145" s="22"/>
      <c r="X145" s="22"/>
    </row>
    <row r="146" spans="1:33" s="3" customFormat="1" ht="12.75" x14ac:dyDescent="0.2">
      <c r="A146" s="60">
        <v>64</v>
      </c>
      <c r="B146" s="52" t="s">
        <v>11</v>
      </c>
      <c r="C146" s="60" t="s">
        <v>231</v>
      </c>
      <c r="D146" s="60">
        <v>2015</v>
      </c>
      <c r="E146" s="60">
        <v>2015</v>
      </c>
      <c r="F146" s="58" t="s">
        <v>156</v>
      </c>
      <c r="G146" s="61">
        <v>1000</v>
      </c>
      <c r="H146" s="61">
        <v>1000</v>
      </c>
      <c r="I146" s="5">
        <v>400</v>
      </c>
      <c r="J146" s="5">
        <v>0</v>
      </c>
      <c r="K146" s="5">
        <v>0</v>
      </c>
      <c r="L146" s="5">
        <v>0</v>
      </c>
      <c r="M146" s="5">
        <v>37.231999999999999</v>
      </c>
      <c r="N146" s="5">
        <v>0</v>
      </c>
      <c r="O146" s="5">
        <v>37.231999999999999</v>
      </c>
      <c r="P146" s="5">
        <v>0</v>
      </c>
      <c r="Q146" s="5">
        <v>0</v>
      </c>
      <c r="R146" s="34" t="s">
        <v>4</v>
      </c>
      <c r="S146" s="59" t="s">
        <v>743</v>
      </c>
      <c r="T146" s="59"/>
      <c r="U146" s="59"/>
      <c r="V146" s="59"/>
      <c r="W146" s="22" t="e">
        <f>MATCH(C:C,'[3]форма 2'!$C$1:$C$65536,0)</f>
        <v>#N/A</v>
      </c>
      <c r="X146" s="22" t="e">
        <f>INDEX('[3]форма 2'!$Z$1:$Z$65536,W:W,0)</f>
        <v>#N/A</v>
      </c>
      <c r="Y146" s="3" t="e">
        <f>MATCH(C:C,[4]TDSheet!$A$1:$A$65536,0)</f>
        <v>#N/A</v>
      </c>
      <c r="Z146" s="3" t="e">
        <f>INDEX([4]TDSheet!$D$1:$D$65536,Y:Y,0)</f>
        <v>#N/A</v>
      </c>
      <c r="AA146" s="3" t="e">
        <v>#N/A</v>
      </c>
      <c r="AB146" s="3" t="e">
        <v>#N/A</v>
      </c>
    </row>
    <row r="147" spans="1:33" s="3" customFormat="1" ht="12.75" x14ac:dyDescent="0.2">
      <c r="A147" s="60"/>
      <c r="B147" s="54"/>
      <c r="C147" s="60"/>
      <c r="D147" s="60"/>
      <c r="E147" s="60"/>
      <c r="F147" s="58"/>
      <c r="G147" s="61"/>
      <c r="H147" s="61"/>
      <c r="I147" s="4">
        <v>400</v>
      </c>
      <c r="J147" s="4"/>
      <c r="K147" s="4"/>
      <c r="L147" s="4"/>
      <c r="M147" s="4">
        <v>37.231999999999999</v>
      </c>
      <c r="N147" s="4">
        <v>0</v>
      </c>
      <c r="O147" s="4">
        <v>37.231999999999999</v>
      </c>
      <c r="P147" s="4">
        <v>0</v>
      </c>
      <c r="Q147" s="4">
        <v>0</v>
      </c>
      <c r="R147" s="28" t="s">
        <v>805</v>
      </c>
      <c r="S147" s="59"/>
      <c r="T147" s="59"/>
      <c r="U147" s="59"/>
      <c r="V147" s="59"/>
      <c r="W147" s="22"/>
      <c r="X147" s="22"/>
    </row>
    <row r="148" spans="1:33" s="3" customFormat="1" ht="36.75" customHeight="1" x14ac:dyDescent="0.2">
      <c r="A148" s="60">
        <v>65</v>
      </c>
      <c r="B148" s="52" t="s">
        <v>11</v>
      </c>
      <c r="C148" s="60" t="s">
        <v>227</v>
      </c>
      <c r="D148" s="60">
        <v>2014</v>
      </c>
      <c r="E148" s="60">
        <v>2015</v>
      </c>
      <c r="F148" s="58" t="s">
        <v>152</v>
      </c>
      <c r="G148" s="61">
        <v>1449.98</v>
      </c>
      <c r="H148" s="61">
        <v>430</v>
      </c>
      <c r="I148" s="5">
        <v>430</v>
      </c>
      <c r="J148" s="5">
        <v>0</v>
      </c>
      <c r="K148" s="5">
        <v>0</v>
      </c>
      <c r="L148" s="5">
        <v>0</v>
      </c>
      <c r="M148" s="5">
        <v>357.14285999999998</v>
      </c>
      <c r="N148" s="5">
        <v>357.14285999999998</v>
      </c>
      <c r="O148" s="5">
        <v>0</v>
      </c>
      <c r="P148" s="5">
        <v>0</v>
      </c>
      <c r="Q148" s="5">
        <v>0</v>
      </c>
      <c r="R148" s="34" t="s">
        <v>4</v>
      </c>
      <c r="S148" s="59" t="s">
        <v>383</v>
      </c>
      <c r="T148" s="59"/>
      <c r="U148" s="59"/>
      <c r="V148" s="59"/>
      <c r="W148" s="22" t="e">
        <f>MATCH(C:C,'[3]форма 2'!$C$1:$C$65536,0)</f>
        <v>#N/A</v>
      </c>
      <c r="X148" s="22" t="e">
        <f>INDEX('[3]форма 2'!$Z$1:$Z$65536,W:W,0)</f>
        <v>#N/A</v>
      </c>
      <c r="Y148" s="3" t="e">
        <f>MATCH(C:C,[4]TDSheet!$A$1:$A$65536,0)</f>
        <v>#N/A</v>
      </c>
      <c r="Z148" s="3" t="e">
        <f>INDEX([4]TDSheet!$D$1:$D$65536,Y:Y,0)</f>
        <v>#N/A</v>
      </c>
      <c r="AA148" s="3" t="e">
        <v>#N/A</v>
      </c>
      <c r="AB148" s="3" t="e">
        <v>#N/A</v>
      </c>
      <c r="AD148" s="3">
        <f>MATCH(C:C,[5]TDSheet!$A$1:$A$65536,0)</f>
        <v>882</v>
      </c>
      <c r="AE148" s="3" t="s">
        <v>769</v>
      </c>
      <c r="AF148" s="3" t="s">
        <v>770</v>
      </c>
      <c r="AG148" s="3" t="s">
        <v>771</v>
      </c>
    </row>
    <row r="149" spans="1:33" s="3" customFormat="1" ht="12.75" x14ac:dyDescent="0.2">
      <c r="A149" s="60"/>
      <c r="B149" s="54"/>
      <c r="C149" s="60"/>
      <c r="D149" s="60"/>
      <c r="E149" s="60"/>
      <c r="F149" s="58"/>
      <c r="G149" s="61"/>
      <c r="H149" s="61"/>
      <c r="I149" s="4">
        <v>430</v>
      </c>
      <c r="J149" s="4"/>
      <c r="K149" s="4"/>
      <c r="L149" s="4"/>
      <c r="M149" s="4">
        <v>357.14285999999998</v>
      </c>
      <c r="N149" s="4">
        <v>357.14285999999998</v>
      </c>
      <c r="O149" s="4">
        <v>0</v>
      </c>
      <c r="P149" s="4">
        <v>0</v>
      </c>
      <c r="Q149" s="4">
        <v>0</v>
      </c>
      <c r="R149" s="28" t="s">
        <v>804</v>
      </c>
      <c r="S149" s="59"/>
      <c r="T149" s="59"/>
      <c r="U149" s="59"/>
      <c r="V149" s="59"/>
      <c r="W149" s="22"/>
      <c r="X149" s="22"/>
    </row>
    <row r="150" spans="1:33" s="3" customFormat="1" ht="76.5" x14ac:dyDescent="0.2">
      <c r="A150" s="60">
        <v>66</v>
      </c>
      <c r="B150" s="52" t="s">
        <v>11</v>
      </c>
      <c r="C150" s="60" t="s">
        <v>39</v>
      </c>
      <c r="D150" s="60">
        <v>2014</v>
      </c>
      <c r="E150" s="60">
        <v>2015</v>
      </c>
      <c r="F150" s="58" t="s">
        <v>32</v>
      </c>
      <c r="G150" s="61">
        <v>2299.9979999999996</v>
      </c>
      <c r="H150" s="61">
        <v>1467.5627118644068</v>
      </c>
      <c r="I150" s="5">
        <v>0</v>
      </c>
      <c r="J150" s="5">
        <v>0</v>
      </c>
      <c r="K150" s="5">
        <v>0</v>
      </c>
      <c r="L150" s="5">
        <v>0</v>
      </c>
      <c r="M150" s="5">
        <v>0</v>
      </c>
      <c r="N150" s="5"/>
      <c r="O150" s="5"/>
      <c r="P150" s="5"/>
      <c r="Q150" s="5"/>
      <c r="R150" s="34" t="s">
        <v>4</v>
      </c>
      <c r="S150" s="59" t="s">
        <v>378</v>
      </c>
      <c r="T150" s="59"/>
      <c r="U150" s="59"/>
      <c r="V150" s="59"/>
      <c r="W150" s="22">
        <f>MATCH(C:C,'[3]форма 2'!$C$1:$C$65536,0)</f>
        <v>212</v>
      </c>
      <c r="X150"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150" s="3" t="e">
        <f>MATCH(C:C,[4]TDSheet!$A$1:$A$65536,0)</f>
        <v>#N/A</v>
      </c>
      <c r="Z150" s="3" t="e">
        <f>INDEX([4]TDSheet!$D$1:$D$65536,Y:Y,0)</f>
        <v>#N/A</v>
      </c>
      <c r="AA150" s="3" t="e">
        <v>#N/A</v>
      </c>
      <c r="AB150" s="3" t="e">
        <v>#N/A</v>
      </c>
    </row>
    <row r="151" spans="1:33" s="3" customFormat="1" ht="12.75" x14ac:dyDescent="0.2">
      <c r="A151" s="60"/>
      <c r="B151" s="54"/>
      <c r="C151" s="60"/>
      <c r="D151" s="60"/>
      <c r="E151" s="60"/>
      <c r="F151" s="58"/>
      <c r="G151" s="61"/>
      <c r="H151" s="61"/>
      <c r="I151" s="5"/>
      <c r="J151" s="4"/>
      <c r="K151" s="4"/>
      <c r="L151" s="4"/>
      <c r="M151" s="5"/>
      <c r="N151" s="5"/>
      <c r="O151" s="4"/>
      <c r="P151" s="5"/>
      <c r="Q151" s="5"/>
      <c r="R151" s="28"/>
      <c r="S151" s="59"/>
      <c r="T151" s="59"/>
      <c r="U151" s="59"/>
      <c r="V151" s="59"/>
      <c r="W151" s="22"/>
      <c r="X151" s="22"/>
    </row>
    <row r="152" spans="1:33" s="3" customFormat="1" ht="20.25" customHeight="1" x14ac:dyDescent="0.2">
      <c r="A152" s="60">
        <v>67</v>
      </c>
      <c r="B152" s="52" t="s">
        <v>11</v>
      </c>
      <c r="C152" s="60" t="s">
        <v>228</v>
      </c>
      <c r="D152" s="60">
        <v>2015</v>
      </c>
      <c r="E152" s="60">
        <v>2015</v>
      </c>
      <c r="F152" s="58" t="s">
        <v>153</v>
      </c>
      <c r="G152" s="61">
        <v>488.00000000000006</v>
      </c>
      <c r="H152" s="61">
        <v>488.00000000000006</v>
      </c>
      <c r="I152" s="5">
        <v>195.20000000000002</v>
      </c>
      <c r="J152" s="5">
        <v>0</v>
      </c>
      <c r="K152" s="5">
        <v>0</v>
      </c>
      <c r="L152" s="5">
        <v>0</v>
      </c>
      <c r="M152" s="5">
        <v>175.89560800000001</v>
      </c>
      <c r="N152" s="5">
        <v>0</v>
      </c>
      <c r="O152" s="5">
        <v>0</v>
      </c>
      <c r="P152" s="5">
        <v>56.475064000000003</v>
      </c>
      <c r="Q152" s="5">
        <v>119.42054400000001</v>
      </c>
      <c r="R152" s="34" t="s">
        <v>4</v>
      </c>
      <c r="S152" s="59" t="s">
        <v>378</v>
      </c>
      <c r="T152" s="59"/>
      <c r="U152" s="59"/>
      <c r="V152" s="59"/>
      <c r="W152" s="22" t="e">
        <f>MATCH(C:C,'[3]форма 2'!$C$1:$C$65536,0)</f>
        <v>#N/A</v>
      </c>
      <c r="X152" s="22" t="e">
        <f>INDEX('[3]форма 2'!$Z$1:$Z$65536,W:W,0)</f>
        <v>#N/A</v>
      </c>
      <c r="Y152" s="3" t="e">
        <f>MATCH(C:C,[4]TDSheet!$A$1:$A$65536,0)</f>
        <v>#N/A</v>
      </c>
      <c r="Z152" s="3" t="e">
        <f>INDEX([4]TDSheet!$D$1:$D$65536,Y:Y,0)</f>
        <v>#N/A</v>
      </c>
      <c r="AA152" s="3" t="e">
        <v>#N/A</v>
      </c>
      <c r="AB152" s="3" t="e">
        <v>#N/A</v>
      </c>
      <c r="AD152" s="3">
        <f>MATCH(C:C,[5]TDSheet!$A$1:$A$65536,0)</f>
        <v>1083</v>
      </c>
      <c r="AE152" s="3" t="s">
        <v>756</v>
      </c>
      <c r="AF152" s="3" t="s">
        <v>578</v>
      </c>
      <c r="AG152" s="3" t="s">
        <v>550</v>
      </c>
    </row>
    <row r="153" spans="1:33" s="3" customFormat="1" ht="12.75" x14ac:dyDescent="0.2">
      <c r="A153" s="60"/>
      <c r="B153" s="54"/>
      <c r="C153" s="60"/>
      <c r="D153" s="60"/>
      <c r="E153" s="60"/>
      <c r="F153" s="58"/>
      <c r="G153" s="61"/>
      <c r="H153" s="61"/>
      <c r="I153" s="4">
        <v>195</v>
      </c>
      <c r="J153" s="4"/>
      <c r="K153" s="4"/>
      <c r="L153" s="4"/>
      <c r="M153" s="4">
        <v>175.89560800000001</v>
      </c>
      <c r="N153" s="4">
        <v>0</v>
      </c>
      <c r="O153" s="4">
        <v>0</v>
      </c>
      <c r="P153" s="4">
        <v>56.475064000000003</v>
      </c>
      <c r="Q153" s="4">
        <v>119.42054400000001</v>
      </c>
      <c r="R153" s="28" t="s">
        <v>803</v>
      </c>
      <c r="S153" s="59"/>
      <c r="T153" s="59"/>
      <c r="U153" s="59"/>
      <c r="V153" s="59"/>
      <c r="W153" s="22"/>
      <c r="X153" s="22"/>
    </row>
    <row r="154" spans="1:33" s="3" customFormat="1" ht="76.5" x14ac:dyDescent="0.2">
      <c r="A154" s="60">
        <v>68</v>
      </c>
      <c r="B154" s="52" t="s">
        <v>11</v>
      </c>
      <c r="C154" s="60" t="s">
        <v>44</v>
      </c>
      <c r="D154" s="60">
        <v>2013</v>
      </c>
      <c r="E154" s="60">
        <v>2015</v>
      </c>
      <c r="F154" s="58" t="s">
        <v>165</v>
      </c>
      <c r="G154" s="61">
        <v>4054.6550000000002</v>
      </c>
      <c r="H154" s="61">
        <v>332.94152542372882</v>
      </c>
      <c r="I154" s="5">
        <v>0</v>
      </c>
      <c r="J154" s="5">
        <v>0</v>
      </c>
      <c r="K154" s="5">
        <v>0</v>
      </c>
      <c r="L154" s="5">
        <v>0</v>
      </c>
      <c r="M154" s="5">
        <v>0</v>
      </c>
      <c r="N154" s="5">
        <v>0</v>
      </c>
      <c r="O154" s="5">
        <v>0</v>
      </c>
      <c r="P154" s="5">
        <v>0</v>
      </c>
      <c r="Q154" s="5">
        <v>0</v>
      </c>
      <c r="R154" s="34" t="s">
        <v>4</v>
      </c>
      <c r="S154" s="59" t="s">
        <v>391</v>
      </c>
      <c r="T154" s="59"/>
      <c r="U154" s="59"/>
      <c r="V154" s="59"/>
      <c r="W154" s="22">
        <f>MATCH(C:C,'[3]форма 2'!$C$1:$C$65536,0)</f>
        <v>220</v>
      </c>
      <c r="X154" s="22" t="str">
        <f>INDEX('[3]форма 2'!$Z$1:$Z$65536,W:W,0)</f>
        <v>В связи с длительным сроком эксплуатации здания АБК конструкции кровли находятся в неудовлетворительном состоянии. Существует опасность аварийной ситуации в соответствии с аварийным актом от 01.08.12</v>
      </c>
      <c r="Y154" s="3">
        <f>MATCH(C:C,[4]TDSheet!$A$1:$A$65536,0)</f>
        <v>1631</v>
      </c>
      <c r="Z154" s="3" t="str">
        <f>INDEX([4]TDSheet!$D$1:$D$65536,Y:Y,0)</f>
        <v>5.7 Прочее</v>
      </c>
      <c r="AA154" s="3" t="s">
        <v>585</v>
      </c>
      <c r="AB154" s="3" t="s">
        <v>391</v>
      </c>
    </row>
    <row r="155" spans="1:33" s="3" customFormat="1" ht="12.75" x14ac:dyDescent="0.2">
      <c r="A155" s="60"/>
      <c r="B155" s="54"/>
      <c r="C155" s="60"/>
      <c r="D155" s="60"/>
      <c r="E155" s="60"/>
      <c r="F155" s="58"/>
      <c r="G155" s="61"/>
      <c r="H155" s="61"/>
      <c r="I155" s="5"/>
      <c r="J155" s="4"/>
      <c r="K155" s="4"/>
      <c r="L155" s="4"/>
      <c r="M155" s="5"/>
      <c r="N155" s="5"/>
      <c r="O155" s="4"/>
      <c r="P155" s="5"/>
      <c r="Q155" s="5"/>
      <c r="R155" s="28"/>
      <c r="S155" s="59"/>
      <c r="T155" s="59"/>
      <c r="U155" s="59"/>
      <c r="V155" s="59"/>
      <c r="W155" s="22"/>
      <c r="X155" s="22"/>
    </row>
    <row r="156" spans="1:33" s="3" customFormat="1" ht="18" customHeight="1" x14ac:dyDescent="0.2">
      <c r="A156" s="60">
        <v>69</v>
      </c>
      <c r="B156" s="52" t="s">
        <v>11</v>
      </c>
      <c r="C156" s="60" t="s">
        <v>432</v>
      </c>
      <c r="D156" s="60">
        <v>2018</v>
      </c>
      <c r="E156" s="60">
        <v>2018</v>
      </c>
      <c r="F156" s="58" t="s">
        <v>433</v>
      </c>
      <c r="G156" s="61">
        <v>1101.6949152542375</v>
      </c>
      <c r="H156" s="61">
        <v>1101.6949152542375</v>
      </c>
      <c r="I156" s="5"/>
      <c r="J156" s="5">
        <v>0</v>
      </c>
      <c r="K156" s="5">
        <v>0</v>
      </c>
      <c r="L156" s="5">
        <v>440</v>
      </c>
      <c r="M156" s="5"/>
      <c r="N156" s="5"/>
      <c r="O156" s="5"/>
      <c r="P156" s="5"/>
      <c r="Q156" s="5"/>
      <c r="R156" s="34" t="s">
        <v>4</v>
      </c>
      <c r="S156" s="59" t="s">
        <v>380</v>
      </c>
      <c r="T156" s="59"/>
      <c r="U156" s="59"/>
      <c r="V156" s="59"/>
      <c r="W156" s="22" t="e">
        <f>MATCH(C:C,'[3]форма 2'!$C$1:$C$65536,0)</f>
        <v>#N/A</v>
      </c>
      <c r="X156" s="22" t="e">
        <f>INDEX('[3]форма 2'!$Z$1:$Z$65536,W:W,0)</f>
        <v>#N/A</v>
      </c>
      <c r="Y156" s="3">
        <f>MATCH(C:C,[4]TDSheet!$A$1:$A$65536,0)</f>
        <v>880</v>
      </c>
      <c r="Z156" s="3" t="str">
        <f>INDEX([4]TDSheet!$D$1:$D$65536,Y:Y,0)</f>
        <v>4.8 Вспомогательное</v>
      </c>
      <c r="AA156" s="3" t="s">
        <v>586</v>
      </c>
      <c r="AB156" s="3" t="s">
        <v>587</v>
      </c>
    </row>
    <row r="157" spans="1:33" s="3" customFormat="1" ht="12.75" x14ac:dyDescent="0.2">
      <c r="A157" s="60"/>
      <c r="B157" s="54"/>
      <c r="C157" s="60"/>
      <c r="D157" s="60"/>
      <c r="E157" s="60"/>
      <c r="F157" s="58"/>
      <c r="G157" s="61"/>
      <c r="H157" s="61"/>
      <c r="I157" s="5"/>
      <c r="J157" s="4"/>
      <c r="K157" s="4"/>
      <c r="L157" s="4">
        <v>440</v>
      </c>
      <c r="M157" s="5"/>
      <c r="N157" s="5"/>
      <c r="O157" s="4"/>
      <c r="P157" s="5"/>
      <c r="Q157" s="5"/>
      <c r="R157" s="28" t="s">
        <v>803</v>
      </c>
      <c r="S157" s="59"/>
      <c r="T157" s="59"/>
      <c r="U157" s="59"/>
      <c r="V157" s="59"/>
      <c r="W157" s="22"/>
      <c r="X157" s="22"/>
    </row>
    <row r="158" spans="1:33" s="3" customFormat="1" ht="18" customHeight="1" x14ac:dyDescent="0.2">
      <c r="A158" s="60">
        <v>70</v>
      </c>
      <c r="B158" s="52" t="s">
        <v>11</v>
      </c>
      <c r="C158" s="60" t="s">
        <v>434</v>
      </c>
      <c r="D158" s="60">
        <v>2018</v>
      </c>
      <c r="E158" s="60">
        <v>2018</v>
      </c>
      <c r="F158" s="58" t="s">
        <v>435</v>
      </c>
      <c r="G158" s="61">
        <v>2000</v>
      </c>
      <c r="H158" s="61">
        <v>2000</v>
      </c>
      <c r="I158" s="5"/>
      <c r="J158" s="5">
        <v>0</v>
      </c>
      <c r="K158" s="5">
        <v>0</v>
      </c>
      <c r="L158" s="5">
        <v>800</v>
      </c>
      <c r="M158" s="5"/>
      <c r="N158" s="5"/>
      <c r="O158" s="5"/>
      <c r="P158" s="5"/>
      <c r="Q158" s="5"/>
      <c r="R158" s="34" t="s">
        <v>4</v>
      </c>
      <c r="S158" s="59" t="s">
        <v>380</v>
      </c>
      <c r="T158" s="59"/>
      <c r="U158" s="59"/>
      <c r="V158" s="59"/>
      <c r="W158" s="22" t="e">
        <f>MATCH(C:C,'[3]форма 2'!$C$1:$C$65536,0)</f>
        <v>#N/A</v>
      </c>
      <c r="X158" s="22" t="e">
        <f>INDEX('[3]форма 2'!$Z$1:$Z$65536,W:W,0)</f>
        <v>#N/A</v>
      </c>
      <c r="Y158" s="3">
        <f>MATCH(C:C,[4]TDSheet!$A$1:$A$65536,0)</f>
        <v>905</v>
      </c>
      <c r="Z158" s="3" t="str">
        <f>INDEX([4]TDSheet!$D$1:$D$65536,Y:Y,0)</f>
        <v>4.8 Вспомогательное</v>
      </c>
      <c r="AA158" s="3" t="s">
        <v>588</v>
      </c>
      <c r="AB158" s="3" t="s">
        <v>589</v>
      </c>
    </row>
    <row r="159" spans="1:33" s="3" customFormat="1" ht="12.75" x14ac:dyDescent="0.2">
      <c r="A159" s="60"/>
      <c r="B159" s="54"/>
      <c r="C159" s="60"/>
      <c r="D159" s="60"/>
      <c r="E159" s="60"/>
      <c r="F159" s="58"/>
      <c r="G159" s="61"/>
      <c r="H159" s="61"/>
      <c r="I159" s="5"/>
      <c r="J159" s="4"/>
      <c r="K159" s="4"/>
      <c r="L159" s="4">
        <v>800</v>
      </c>
      <c r="M159" s="5"/>
      <c r="N159" s="5"/>
      <c r="O159" s="4"/>
      <c r="P159" s="5"/>
      <c r="Q159" s="5"/>
      <c r="R159" s="28" t="s">
        <v>803</v>
      </c>
      <c r="S159" s="59"/>
      <c r="T159" s="59"/>
      <c r="U159" s="59"/>
      <c r="V159" s="59"/>
      <c r="W159" s="22"/>
      <c r="X159" s="22"/>
    </row>
    <row r="160" spans="1:33" s="3" customFormat="1" ht="12.75" x14ac:dyDescent="0.2">
      <c r="A160" s="60">
        <v>71</v>
      </c>
      <c r="B160" s="52" t="s">
        <v>11</v>
      </c>
      <c r="C160" s="60" t="s">
        <v>285</v>
      </c>
      <c r="D160" s="60">
        <v>2017</v>
      </c>
      <c r="E160" s="60">
        <v>2017</v>
      </c>
      <c r="F160" s="58" t="s">
        <v>278</v>
      </c>
      <c r="G160" s="61">
        <v>3100</v>
      </c>
      <c r="H160" s="61">
        <v>3100</v>
      </c>
      <c r="I160" s="5"/>
      <c r="J160" s="5">
        <v>0</v>
      </c>
      <c r="K160" s="5">
        <v>1240.0000000000002</v>
      </c>
      <c r="L160" s="5">
        <v>0</v>
      </c>
      <c r="M160" s="5"/>
      <c r="N160" s="5"/>
      <c r="O160" s="5"/>
      <c r="P160" s="5"/>
      <c r="Q160" s="5"/>
      <c r="R160" s="34" t="s">
        <v>4</v>
      </c>
      <c r="S160" s="59" t="s">
        <v>380</v>
      </c>
      <c r="T160" s="59"/>
      <c r="U160" s="59"/>
      <c r="V160" s="59"/>
      <c r="W160" s="22" t="e">
        <f>MATCH(C:C,'[3]форма 2'!$C$1:$C$65536,0)</f>
        <v>#N/A</v>
      </c>
      <c r="X160" s="22" t="e">
        <f>INDEX('[3]форма 2'!$Z$1:$Z$65536,W:W,0)</f>
        <v>#N/A</v>
      </c>
      <c r="Y160" s="3">
        <f>MATCH(C:C,[4]TDSheet!$A$1:$A$65536,0)</f>
        <v>906</v>
      </c>
      <c r="Z160" s="3" t="str">
        <f>INDEX([4]TDSheet!$D$1:$D$65536,Y:Y,0)</f>
        <v>4.8 Вспомогательное</v>
      </c>
      <c r="AA160" s="3" t="s">
        <v>590</v>
      </c>
      <c r="AB160" s="3" t="s">
        <v>591</v>
      </c>
    </row>
    <row r="161" spans="1:33" s="3" customFormat="1" ht="12.75" x14ac:dyDescent="0.2">
      <c r="A161" s="60"/>
      <c r="B161" s="54"/>
      <c r="C161" s="60"/>
      <c r="D161" s="60"/>
      <c r="E161" s="60"/>
      <c r="F161" s="58"/>
      <c r="G161" s="61"/>
      <c r="H161" s="61"/>
      <c r="I161" s="5"/>
      <c r="J161" s="4"/>
      <c r="K161" s="4">
        <v>1240</v>
      </c>
      <c r="L161" s="4"/>
      <c r="M161" s="5"/>
      <c r="N161" s="5"/>
      <c r="O161" s="4"/>
      <c r="P161" s="5"/>
      <c r="Q161" s="5"/>
      <c r="R161" s="28" t="s">
        <v>803</v>
      </c>
      <c r="S161" s="59"/>
      <c r="T161" s="59"/>
      <c r="U161" s="59"/>
      <c r="V161" s="59"/>
      <c r="W161" s="22"/>
      <c r="X161" s="22"/>
    </row>
    <row r="162" spans="1:33" s="3" customFormat="1" ht="19.5" customHeight="1" x14ac:dyDescent="0.2">
      <c r="A162" s="60">
        <v>72</v>
      </c>
      <c r="B162" s="52" t="s">
        <v>11</v>
      </c>
      <c r="C162" s="60" t="s">
        <v>286</v>
      </c>
      <c r="D162" s="60">
        <v>2017</v>
      </c>
      <c r="E162" s="60">
        <v>2018</v>
      </c>
      <c r="F162" s="58" t="s">
        <v>279</v>
      </c>
      <c r="G162" s="61">
        <v>26400</v>
      </c>
      <c r="H162" s="61">
        <v>26400</v>
      </c>
      <c r="I162" s="5"/>
      <c r="J162" s="5">
        <v>0</v>
      </c>
      <c r="K162" s="5">
        <v>479.99999999999994</v>
      </c>
      <c r="L162" s="5">
        <v>10080</v>
      </c>
      <c r="M162" s="5"/>
      <c r="N162" s="5"/>
      <c r="O162" s="5"/>
      <c r="P162" s="5"/>
      <c r="Q162" s="5"/>
      <c r="R162" s="34" t="s">
        <v>4</v>
      </c>
      <c r="S162" s="59" t="s">
        <v>380</v>
      </c>
      <c r="T162" s="59"/>
      <c r="U162" s="59"/>
      <c r="V162" s="59"/>
      <c r="W162" s="22" t="e">
        <f>MATCH(C:C,'[3]форма 2'!$C$1:$C$65536,0)</f>
        <v>#N/A</v>
      </c>
      <c r="X162" s="22" t="e">
        <f>INDEX('[3]форма 2'!$Z$1:$Z$65536,W:W,0)</f>
        <v>#N/A</v>
      </c>
      <c r="Y162" s="3">
        <f>MATCH(C:C,[4]TDSheet!$A$1:$A$65536,0)</f>
        <v>1035</v>
      </c>
      <c r="Z162" s="3" t="str">
        <f>INDEX([4]TDSheet!$D$1:$D$65536,Y:Y,0)</f>
        <v>4.8 Вспомогательное</v>
      </c>
      <c r="AA162" s="3" t="s">
        <v>592</v>
      </c>
      <c r="AB162" s="3" t="s">
        <v>593</v>
      </c>
    </row>
    <row r="163" spans="1:33" s="3" customFormat="1" ht="12.75" x14ac:dyDescent="0.2">
      <c r="A163" s="60"/>
      <c r="B163" s="54"/>
      <c r="C163" s="60"/>
      <c r="D163" s="60"/>
      <c r="E163" s="60"/>
      <c r="F163" s="58"/>
      <c r="G163" s="61"/>
      <c r="H163" s="61"/>
      <c r="I163" s="5"/>
      <c r="J163" s="4"/>
      <c r="K163" s="4">
        <v>480</v>
      </c>
      <c r="L163" s="4">
        <v>10080</v>
      </c>
      <c r="M163" s="5"/>
      <c r="N163" s="5"/>
      <c r="O163" s="4"/>
      <c r="P163" s="5"/>
      <c r="Q163" s="5"/>
      <c r="R163" s="28" t="s">
        <v>803</v>
      </c>
      <c r="S163" s="59"/>
      <c r="T163" s="59"/>
      <c r="U163" s="59"/>
      <c r="V163" s="59"/>
      <c r="W163" s="22"/>
      <c r="X163" s="22"/>
    </row>
    <row r="164" spans="1:33" s="3" customFormat="1" ht="15.75" customHeight="1" x14ac:dyDescent="0.2">
      <c r="A164" s="60">
        <v>73</v>
      </c>
      <c r="B164" s="52" t="s">
        <v>11</v>
      </c>
      <c r="C164" s="60" t="s">
        <v>287</v>
      </c>
      <c r="D164" s="60">
        <v>2017</v>
      </c>
      <c r="E164" s="60">
        <v>2017</v>
      </c>
      <c r="F164" s="58" t="s">
        <v>280</v>
      </c>
      <c r="G164" s="61">
        <v>9999.9999999999982</v>
      </c>
      <c r="H164" s="61">
        <v>9999.9999999999982</v>
      </c>
      <c r="I164" s="5"/>
      <c r="J164" s="5">
        <v>0</v>
      </c>
      <c r="K164" s="5">
        <v>4000</v>
      </c>
      <c r="L164" s="5">
        <v>0</v>
      </c>
      <c r="M164" s="5"/>
      <c r="N164" s="5"/>
      <c r="O164" s="5"/>
      <c r="P164" s="5"/>
      <c r="Q164" s="5"/>
      <c r="R164" s="34" t="s">
        <v>4</v>
      </c>
      <c r="S164" s="59" t="s">
        <v>380</v>
      </c>
      <c r="T164" s="59"/>
      <c r="U164" s="59"/>
      <c r="V164" s="59"/>
      <c r="W164" s="22" t="e">
        <f>MATCH(C:C,'[3]форма 2'!$C$1:$C$65536,0)</f>
        <v>#N/A</v>
      </c>
      <c r="X164" s="22" t="e">
        <f>INDEX('[3]форма 2'!$Z$1:$Z$65536,W:W,0)</f>
        <v>#N/A</v>
      </c>
      <c r="Y164" s="3">
        <f>MATCH(C:C,[4]TDSheet!$A$1:$A$65536,0)</f>
        <v>1039</v>
      </c>
      <c r="Z164" s="3" t="str">
        <f>INDEX([4]TDSheet!$D$1:$D$65536,Y:Y,0)</f>
        <v>4.8 Вспомогательное</v>
      </c>
      <c r="AA164" s="3" t="s">
        <v>594</v>
      </c>
      <c r="AB164" s="3" t="s">
        <v>595</v>
      </c>
    </row>
    <row r="165" spans="1:33" s="3" customFormat="1" ht="12.75" x14ac:dyDescent="0.2">
      <c r="A165" s="60"/>
      <c r="B165" s="54"/>
      <c r="C165" s="60"/>
      <c r="D165" s="60"/>
      <c r="E165" s="60"/>
      <c r="F165" s="58"/>
      <c r="G165" s="61"/>
      <c r="H165" s="61"/>
      <c r="I165" s="5"/>
      <c r="J165" s="4"/>
      <c r="K165" s="4">
        <v>4000</v>
      </c>
      <c r="L165" s="4"/>
      <c r="M165" s="5"/>
      <c r="N165" s="5"/>
      <c r="O165" s="4"/>
      <c r="P165" s="5"/>
      <c r="Q165" s="5"/>
      <c r="R165" s="28" t="s">
        <v>803</v>
      </c>
      <c r="S165" s="59"/>
      <c r="T165" s="59"/>
      <c r="U165" s="59"/>
      <c r="V165" s="59"/>
      <c r="W165" s="22"/>
      <c r="X165" s="22"/>
    </row>
    <row r="166" spans="1:33" s="3" customFormat="1" ht="12.75" x14ac:dyDescent="0.2">
      <c r="A166" s="60">
        <v>74</v>
      </c>
      <c r="B166" s="52" t="s">
        <v>11</v>
      </c>
      <c r="C166" s="60" t="s">
        <v>288</v>
      </c>
      <c r="D166" s="60">
        <v>2016</v>
      </c>
      <c r="E166" s="60">
        <v>2016</v>
      </c>
      <c r="F166" s="58" t="s">
        <v>281</v>
      </c>
      <c r="G166" s="61">
        <v>1000</v>
      </c>
      <c r="H166" s="61">
        <v>1000</v>
      </c>
      <c r="I166" s="5"/>
      <c r="J166" s="5">
        <v>400</v>
      </c>
      <c r="K166" s="5">
        <v>0</v>
      </c>
      <c r="L166" s="5">
        <v>0</v>
      </c>
      <c r="M166" s="5"/>
      <c r="N166" s="5"/>
      <c r="O166" s="5"/>
      <c r="P166" s="5"/>
      <c r="Q166" s="5"/>
      <c r="R166" s="34" t="s">
        <v>4</v>
      </c>
      <c r="S166" s="59" t="s">
        <v>743</v>
      </c>
      <c r="T166" s="59"/>
      <c r="U166" s="59"/>
      <c r="V166" s="59"/>
      <c r="W166" s="22" t="e">
        <f>MATCH(C:C,'[3]форма 2'!$C$1:$C$65536,0)</f>
        <v>#N/A</v>
      </c>
      <c r="X166" s="22" t="e">
        <f>INDEX('[3]форма 2'!$Z$1:$Z$65536,W:W,0)</f>
        <v>#N/A</v>
      </c>
      <c r="Y166" s="3">
        <f>MATCH(C:C,[4]TDSheet!$A$1:$A$65536,0)</f>
        <v>1113</v>
      </c>
      <c r="Z166" s="3" t="str">
        <f>INDEX([4]TDSheet!$D$1:$D$65536,Y:Y,0)</f>
        <v xml:space="preserve">5.1 Прочие Надежность </v>
      </c>
      <c r="AA166" s="3" t="s">
        <v>596</v>
      </c>
      <c r="AB166" s="3" t="s">
        <v>597</v>
      </c>
    </row>
    <row r="167" spans="1:33" s="3" customFormat="1" ht="12.75" x14ac:dyDescent="0.2">
      <c r="A167" s="60"/>
      <c r="B167" s="54"/>
      <c r="C167" s="60"/>
      <c r="D167" s="60"/>
      <c r="E167" s="60"/>
      <c r="F167" s="58"/>
      <c r="G167" s="61"/>
      <c r="H167" s="61"/>
      <c r="I167" s="5"/>
      <c r="J167" s="4">
        <v>400</v>
      </c>
      <c r="K167" s="4"/>
      <c r="L167" s="4"/>
      <c r="M167" s="5"/>
      <c r="N167" s="5"/>
      <c r="O167" s="4"/>
      <c r="P167" s="5"/>
      <c r="Q167" s="5"/>
      <c r="R167" s="28" t="s">
        <v>805</v>
      </c>
      <c r="S167" s="59"/>
      <c r="T167" s="59"/>
      <c r="U167" s="59"/>
      <c r="V167" s="59"/>
      <c r="W167" s="22"/>
      <c r="X167" s="22"/>
    </row>
    <row r="168" spans="1:33" s="3" customFormat="1" ht="19.5" customHeight="1" x14ac:dyDescent="0.2">
      <c r="A168" s="60">
        <v>75</v>
      </c>
      <c r="B168" s="52" t="s">
        <v>11</v>
      </c>
      <c r="C168" s="60" t="s">
        <v>289</v>
      </c>
      <c r="D168" s="60">
        <v>2016</v>
      </c>
      <c r="E168" s="60">
        <v>2016</v>
      </c>
      <c r="F168" s="58" t="s">
        <v>282</v>
      </c>
      <c r="G168" s="61">
        <v>1000</v>
      </c>
      <c r="H168" s="61">
        <v>1000</v>
      </c>
      <c r="I168" s="5"/>
      <c r="J168" s="5">
        <v>400</v>
      </c>
      <c r="K168" s="5">
        <v>0</v>
      </c>
      <c r="L168" s="5">
        <v>0</v>
      </c>
      <c r="M168" s="5"/>
      <c r="N168" s="5"/>
      <c r="O168" s="5"/>
      <c r="P168" s="5"/>
      <c r="Q168" s="5"/>
      <c r="R168" s="34" t="s">
        <v>4</v>
      </c>
      <c r="S168" s="59" t="s">
        <v>392</v>
      </c>
      <c r="T168" s="59"/>
      <c r="U168" s="59"/>
      <c r="V168" s="59"/>
      <c r="W168" s="22" t="e">
        <f>MATCH(C:C,'[3]форма 2'!$C$1:$C$65536,0)</f>
        <v>#N/A</v>
      </c>
      <c r="X168" s="22" t="e">
        <f>INDEX('[3]форма 2'!$Z$1:$Z$65536,W:W,0)</f>
        <v>#N/A</v>
      </c>
      <c r="Y168" s="3">
        <f>MATCH(C:C,[4]TDSheet!$A$1:$A$65536,0)</f>
        <v>1206</v>
      </c>
      <c r="Z168" s="3" t="str">
        <f>INDEX([4]TDSheet!$D$1:$D$65536,Y:Y,0)</f>
        <v>5.10 Прочие. Транспорт</v>
      </c>
      <c r="AA168" s="3" t="s">
        <v>598</v>
      </c>
      <c r="AB168" s="3" t="s">
        <v>599</v>
      </c>
    </row>
    <row r="169" spans="1:33" s="3" customFormat="1" ht="12.75" x14ac:dyDescent="0.2">
      <c r="A169" s="60"/>
      <c r="B169" s="54"/>
      <c r="C169" s="60"/>
      <c r="D169" s="60"/>
      <c r="E169" s="60"/>
      <c r="F169" s="58"/>
      <c r="G169" s="61"/>
      <c r="H169" s="61"/>
      <c r="I169" s="5"/>
      <c r="J169" s="4">
        <v>400</v>
      </c>
      <c r="K169" s="4"/>
      <c r="L169" s="4"/>
      <c r="M169" s="5"/>
      <c r="N169" s="5"/>
      <c r="O169" s="4"/>
      <c r="P169" s="5"/>
      <c r="Q169" s="5"/>
      <c r="R169" s="28" t="s">
        <v>805</v>
      </c>
      <c r="S169" s="59"/>
      <c r="T169" s="59"/>
      <c r="U169" s="59"/>
      <c r="V169" s="59"/>
      <c r="W169" s="22"/>
      <c r="X169" s="22"/>
    </row>
    <row r="170" spans="1:33" s="3" customFormat="1" ht="18" customHeight="1" x14ac:dyDescent="0.2">
      <c r="A170" s="60">
        <v>76</v>
      </c>
      <c r="B170" s="52" t="s">
        <v>11</v>
      </c>
      <c r="C170" s="60" t="s">
        <v>290</v>
      </c>
      <c r="D170" s="60">
        <v>2017</v>
      </c>
      <c r="E170" s="60">
        <v>2017</v>
      </c>
      <c r="F170" s="58" t="s">
        <v>283</v>
      </c>
      <c r="G170" s="61">
        <v>5402.5423728813557</v>
      </c>
      <c r="H170" s="61">
        <v>5402.5423728813557</v>
      </c>
      <c r="I170" s="5"/>
      <c r="J170" s="5">
        <v>0</v>
      </c>
      <c r="K170" s="5">
        <v>2160</v>
      </c>
      <c r="L170" s="5">
        <v>0</v>
      </c>
      <c r="M170" s="5"/>
      <c r="N170" s="5"/>
      <c r="O170" s="5"/>
      <c r="P170" s="5"/>
      <c r="Q170" s="5"/>
      <c r="R170" s="34" t="s">
        <v>4</v>
      </c>
      <c r="S170" s="59" t="s">
        <v>392</v>
      </c>
      <c r="T170" s="59"/>
      <c r="U170" s="59"/>
      <c r="V170" s="59"/>
      <c r="W170" s="22" t="e">
        <f>MATCH(C:C,'[3]форма 2'!$C$1:$C$65536,0)</f>
        <v>#N/A</v>
      </c>
      <c r="X170" s="22" t="e">
        <f>INDEX('[3]форма 2'!$Z$1:$Z$65536,W:W,0)</f>
        <v>#N/A</v>
      </c>
      <c r="Y170" s="3">
        <f>MATCH(C:C,[4]TDSheet!$A$1:$A$65536,0)</f>
        <v>1220</v>
      </c>
      <c r="Z170" s="3" t="str">
        <f>INDEX([4]TDSheet!$D$1:$D$65536,Y:Y,0)</f>
        <v>5.10 Прочие. Транспорт</v>
      </c>
      <c r="AA170" s="3" t="s">
        <v>598</v>
      </c>
      <c r="AB170" s="3" t="s">
        <v>600</v>
      </c>
    </row>
    <row r="171" spans="1:33" s="3" customFormat="1" ht="12.75" x14ac:dyDescent="0.2">
      <c r="A171" s="60"/>
      <c r="B171" s="54"/>
      <c r="C171" s="60"/>
      <c r="D171" s="60"/>
      <c r="E171" s="60"/>
      <c r="F171" s="58"/>
      <c r="G171" s="61"/>
      <c r="H171" s="61"/>
      <c r="I171" s="5"/>
      <c r="J171" s="4"/>
      <c r="K171" s="4">
        <v>2160</v>
      </c>
      <c r="L171" s="4"/>
      <c r="M171" s="5"/>
      <c r="N171" s="5"/>
      <c r="O171" s="4"/>
      <c r="P171" s="5"/>
      <c r="Q171" s="5"/>
      <c r="R171" s="28" t="s">
        <v>805</v>
      </c>
      <c r="S171" s="59"/>
      <c r="T171" s="59"/>
      <c r="U171" s="59"/>
      <c r="V171" s="59"/>
      <c r="W171" s="22"/>
      <c r="X171" s="22"/>
    </row>
    <row r="172" spans="1:33" s="3" customFormat="1" ht="19.5" customHeight="1" x14ac:dyDescent="0.2">
      <c r="A172" s="60">
        <v>77</v>
      </c>
      <c r="B172" s="52" t="s">
        <v>11</v>
      </c>
      <c r="C172" s="60" t="s">
        <v>436</v>
      </c>
      <c r="D172" s="60">
        <v>2018</v>
      </c>
      <c r="E172" s="60">
        <v>2018</v>
      </c>
      <c r="F172" s="58" t="s">
        <v>437</v>
      </c>
      <c r="G172" s="61">
        <v>4999.9999999999991</v>
      </c>
      <c r="H172" s="61">
        <v>4999.9999999999991</v>
      </c>
      <c r="I172" s="5"/>
      <c r="J172" s="5">
        <v>0</v>
      </c>
      <c r="K172" s="5">
        <v>0</v>
      </c>
      <c r="L172" s="5">
        <v>2000</v>
      </c>
      <c r="M172" s="5"/>
      <c r="N172" s="5"/>
      <c r="O172" s="5"/>
      <c r="P172" s="5"/>
      <c r="Q172" s="5"/>
      <c r="R172" s="34" t="s">
        <v>4</v>
      </c>
      <c r="S172" s="59" t="s">
        <v>392</v>
      </c>
      <c r="T172" s="59"/>
      <c r="U172" s="59"/>
      <c r="V172" s="59"/>
      <c r="W172" s="22" t="e">
        <f>MATCH(C:C,'[3]форма 2'!$C$1:$C$65536,0)</f>
        <v>#N/A</v>
      </c>
      <c r="X172" s="22" t="e">
        <f>INDEX('[3]форма 2'!$Z$1:$Z$65536,W:W,0)</f>
        <v>#N/A</v>
      </c>
      <c r="Y172" s="3">
        <f>MATCH(C:C,[4]TDSheet!$A$1:$A$65536,0)</f>
        <v>1187</v>
      </c>
      <c r="Z172" s="3" t="str">
        <f>INDEX([4]TDSheet!$D$1:$D$65536,Y:Y,0)</f>
        <v>5.10 Прочие. Транспорт</v>
      </c>
      <c r="AA172" s="3" t="s">
        <v>598</v>
      </c>
      <c r="AB172" s="3" t="s">
        <v>599</v>
      </c>
    </row>
    <row r="173" spans="1:33" s="3" customFormat="1" ht="12.75" x14ac:dyDescent="0.2">
      <c r="A173" s="60"/>
      <c r="B173" s="54"/>
      <c r="C173" s="60"/>
      <c r="D173" s="60"/>
      <c r="E173" s="60"/>
      <c r="F173" s="58"/>
      <c r="G173" s="61"/>
      <c r="H173" s="61"/>
      <c r="I173" s="5"/>
      <c r="J173" s="4"/>
      <c r="K173" s="4"/>
      <c r="L173" s="4">
        <v>2000</v>
      </c>
      <c r="M173" s="5"/>
      <c r="N173" s="5"/>
      <c r="O173" s="4"/>
      <c r="P173" s="5"/>
      <c r="Q173" s="5"/>
      <c r="R173" s="28" t="s">
        <v>805</v>
      </c>
      <c r="S173" s="59"/>
      <c r="T173" s="59"/>
      <c r="U173" s="59"/>
      <c r="V173" s="59"/>
      <c r="W173" s="22"/>
      <c r="X173" s="22"/>
    </row>
    <row r="174" spans="1:33" s="3" customFormat="1" ht="26.25" customHeight="1" x14ac:dyDescent="0.2">
      <c r="A174" s="60">
        <v>78</v>
      </c>
      <c r="B174" s="52" t="s">
        <v>11</v>
      </c>
      <c r="C174" s="60" t="s">
        <v>230</v>
      </c>
      <c r="D174" s="60">
        <v>2015</v>
      </c>
      <c r="E174" s="60">
        <v>2016</v>
      </c>
      <c r="F174" s="58" t="s">
        <v>155</v>
      </c>
      <c r="G174" s="61">
        <v>900</v>
      </c>
      <c r="H174" s="61">
        <v>900</v>
      </c>
      <c r="I174" s="5">
        <v>360</v>
      </c>
      <c r="J174" s="5">
        <v>0</v>
      </c>
      <c r="K174" s="5">
        <v>0</v>
      </c>
      <c r="L174" s="5">
        <v>0</v>
      </c>
      <c r="M174" s="5">
        <v>303.12507199999999</v>
      </c>
      <c r="N174" s="5">
        <v>0</v>
      </c>
      <c r="O174" s="5">
        <v>0</v>
      </c>
      <c r="P174" s="5">
        <v>100.14360000000001</v>
      </c>
      <c r="Q174" s="5">
        <v>202.981472</v>
      </c>
      <c r="R174" s="34" t="s">
        <v>4</v>
      </c>
      <c r="S174" s="59" t="s">
        <v>379</v>
      </c>
      <c r="T174" s="59"/>
      <c r="U174" s="59"/>
      <c r="V174" s="59"/>
      <c r="W174" s="22" t="e">
        <f>MATCH(C:C,'[3]форма 2'!$C$1:$C$65536,0)</f>
        <v>#N/A</v>
      </c>
      <c r="X174" s="22" t="e">
        <f>INDEX('[3]форма 2'!$Z$1:$Z$65536,W:W,0)</f>
        <v>#N/A</v>
      </c>
      <c r="Y174" s="3" t="e">
        <f>MATCH(C:C,[4]TDSheet!$A$1:$A$65536,0)</f>
        <v>#N/A</v>
      </c>
      <c r="Z174" s="3" t="e">
        <f>INDEX([4]TDSheet!$D$1:$D$65536,Y:Y,0)</f>
        <v>#N/A</v>
      </c>
      <c r="AA174" s="3" t="e">
        <v>#N/A</v>
      </c>
      <c r="AB174" s="3" t="e">
        <v>#N/A</v>
      </c>
      <c r="AD174" s="3">
        <f>MATCH(C:C,[5]TDSheet!$A$1:$A$65536,0)</f>
        <v>103</v>
      </c>
      <c r="AE174" s="3" t="s">
        <v>772</v>
      </c>
      <c r="AF174" s="3" t="s">
        <v>773</v>
      </c>
      <c r="AG174" s="3" t="s">
        <v>774</v>
      </c>
    </row>
    <row r="175" spans="1:33" s="3" customFormat="1" ht="12.75" x14ac:dyDescent="0.2">
      <c r="A175" s="60"/>
      <c r="B175" s="54"/>
      <c r="C175" s="60"/>
      <c r="D175" s="60"/>
      <c r="E175" s="60"/>
      <c r="F175" s="58"/>
      <c r="G175" s="61"/>
      <c r="H175" s="61"/>
      <c r="I175" s="5">
        <v>360</v>
      </c>
      <c r="J175" s="4"/>
      <c r="K175" s="4"/>
      <c r="L175" s="4"/>
      <c r="M175" s="4">
        <v>303.12507199999999</v>
      </c>
      <c r="N175" s="4">
        <v>0</v>
      </c>
      <c r="O175" s="4">
        <v>0</v>
      </c>
      <c r="P175" s="4">
        <v>100.14360000000001</v>
      </c>
      <c r="Q175" s="4">
        <v>202.981472</v>
      </c>
      <c r="R175" s="28" t="s">
        <v>803</v>
      </c>
      <c r="S175" s="59"/>
      <c r="T175" s="59"/>
      <c r="U175" s="59"/>
      <c r="V175" s="59"/>
      <c r="W175" s="22"/>
      <c r="X175" s="22"/>
    </row>
    <row r="176" spans="1:33" s="3" customFormat="1" ht="76.5" x14ac:dyDescent="0.2">
      <c r="A176" s="60">
        <v>79</v>
      </c>
      <c r="B176" s="52" t="s">
        <v>11</v>
      </c>
      <c r="C176" s="60" t="s">
        <v>25</v>
      </c>
      <c r="D176" s="60">
        <v>2012</v>
      </c>
      <c r="E176" s="60">
        <v>2017</v>
      </c>
      <c r="F176" s="58" t="s">
        <v>438</v>
      </c>
      <c r="G176" s="61">
        <v>51694.915254237283</v>
      </c>
      <c r="H176" s="61">
        <v>40008.47457627119</v>
      </c>
      <c r="I176" s="5">
        <v>8559.6</v>
      </c>
      <c r="J176" s="5">
        <v>4170.0000000000009</v>
      </c>
      <c r="K176" s="5">
        <v>0</v>
      </c>
      <c r="L176" s="5">
        <v>0</v>
      </c>
      <c r="M176" s="5">
        <v>9209.0802480000002</v>
      </c>
      <c r="N176" s="5">
        <v>270.05402800000002</v>
      </c>
      <c r="O176" s="5">
        <v>2188.9990040000002</v>
      </c>
      <c r="P176" s="5">
        <v>2549.721575999999</v>
      </c>
      <c r="Q176" s="5">
        <v>4200.3056400000005</v>
      </c>
      <c r="R176" s="34" t="s">
        <v>4</v>
      </c>
      <c r="S176" s="59" t="s">
        <v>378</v>
      </c>
      <c r="T176" s="59"/>
      <c r="U176" s="59"/>
      <c r="V176" s="59"/>
      <c r="W176" s="22">
        <f>MATCH(C:C,'[3]форма 2'!$C$1:$C$65536,0)</f>
        <v>190</v>
      </c>
      <c r="X176"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176" s="3">
        <f>MATCH(C:C,[4]TDSheet!$A$1:$A$65536,0)</f>
        <v>1519</v>
      </c>
      <c r="Z176" s="3" t="str">
        <f>INDEX([4]TDSheet!$D$1:$D$65536,Y:Y,0)</f>
        <v>5.6 ИТСО</v>
      </c>
      <c r="AA176" s="3" t="s">
        <v>550</v>
      </c>
      <c r="AB176" s="3" t="s">
        <v>551</v>
      </c>
    </row>
    <row r="177" spans="1:33" s="3" customFormat="1" ht="12.75" x14ac:dyDescent="0.2">
      <c r="A177" s="60"/>
      <c r="B177" s="54"/>
      <c r="C177" s="60"/>
      <c r="D177" s="60"/>
      <c r="E177" s="60"/>
      <c r="F177" s="58"/>
      <c r="G177" s="61"/>
      <c r="H177" s="61"/>
      <c r="I177" s="4">
        <v>8559.6</v>
      </c>
      <c r="J177" s="4">
        <v>4170.0000000000009</v>
      </c>
      <c r="K177" s="4"/>
      <c r="L177" s="4"/>
      <c r="M177" s="4">
        <v>9209.0802480000002</v>
      </c>
      <c r="N177" s="4">
        <v>270.05402800000002</v>
      </c>
      <c r="O177" s="4">
        <v>2188.9990040000002</v>
      </c>
      <c r="P177" s="4">
        <v>2549.721575999999</v>
      </c>
      <c r="Q177" s="4">
        <v>4200.3056400000005</v>
      </c>
      <c r="R177" s="28" t="s">
        <v>803</v>
      </c>
      <c r="S177" s="59"/>
      <c r="T177" s="59"/>
      <c r="U177" s="59"/>
      <c r="V177" s="59"/>
      <c r="W177" s="22"/>
      <c r="X177" s="22"/>
    </row>
    <row r="178" spans="1:33" s="3" customFormat="1" ht="76.5" x14ac:dyDescent="0.2">
      <c r="A178" s="60">
        <v>80</v>
      </c>
      <c r="B178" s="52" t="s">
        <v>11</v>
      </c>
      <c r="C178" s="60" t="s">
        <v>46</v>
      </c>
      <c r="D178" s="60">
        <v>2011</v>
      </c>
      <c r="E178" s="60">
        <v>2013</v>
      </c>
      <c r="F178" s="58" t="s">
        <v>158</v>
      </c>
      <c r="G178" s="61">
        <v>4253.3140000000003</v>
      </c>
      <c r="H178" s="61">
        <f>M178/0.4</f>
        <v>298.72001</v>
      </c>
      <c r="I178" s="5"/>
      <c r="J178" s="5"/>
      <c r="K178" s="5"/>
      <c r="L178" s="5"/>
      <c r="M178" s="5">
        <v>119.488004</v>
      </c>
      <c r="N178" s="5">
        <v>35.374736000000006</v>
      </c>
      <c r="O178" s="5">
        <v>35.767792000000007</v>
      </c>
      <c r="P178" s="5">
        <v>36.160843999999976</v>
      </c>
      <c r="Q178" s="5">
        <v>12.184632000000022</v>
      </c>
      <c r="R178" s="34" t="s">
        <v>4</v>
      </c>
      <c r="S178" s="59" t="s">
        <v>379</v>
      </c>
      <c r="T178" s="59"/>
      <c r="U178" s="59"/>
      <c r="V178" s="59"/>
      <c r="W178" s="22">
        <f>MATCH(C:C,'[3]форма 2'!$C$1:$C$65536,0)</f>
        <v>222</v>
      </c>
      <c r="X178"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178" s="3">
        <f>MATCH(C:C,[4]TDSheet!$A$1:$A$65536,0)</f>
        <v>279</v>
      </c>
      <c r="Z178" s="3" t="str">
        <f>INDEX([4]TDSheet!$D$1:$D$65536,Y:Y,0)</f>
        <v>3.1 Главный инженер</v>
      </c>
      <c r="AA178" s="3" t="s">
        <v>601</v>
      </c>
      <c r="AB178" s="3" t="s">
        <v>602</v>
      </c>
    </row>
    <row r="179" spans="1:33" s="3" customFormat="1" ht="12.75" x14ac:dyDescent="0.2">
      <c r="A179" s="60"/>
      <c r="B179" s="54"/>
      <c r="C179" s="60"/>
      <c r="D179" s="60"/>
      <c r="E179" s="60"/>
      <c r="F179" s="58"/>
      <c r="G179" s="61"/>
      <c r="H179" s="61"/>
      <c r="I179" s="5"/>
      <c r="J179" s="4"/>
      <c r="K179" s="4"/>
      <c r="L179" s="4"/>
      <c r="M179" s="4">
        <v>119.488004</v>
      </c>
      <c r="N179" s="4">
        <v>35.374736000000006</v>
      </c>
      <c r="O179" s="4">
        <v>35.767792000000007</v>
      </c>
      <c r="P179" s="4">
        <v>36.160843999999976</v>
      </c>
      <c r="Q179" s="4">
        <v>12.184632000000022</v>
      </c>
      <c r="R179" s="28" t="s">
        <v>805</v>
      </c>
      <c r="S179" s="59"/>
      <c r="T179" s="59"/>
      <c r="U179" s="59"/>
      <c r="V179" s="59"/>
      <c r="W179" s="22"/>
      <c r="X179" s="22"/>
    </row>
    <row r="180" spans="1:33" s="3" customFormat="1" ht="12.75" x14ac:dyDescent="0.2">
      <c r="A180" s="60">
        <v>81</v>
      </c>
      <c r="B180" s="52" t="s">
        <v>11</v>
      </c>
      <c r="C180" s="60" t="s">
        <v>486</v>
      </c>
      <c r="D180" s="60">
        <v>2015</v>
      </c>
      <c r="E180" s="60">
        <v>2015</v>
      </c>
      <c r="F180" s="58" t="s">
        <v>487</v>
      </c>
      <c r="G180" s="61">
        <v>770</v>
      </c>
      <c r="H180" s="61">
        <v>770</v>
      </c>
      <c r="I180" s="5"/>
      <c r="J180" s="5"/>
      <c r="K180" s="5"/>
      <c r="L180" s="5"/>
      <c r="M180" s="5">
        <v>299.52</v>
      </c>
      <c r="N180" s="5">
        <v>0</v>
      </c>
      <c r="O180" s="5">
        <v>0</v>
      </c>
      <c r="P180" s="5">
        <v>299.52</v>
      </c>
      <c r="Q180" s="5">
        <v>0</v>
      </c>
      <c r="R180" s="34" t="s">
        <v>4</v>
      </c>
      <c r="S180" s="59" t="s">
        <v>392</v>
      </c>
      <c r="T180" s="59"/>
      <c r="U180" s="59"/>
      <c r="V180" s="59"/>
      <c r="W180" s="22" t="e">
        <f>MATCH(C:C,'[3]форма 2'!$C$1:$C$65536,0)</f>
        <v>#N/A</v>
      </c>
      <c r="X180" s="22" t="e">
        <f>INDEX('[3]форма 2'!$Z$1:$Z$65536,W:W,0)</f>
        <v>#N/A</v>
      </c>
      <c r="Y180" s="3" t="e">
        <f>MATCH(C:C,[4]TDSheet!$A$1:$A$65536,0)</f>
        <v>#N/A</v>
      </c>
      <c r="Z180" s="3" t="e">
        <f>INDEX([4]TDSheet!$D$1:$D$65536,Y:Y,0)</f>
        <v>#N/A</v>
      </c>
      <c r="AA180" s="3" t="e">
        <v>#N/A</v>
      </c>
      <c r="AB180" s="3" t="e">
        <v>#N/A</v>
      </c>
      <c r="AD180" s="3">
        <f>MATCH(C:C,[5]TDSheet!$A$1:$A$65536,0)</f>
        <v>850</v>
      </c>
      <c r="AE180" s="3" t="s">
        <v>775</v>
      </c>
      <c r="AF180" s="3" t="s">
        <v>776</v>
      </c>
      <c r="AG180" s="3" t="s">
        <v>777</v>
      </c>
    </row>
    <row r="181" spans="1:33" s="3" customFormat="1" ht="12.75" x14ac:dyDescent="0.2">
      <c r="A181" s="60"/>
      <c r="B181" s="54"/>
      <c r="C181" s="60"/>
      <c r="D181" s="60"/>
      <c r="E181" s="60"/>
      <c r="F181" s="58"/>
      <c r="G181" s="61"/>
      <c r="H181" s="61"/>
      <c r="I181" s="5"/>
      <c r="J181" s="4"/>
      <c r="K181" s="4"/>
      <c r="L181" s="4"/>
      <c r="M181" s="4">
        <v>299.52</v>
      </c>
      <c r="N181" s="4">
        <v>0</v>
      </c>
      <c r="O181" s="4">
        <v>0</v>
      </c>
      <c r="P181" s="4">
        <v>299.52</v>
      </c>
      <c r="Q181" s="4">
        <v>0</v>
      </c>
      <c r="R181" s="28" t="s">
        <v>805</v>
      </c>
      <c r="S181" s="59"/>
      <c r="T181" s="59"/>
      <c r="U181" s="59"/>
      <c r="V181" s="59"/>
      <c r="W181" s="22"/>
      <c r="X181" s="22"/>
    </row>
    <row r="182" spans="1:33" s="3" customFormat="1" ht="18" customHeight="1" x14ac:dyDescent="0.2">
      <c r="A182" s="60">
        <v>82</v>
      </c>
      <c r="B182" s="52" t="s">
        <v>11</v>
      </c>
      <c r="C182" s="60" t="s">
        <v>488</v>
      </c>
      <c r="D182" s="60">
        <v>2015</v>
      </c>
      <c r="E182" s="60">
        <v>2015</v>
      </c>
      <c r="F182" s="58" t="s">
        <v>489</v>
      </c>
      <c r="G182" s="61">
        <v>1400</v>
      </c>
      <c r="H182" s="61">
        <v>1400</v>
      </c>
      <c r="I182" s="5"/>
      <c r="J182" s="5"/>
      <c r="K182" s="5"/>
      <c r="L182" s="5"/>
      <c r="M182" s="5">
        <v>1472.0840000000001</v>
      </c>
      <c r="N182" s="5">
        <v>0</v>
      </c>
      <c r="O182" s="5">
        <v>0</v>
      </c>
      <c r="P182" s="5">
        <v>524.60400000000004</v>
      </c>
      <c r="Q182" s="5">
        <v>947.48</v>
      </c>
      <c r="R182" s="34" t="s">
        <v>4</v>
      </c>
      <c r="S182" s="59" t="s">
        <v>392</v>
      </c>
      <c r="T182" s="59"/>
      <c r="U182" s="59"/>
      <c r="V182" s="59"/>
      <c r="W182" s="22" t="e">
        <f>MATCH(C:C,'[3]форма 2'!$C$1:$C$65536,0)</f>
        <v>#N/A</v>
      </c>
      <c r="X182" s="22" t="e">
        <f>INDEX('[3]форма 2'!$Z$1:$Z$65536,W:W,0)</f>
        <v>#N/A</v>
      </c>
      <c r="Y182" s="3" t="e">
        <f>MATCH(C:C,[4]TDSheet!$A$1:$A$65536,0)</f>
        <v>#N/A</v>
      </c>
      <c r="Z182" s="3" t="e">
        <f>INDEX([4]TDSheet!$D$1:$D$65536,Y:Y,0)</f>
        <v>#N/A</v>
      </c>
      <c r="AA182" s="3" t="e">
        <v>#N/A</v>
      </c>
      <c r="AB182" s="3" t="e">
        <v>#N/A</v>
      </c>
      <c r="AD182" s="3">
        <f>MATCH(C:C,[5]TDSheet!$A$1:$A$65536,0)</f>
        <v>864</v>
      </c>
      <c r="AE182" s="3" t="s">
        <v>778</v>
      </c>
      <c r="AF182" s="3" t="s">
        <v>599</v>
      </c>
      <c r="AG182" s="3" t="s">
        <v>779</v>
      </c>
    </row>
    <row r="183" spans="1:33" s="3" customFormat="1" ht="12.75" x14ac:dyDescent="0.2">
      <c r="A183" s="60"/>
      <c r="B183" s="54"/>
      <c r="C183" s="60"/>
      <c r="D183" s="60"/>
      <c r="E183" s="60"/>
      <c r="F183" s="58"/>
      <c r="G183" s="61"/>
      <c r="H183" s="61"/>
      <c r="I183" s="5"/>
      <c r="J183" s="4"/>
      <c r="K183" s="4"/>
      <c r="L183" s="4"/>
      <c r="M183" s="4">
        <v>1472.0840000000001</v>
      </c>
      <c r="N183" s="4">
        <v>0</v>
      </c>
      <c r="O183" s="4">
        <v>0</v>
      </c>
      <c r="P183" s="4">
        <v>524.60400000000004</v>
      </c>
      <c r="Q183" s="4">
        <v>947.48</v>
      </c>
      <c r="R183" s="28" t="s">
        <v>805</v>
      </c>
      <c r="S183" s="59"/>
      <c r="T183" s="59"/>
      <c r="U183" s="59"/>
      <c r="V183" s="59"/>
      <c r="W183" s="22"/>
      <c r="X183" s="22"/>
    </row>
    <row r="184" spans="1:33" s="3" customFormat="1" ht="18.75" customHeight="1" x14ac:dyDescent="0.2">
      <c r="A184" s="60">
        <v>83</v>
      </c>
      <c r="B184" s="52" t="s">
        <v>11</v>
      </c>
      <c r="C184" s="60" t="s">
        <v>490</v>
      </c>
      <c r="D184" s="60">
        <v>2015</v>
      </c>
      <c r="E184" s="60">
        <v>2015</v>
      </c>
      <c r="F184" s="58" t="s">
        <v>491</v>
      </c>
      <c r="G184" s="61">
        <v>2501</v>
      </c>
      <c r="H184" s="61">
        <v>2501</v>
      </c>
      <c r="I184" s="5"/>
      <c r="J184" s="5"/>
      <c r="K184" s="5"/>
      <c r="L184" s="5"/>
      <c r="M184" s="5">
        <v>1000.5360000000001</v>
      </c>
      <c r="N184" s="5">
        <v>0</v>
      </c>
      <c r="O184" s="5">
        <v>0</v>
      </c>
      <c r="P184" s="5">
        <v>0</v>
      </c>
      <c r="Q184" s="5">
        <v>1000.5360000000001</v>
      </c>
      <c r="R184" s="34" t="s">
        <v>4</v>
      </c>
      <c r="S184" s="59" t="s">
        <v>378</v>
      </c>
      <c r="T184" s="59"/>
      <c r="U184" s="59"/>
      <c r="V184" s="59"/>
      <c r="W184" s="22" t="e">
        <f>MATCH(C:C,'[3]форма 2'!$C$1:$C$65536,0)</f>
        <v>#N/A</v>
      </c>
      <c r="X184" s="22" t="e">
        <f>INDEX('[3]форма 2'!$Z$1:$Z$65536,W:W,0)</f>
        <v>#N/A</v>
      </c>
      <c r="Y184" s="3" t="e">
        <f>MATCH(C:C,[4]TDSheet!$A$1:$A$65536,0)</f>
        <v>#N/A</v>
      </c>
      <c r="Z184" s="3" t="e">
        <f>INDEX([4]TDSheet!$D$1:$D$65536,Y:Y,0)</f>
        <v>#N/A</v>
      </c>
      <c r="AA184" s="3" t="e">
        <v>#N/A</v>
      </c>
      <c r="AB184" s="3" t="e">
        <v>#N/A</v>
      </c>
      <c r="AD184" s="3">
        <f>MATCH(C:C,[5]TDSheet!$A$1:$A$65536,0)</f>
        <v>1070</v>
      </c>
      <c r="AE184" s="3" t="s">
        <v>756</v>
      </c>
      <c r="AF184" s="3" t="s">
        <v>578</v>
      </c>
      <c r="AG184" s="3" t="s">
        <v>550</v>
      </c>
    </row>
    <row r="185" spans="1:33" s="3" customFormat="1" ht="12.75" x14ac:dyDescent="0.2">
      <c r="A185" s="60"/>
      <c r="B185" s="54"/>
      <c r="C185" s="60"/>
      <c r="D185" s="60"/>
      <c r="E185" s="60"/>
      <c r="F185" s="58"/>
      <c r="G185" s="61"/>
      <c r="H185" s="61"/>
      <c r="I185" s="5"/>
      <c r="J185" s="4"/>
      <c r="K185" s="4"/>
      <c r="L185" s="4"/>
      <c r="M185" s="4">
        <v>1000.5360000000001</v>
      </c>
      <c r="N185" s="4">
        <v>0</v>
      </c>
      <c r="O185" s="4">
        <v>0</v>
      </c>
      <c r="P185" s="4">
        <v>0</v>
      </c>
      <c r="Q185" s="4">
        <v>1000.5360000000001</v>
      </c>
      <c r="R185" s="28" t="s">
        <v>805</v>
      </c>
      <c r="S185" s="59"/>
      <c r="T185" s="59"/>
      <c r="U185" s="59"/>
      <c r="V185" s="59"/>
      <c r="W185" s="22"/>
      <c r="X185" s="22"/>
    </row>
    <row r="186" spans="1:33" s="3" customFormat="1" ht="20.25" customHeight="1" x14ac:dyDescent="0.2">
      <c r="A186" s="60">
        <v>84</v>
      </c>
      <c r="B186" s="52" t="s">
        <v>11</v>
      </c>
      <c r="C186" s="60" t="s">
        <v>492</v>
      </c>
      <c r="D186" s="60">
        <v>2015</v>
      </c>
      <c r="E186" s="60">
        <v>2017</v>
      </c>
      <c r="F186" s="58" t="s">
        <v>493</v>
      </c>
      <c r="G186" s="61">
        <v>64420</v>
      </c>
      <c r="H186" s="61">
        <v>64420</v>
      </c>
      <c r="I186" s="5"/>
      <c r="J186" s="5"/>
      <c r="K186" s="5"/>
      <c r="L186" s="5"/>
      <c r="M186" s="5">
        <v>1625.996652</v>
      </c>
      <c r="N186" s="5">
        <v>0</v>
      </c>
      <c r="O186" s="5">
        <v>0</v>
      </c>
      <c r="P186" s="5">
        <v>0</v>
      </c>
      <c r="Q186" s="5">
        <v>1625.996652</v>
      </c>
      <c r="R186" s="34" t="s">
        <v>4</v>
      </c>
      <c r="S186" s="59" t="s">
        <v>380</v>
      </c>
      <c r="T186" s="59"/>
      <c r="U186" s="59"/>
      <c r="V186" s="59"/>
      <c r="W186" s="22" t="e">
        <f>MATCH(C:C,'[3]форма 2'!$C$1:$C$65536,0)</f>
        <v>#N/A</v>
      </c>
      <c r="X186" s="22" t="e">
        <f>INDEX('[3]форма 2'!$Z$1:$Z$65536,W:W,0)</f>
        <v>#N/A</v>
      </c>
      <c r="Y186" s="3">
        <f>MATCH(C:C,[4]TDSheet!$A$1:$A$65536,0)</f>
        <v>951</v>
      </c>
      <c r="Z186" s="3" t="str">
        <f>INDEX([4]TDSheet!$D$1:$D$65536,Y:Y,0)</f>
        <v>4.8 Вспомогательное</v>
      </c>
      <c r="AA186" s="3" t="s">
        <v>603</v>
      </c>
      <c r="AB186" s="3" t="s">
        <v>604</v>
      </c>
    </row>
    <row r="187" spans="1:33" s="3" customFormat="1" ht="12.75" x14ac:dyDescent="0.2">
      <c r="A187" s="60"/>
      <c r="B187" s="54"/>
      <c r="C187" s="60"/>
      <c r="D187" s="60"/>
      <c r="E187" s="60"/>
      <c r="F187" s="58"/>
      <c r="G187" s="61"/>
      <c r="H187" s="61"/>
      <c r="I187" s="5"/>
      <c r="J187" s="4"/>
      <c r="K187" s="4"/>
      <c r="L187" s="4"/>
      <c r="M187" s="4">
        <v>1625.996652</v>
      </c>
      <c r="N187" s="4">
        <v>0</v>
      </c>
      <c r="O187" s="4">
        <v>0</v>
      </c>
      <c r="P187" s="4">
        <v>0</v>
      </c>
      <c r="Q187" s="4">
        <v>1625.996652</v>
      </c>
      <c r="R187" s="28" t="s">
        <v>805</v>
      </c>
      <c r="S187" s="59"/>
      <c r="T187" s="59"/>
      <c r="U187" s="59"/>
      <c r="V187" s="59"/>
      <c r="W187" s="22"/>
      <c r="X187" s="22"/>
    </row>
    <row r="188" spans="1:33" s="3" customFormat="1" ht="12.75" x14ac:dyDescent="0.2">
      <c r="A188" s="60">
        <v>85</v>
      </c>
      <c r="B188" s="52" t="s">
        <v>11</v>
      </c>
      <c r="C188" s="60" t="s">
        <v>494</v>
      </c>
      <c r="D188" s="60">
        <v>2015</v>
      </c>
      <c r="E188" s="60">
        <v>2015</v>
      </c>
      <c r="F188" s="58" t="s">
        <v>495</v>
      </c>
      <c r="G188" s="61">
        <v>2648.5</v>
      </c>
      <c r="H188" s="61">
        <v>2648.5</v>
      </c>
      <c r="I188" s="5"/>
      <c r="J188" s="5"/>
      <c r="K188" s="5"/>
      <c r="L188" s="5"/>
      <c r="M188" s="5">
        <v>1059.4000000000001</v>
      </c>
      <c r="N188" s="5">
        <v>0</v>
      </c>
      <c r="O188" s="5">
        <v>0</v>
      </c>
      <c r="P188" s="5">
        <v>0</v>
      </c>
      <c r="Q188" s="5">
        <v>1059.4000000000001</v>
      </c>
      <c r="R188" s="34" t="s">
        <v>4</v>
      </c>
      <c r="S188" s="59" t="s">
        <v>380</v>
      </c>
      <c r="T188" s="59"/>
      <c r="U188" s="59"/>
      <c r="V188" s="59"/>
      <c r="W188" s="22" t="e">
        <f>MATCH(C:C,'[3]форма 2'!$C$1:$C$65536,0)</f>
        <v>#N/A</v>
      </c>
      <c r="X188" s="22" t="e">
        <f>INDEX('[3]форма 2'!$Z$1:$Z$65536,W:W,0)</f>
        <v>#N/A</v>
      </c>
      <c r="Y188" s="3" t="e">
        <f>MATCH(C:C,[4]TDSheet!$A$1:$A$65536,0)</f>
        <v>#N/A</v>
      </c>
      <c r="Z188" s="3" t="e">
        <f>INDEX([4]TDSheet!$D$1:$D$65536,Y:Y,0)</f>
        <v>#N/A</v>
      </c>
      <c r="AA188" s="3" t="e">
        <v>#N/A</v>
      </c>
      <c r="AB188" s="3" t="e">
        <v>#N/A</v>
      </c>
      <c r="AD188" s="3">
        <f>MATCH(C:C,[5]TDSheet!$A$1:$A$65536,0)</f>
        <v>670</v>
      </c>
      <c r="AE188" s="3" t="s">
        <v>766</v>
      </c>
      <c r="AF188" s="3" t="s">
        <v>780</v>
      </c>
      <c r="AG188" s="3" t="s">
        <v>781</v>
      </c>
    </row>
    <row r="189" spans="1:33" s="3" customFormat="1" ht="12.75" x14ac:dyDescent="0.2">
      <c r="A189" s="60"/>
      <c r="B189" s="54"/>
      <c r="C189" s="60"/>
      <c r="D189" s="60"/>
      <c r="E189" s="60"/>
      <c r="F189" s="58"/>
      <c r="G189" s="61"/>
      <c r="H189" s="61"/>
      <c r="I189" s="5"/>
      <c r="J189" s="4"/>
      <c r="K189" s="4"/>
      <c r="L189" s="4"/>
      <c r="M189" s="4">
        <v>1059.4000000000001</v>
      </c>
      <c r="N189" s="4">
        <v>0</v>
      </c>
      <c r="O189" s="4">
        <v>0</v>
      </c>
      <c r="P189" s="4">
        <v>0</v>
      </c>
      <c r="Q189" s="4">
        <v>1059.4000000000001</v>
      </c>
      <c r="R189" s="28" t="s">
        <v>805</v>
      </c>
      <c r="S189" s="59"/>
      <c r="T189" s="59"/>
      <c r="U189" s="59"/>
      <c r="V189" s="59"/>
      <c r="W189" s="22"/>
      <c r="X189" s="22"/>
    </row>
    <row r="190" spans="1:33" s="3" customFormat="1" ht="12.75" customHeight="1" x14ac:dyDescent="0.2">
      <c r="A190" s="52">
        <v>86</v>
      </c>
      <c r="B190" s="52" t="s">
        <v>11</v>
      </c>
      <c r="C190" s="52" t="s">
        <v>496</v>
      </c>
      <c r="D190" s="52">
        <v>2015</v>
      </c>
      <c r="E190" s="52">
        <v>2016</v>
      </c>
      <c r="F190" s="55" t="s">
        <v>497</v>
      </c>
      <c r="G190" s="46">
        <v>65063</v>
      </c>
      <c r="H190" s="46">
        <v>65063</v>
      </c>
      <c r="I190" s="5"/>
      <c r="J190" s="5"/>
      <c r="K190" s="5"/>
      <c r="L190" s="5"/>
      <c r="M190" s="5">
        <v>46516.16332</v>
      </c>
      <c r="N190" s="5">
        <v>0</v>
      </c>
      <c r="O190" s="5">
        <v>0</v>
      </c>
      <c r="P190" s="5">
        <v>0</v>
      </c>
      <c r="Q190" s="5">
        <v>46516.16332</v>
      </c>
      <c r="R190" s="34" t="s">
        <v>4</v>
      </c>
      <c r="S190" s="59" t="s">
        <v>536</v>
      </c>
      <c r="T190" s="59"/>
      <c r="U190" s="59"/>
      <c r="V190" s="59"/>
      <c r="W190" s="22" t="e">
        <f>MATCH(C:C,'[3]форма 2'!$C$1:$C$65536,0)</f>
        <v>#N/A</v>
      </c>
      <c r="X190" s="22" t="e">
        <f>INDEX('[3]форма 2'!$Z$1:$Z$65536,W:W,0)</f>
        <v>#N/A</v>
      </c>
      <c r="Y190" s="3">
        <f>MATCH(C:C,[4]TDSheet!$A$1:$A$65536,0)</f>
        <v>446</v>
      </c>
      <c r="Z190" s="3" t="str">
        <f>INDEX([4]TDSheet!$D$1:$D$65536,Y:Y,0)</f>
        <v>4.2 Котлы</v>
      </c>
      <c r="AA190" s="3" t="s">
        <v>605</v>
      </c>
      <c r="AB190" s="3" t="s">
        <v>536</v>
      </c>
    </row>
    <row r="191" spans="1:33" s="3" customFormat="1" ht="12.75" customHeight="1" x14ac:dyDescent="0.2">
      <c r="A191" s="53"/>
      <c r="B191" s="53"/>
      <c r="C191" s="53"/>
      <c r="D191" s="53"/>
      <c r="E191" s="53"/>
      <c r="F191" s="56"/>
      <c r="G191" s="47"/>
      <c r="H191" s="47"/>
      <c r="I191" s="5"/>
      <c r="J191" s="4"/>
      <c r="K191" s="4"/>
      <c r="L191" s="4"/>
      <c r="M191" s="4">
        <f>SUM(N191:Q191)</f>
        <v>30000</v>
      </c>
      <c r="N191" s="4">
        <v>0</v>
      </c>
      <c r="O191" s="4">
        <v>0</v>
      </c>
      <c r="P191" s="4">
        <v>0</v>
      </c>
      <c r="Q191" s="4">
        <v>30000</v>
      </c>
      <c r="R191" s="28" t="s">
        <v>804</v>
      </c>
      <c r="S191" s="59"/>
      <c r="T191" s="59"/>
      <c r="U191" s="59"/>
      <c r="V191" s="59"/>
      <c r="W191" s="22"/>
      <c r="X191" s="22"/>
    </row>
    <row r="192" spans="1:33" s="3" customFormat="1" ht="15.75" customHeight="1" x14ac:dyDescent="0.2">
      <c r="A192" s="54"/>
      <c r="B192" s="54"/>
      <c r="C192" s="54"/>
      <c r="D192" s="54"/>
      <c r="E192" s="54"/>
      <c r="F192" s="57"/>
      <c r="G192" s="48"/>
      <c r="H192" s="48"/>
      <c r="I192" s="5"/>
      <c r="J192" s="4"/>
      <c r="K192" s="4"/>
      <c r="L192" s="4"/>
      <c r="M192" s="4">
        <f>SUM(N192:Q192)</f>
        <v>16516.16332</v>
      </c>
      <c r="N192" s="4">
        <v>0</v>
      </c>
      <c r="O192" s="4">
        <v>0</v>
      </c>
      <c r="P192" s="4">
        <v>0</v>
      </c>
      <c r="Q192" s="4">
        <v>16516.16332</v>
      </c>
      <c r="R192" s="28" t="s">
        <v>805</v>
      </c>
      <c r="S192" s="37"/>
      <c r="T192" s="37"/>
      <c r="U192" s="37"/>
      <c r="V192" s="37"/>
      <c r="W192" s="22"/>
      <c r="X192" s="22"/>
    </row>
    <row r="193" spans="1:33" s="3" customFormat="1" ht="15.75" customHeight="1" x14ac:dyDescent="0.2">
      <c r="A193" s="60">
        <v>87</v>
      </c>
      <c r="B193" s="52" t="s">
        <v>12</v>
      </c>
      <c r="C193" s="60" t="s">
        <v>234</v>
      </c>
      <c r="D193" s="60">
        <v>2014</v>
      </c>
      <c r="E193" s="60">
        <v>2015</v>
      </c>
      <c r="F193" s="58" t="s">
        <v>168</v>
      </c>
      <c r="G193" s="61">
        <v>4000</v>
      </c>
      <c r="H193" s="61">
        <v>3684.8016949152543</v>
      </c>
      <c r="I193" s="5">
        <v>1600</v>
      </c>
      <c r="J193" s="5">
        <v>0</v>
      </c>
      <c r="K193" s="5">
        <v>0</v>
      </c>
      <c r="L193" s="5">
        <v>0</v>
      </c>
      <c r="M193" s="5">
        <v>2886.7108080000003</v>
      </c>
      <c r="N193" s="5">
        <v>0</v>
      </c>
      <c r="O193" s="5">
        <v>0</v>
      </c>
      <c r="P193" s="5">
        <v>0</v>
      </c>
      <c r="Q193" s="5">
        <v>2886.7108080000003</v>
      </c>
      <c r="R193" s="34" t="s">
        <v>4</v>
      </c>
      <c r="S193" s="59" t="s">
        <v>783</v>
      </c>
      <c r="T193" s="59"/>
      <c r="U193" s="59"/>
      <c r="V193" s="59"/>
      <c r="W193" s="22" t="e">
        <f>MATCH(C:C,'[3]форма 2'!$C$1:$C$65536,0)</f>
        <v>#N/A</v>
      </c>
      <c r="X193" s="22" t="e">
        <f>INDEX('[3]форма 2'!$Z$1:$Z$65536,W:W,0)</f>
        <v>#N/A</v>
      </c>
      <c r="Y193" s="3" t="e">
        <f>MATCH(C:C,[4]TDSheet!$A$1:$A$65536,0)</f>
        <v>#N/A</v>
      </c>
      <c r="Z193" s="3" t="e">
        <f>INDEX([4]TDSheet!$D$1:$D$65536,Y:Y,0)</f>
        <v>#N/A</v>
      </c>
      <c r="AA193" s="3" t="e">
        <v>#N/A</v>
      </c>
      <c r="AB193" s="3" t="e">
        <v>#N/A</v>
      </c>
      <c r="AD193" s="3">
        <f>MATCH(C:C,[5]TDSheet!$A$1:$A$65536,0)</f>
        <v>48</v>
      </c>
      <c r="AE193" s="3" t="s">
        <v>782</v>
      </c>
      <c r="AF193" s="3" t="s">
        <v>783</v>
      </c>
      <c r="AG193" s="3" t="s">
        <v>784</v>
      </c>
    </row>
    <row r="194" spans="1:33" s="3" customFormat="1" ht="15.75" customHeight="1" x14ac:dyDescent="0.2">
      <c r="A194" s="60"/>
      <c r="B194" s="54"/>
      <c r="C194" s="60"/>
      <c r="D194" s="60"/>
      <c r="E194" s="60"/>
      <c r="F194" s="58"/>
      <c r="G194" s="61"/>
      <c r="H194" s="61"/>
      <c r="I194" s="4">
        <v>1600</v>
      </c>
      <c r="J194" s="4"/>
      <c r="K194" s="4"/>
      <c r="L194" s="4"/>
      <c r="M194" s="4">
        <v>2886.7108080000003</v>
      </c>
      <c r="N194" s="4">
        <v>0</v>
      </c>
      <c r="O194" s="4">
        <v>0</v>
      </c>
      <c r="P194" s="4">
        <v>0</v>
      </c>
      <c r="Q194" s="4">
        <v>2886.7108080000003</v>
      </c>
      <c r="R194" s="28" t="s">
        <v>803</v>
      </c>
      <c r="S194" s="59"/>
      <c r="T194" s="59"/>
      <c r="U194" s="59"/>
      <c r="V194" s="59"/>
      <c r="W194" s="22"/>
      <c r="X194" s="22"/>
    </row>
    <row r="195" spans="1:33" s="3" customFormat="1" ht="15.75" customHeight="1" x14ac:dyDescent="0.2">
      <c r="A195" s="60">
        <v>88</v>
      </c>
      <c r="B195" s="52" t="s">
        <v>12</v>
      </c>
      <c r="C195" s="60" t="s">
        <v>301</v>
      </c>
      <c r="D195" s="60">
        <v>2016</v>
      </c>
      <c r="E195" s="60">
        <v>2016</v>
      </c>
      <c r="F195" s="58" t="s">
        <v>295</v>
      </c>
      <c r="G195" s="61">
        <v>9999.9999999999982</v>
      </c>
      <c r="H195" s="61">
        <v>9999.9999999999982</v>
      </c>
      <c r="I195" s="5"/>
      <c r="J195" s="5">
        <v>4000</v>
      </c>
      <c r="K195" s="5">
        <v>0</v>
      </c>
      <c r="L195" s="5">
        <v>0</v>
      </c>
      <c r="M195" s="5">
        <v>0</v>
      </c>
      <c r="N195" s="5">
        <v>0</v>
      </c>
      <c r="O195" s="5">
        <v>0</v>
      </c>
      <c r="P195" s="5">
        <v>0</v>
      </c>
      <c r="Q195" s="5">
        <v>0</v>
      </c>
      <c r="R195" s="34" t="s">
        <v>4</v>
      </c>
      <c r="S195" s="59" t="s">
        <v>801</v>
      </c>
      <c r="T195" s="59"/>
      <c r="U195" s="59"/>
      <c r="V195" s="59"/>
      <c r="W195" s="22" t="e">
        <f>MATCH(C:C,'[3]форма 2'!$C$1:$C$65536,0)</f>
        <v>#N/A</v>
      </c>
      <c r="X195" s="22" t="e">
        <f>INDEX('[3]форма 2'!$Z$1:$Z$65536,W:W,0)</f>
        <v>#N/A</v>
      </c>
      <c r="Y195" s="3">
        <f>MATCH(C:C,[4]TDSheet!$A$1:$A$65536,0)</f>
        <v>1387</v>
      </c>
      <c r="Z195" s="3" t="str">
        <f>INDEX([4]TDSheet!$D$1:$D$65536,Y:Y,0)</f>
        <v>5.4 ИТ-Инфраструктура</v>
      </c>
      <c r="AA195" s="3" t="s">
        <v>537</v>
      </c>
      <c r="AB195" s="3" t="s">
        <v>538</v>
      </c>
    </row>
    <row r="196" spans="1:33" s="3" customFormat="1" ht="15.75" customHeight="1" x14ac:dyDescent="0.2">
      <c r="A196" s="60"/>
      <c r="B196" s="54"/>
      <c r="C196" s="60"/>
      <c r="D196" s="60"/>
      <c r="E196" s="60"/>
      <c r="F196" s="58"/>
      <c r="G196" s="61"/>
      <c r="H196" s="61"/>
      <c r="I196" s="5"/>
      <c r="J196" s="4">
        <v>4000</v>
      </c>
      <c r="K196" s="4"/>
      <c r="L196" s="4"/>
      <c r="M196" s="5"/>
      <c r="N196" s="5"/>
      <c r="O196" s="4"/>
      <c r="P196" s="5"/>
      <c r="Q196" s="5"/>
      <c r="R196" s="28" t="s">
        <v>805</v>
      </c>
      <c r="S196" s="59"/>
      <c r="T196" s="59"/>
      <c r="U196" s="59"/>
      <c r="V196" s="59"/>
      <c r="W196" s="22"/>
      <c r="X196" s="22"/>
    </row>
    <row r="197" spans="1:33" s="3" customFormat="1" ht="76.5" x14ac:dyDescent="0.2">
      <c r="A197" s="60">
        <v>89</v>
      </c>
      <c r="B197" s="52" t="s">
        <v>12</v>
      </c>
      <c r="C197" s="60" t="s">
        <v>95</v>
      </c>
      <c r="D197" s="60">
        <v>2014</v>
      </c>
      <c r="E197" s="60">
        <v>2015</v>
      </c>
      <c r="F197" s="58" t="s">
        <v>173</v>
      </c>
      <c r="G197" s="61">
        <v>677.96610169491521</v>
      </c>
      <c r="H197" s="61">
        <v>668</v>
      </c>
      <c r="I197" s="5">
        <v>0</v>
      </c>
      <c r="J197" s="5">
        <v>0</v>
      </c>
      <c r="K197" s="5">
        <v>0</v>
      </c>
      <c r="L197" s="5">
        <v>0</v>
      </c>
      <c r="M197" s="5">
        <v>0</v>
      </c>
      <c r="N197" s="5">
        <v>0</v>
      </c>
      <c r="O197" s="5">
        <v>0</v>
      </c>
      <c r="P197" s="5">
        <v>0</v>
      </c>
      <c r="Q197" s="5">
        <v>0</v>
      </c>
      <c r="R197" s="34" t="s">
        <v>4</v>
      </c>
      <c r="S197" s="59" t="s">
        <v>379</v>
      </c>
      <c r="T197" s="59"/>
      <c r="U197" s="59"/>
      <c r="V197" s="59"/>
      <c r="W197" s="22">
        <f>MATCH(C:C,'[3]форма 2'!$C$1:$C$65536,0)</f>
        <v>307</v>
      </c>
      <c r="X197"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197" s="3" t="e">
        <f>MATCH(C:C,[4]TDSheet!$A$1:$A$65536,0)</f>
        <v>#N/A</v>
      </c>
      <c r="Z197" s="3" t="e">
        <f>INDEX([4]TDSheet!$D$1:$D$65536,Y:Y,0)</f>
        <v>#N/A</v>
      </c>
      <c r="AA197" s="3" t="e">
        <v>#N/A</v>
      </c>
      <c r="AB197" s="3" t="e">
        <v>#N/A</v>
      </c>
    </row>
    <row r="198" spans="1:33" s="3" customFormat="1" ht="12.75" x14ac:dyDescent="0.2">
      <c r="A198" s="60"/>
      <c r="B198" s="54"/>
      <c r="C198" s="60"/>
      <c r="D198" s="60"/>
      <c r="E198" s="60"/>
      <c r="F198" s="58"/>
      <c r="G198" s="61"/>
      <c r="H198" s="61"/>
      <c r="I198" s="5"/>
      <c r="J198" s="4"/>
      <c r="K198" s="4"/>
      <c r="L198" s="4"/>
      <c r="M198" s="5"/>
      <c r="N198" s="5"/>
      <c r="O198" s="4"/>
      <c r="P198" s="5"/>
      <c r="Q198" s="5"/>
      <c r="R198" s="28"/>
      <c r="S198" s="59"/>
      <c r="T198" s="59"/>
      <c r="U198" s="59"/>
      <c r="V198" s="59"/>
      <c r="W198" s="22"/>
      <c r="X198" s="22"/>
    </row>
    <row r="199" spans="1:33" s="3" customFormat="1" ht="19.5" customHeight="1" x14ac:dyDescent="0.2">
      <c r="A199" s="60">
        <v>90</v>
      </c>
      <c r="B199" s="52" t="s">
        <v>12</v>
      </c>
      <c r="C199" s="60" t="s">
        <v>236</v>
      </c>
      <c r="D199" s="60">
        <v>2015</v>
      </c>
      <c r="E199" s="60">
        <v>2019</v>
      </c>
      <c r="F199" s="58" t="s">
        <v>170</v>
      </c>
      <c r="G199" s="61">
        <v>33747</v>
      </c>
      <c r="H199" s="61">
        <v>33747</v>
      </c>
      <c r="I199" s="5">
        <v>13498.800000000001</v>
      </c>
      <c r="J199" s="5">
        <v>0</v>
      </c>
      <c r="K199" s="5">
        <v>0</v>
      </c>
      <c r="L199" s="5">
        <v>0</v>
      </c>
      <c r="M199" s="5">
        <v>0</v>
      </c>
      <c r="N199" s="5">
        <v>0</v>
      </c>
      <c r="O199" s="5">
        <v>0</v>
      </c>
      <c r="P199" s="5">
        <v>0</v>
      </c>
      <c r="Q199" s="5">
        <v>0</v>
      </c>
      <c r="R199" s="34" t="s">
        <v>4</v>
      </c>
      <c r="S199" s="59" t="s">
        <v>380</v>
      </c>
      <c r="T199" s="59"/>
      <c r="U199" s="59"/>
      <c r="V199" s="59"/>
      <c r="W199" s="22" t="e">
        <f>MATCH(C:C,'[3]форма 2'!$C$1:$C$65536,0)</f>
        <v>#N/A</v>
      </c>
      <c r="X199" s="22" t="e">
        <f>INDEX('[3]форма 2'!$Z$1:$Z$65536,W:W,0)</f>
        <v>#N/A</v>
      </c>
      <c r="Y199" s="3">
        <f>MATCH(C:C,[4]TDSheet!$A$1:$A$65536,0)</f>
        <v>395</v>
      </c>
      <c r="Z199" s="3" t="str">
        <f>INDEX([4]TDSheet!$D$1:$D$65536,Y:Y,0)</f>
        <v>4.1 Турбины</v>
      </c>
      <c r="AA199" s="3" t="s">
        <v>606</v>
      </c>
      <c r="AB199" s="3" t="s">
        <v>607</v>
      </c>
    </row>
    <row r="200" spans="1:33" s="3" customFormat="1" ht="12.75" x14ac:dyDescent="0.2">
      <c r="A200" s="60"/>
      <c r="B200" s="54"/>
      <c r="C200" s="60"/>
      <c r="D200" s="60"/>
      <c r="E200" s="60"/>
      <c r="F200" s="58"/>
      <c r="G200" s="61"/>
      <c r="H200" s="61"/>
      <c r="I200" s="4">
        <v>13498.800000000001</v>
      </c>
      <c r="J200" s="4"/>
      <c r="K200" s="4"/>
      <c r="L200" s="4"/>
      <c r="M200" s="5"/>
      <c r="N200" s="5"/>
      <c r="O200" s="4"/>
      <c r="P200" s="5"/>
      <c r="Q200" s="5"/>
      <c r="R200" s="28" t="s">
        <v>803</v>
      </c>
      <c r="S200" s="59"/>
      <c r="T200" s="59"/>
      <c r="U200" s="59"/>
      <c r="V200" s="59"/>
      <c r="W200" s="22"/>
      <c r="X200" s="22"/>
    </row>
    <row r="201" spans="1:33" s="3" customFormat="1" ht="12.75" x14ac:dyDescent="0.2">
      <c r="A201" s="60">
        <v>91</v>
      </c>
      <c r="B201" s="52" t="s">
        <v>12</v>
      </c>
      <c r="C201" s="60" t="s">
        <v>238</v>
      </c>
      <c r="D201" s="60">
        <v>2014</v>
      </c>
      <c r="E201" s="60">
        <v>2015</v>
      </c>
      <c r="F201" s="58" t="s">
        <v>169</v>
      </c>
      <c r="G201" s="61">
        <v>934.88000000000011</v>
      </c>
      <c r="H201" s="61">
        <v>272.5</v>
      </c>
      <c r="I201" s="5">
        <v>0</v>
      </c>
      <c r="J201" s="5">
        <v>0</v>
      </c>
      <c r="K201" s="5">
        <v>0</v>
      </c>
      <c r="L201" s="5">
        <v>0</v>
      </c>
      <c r="M201" s="5">
        <v>0</v>
      </c>
      <c r="N201" s="5"/>
      <c r="O201" s="5"/>
      <c r="P201" s="5"/>
      <c r="Q201" s="5"/>
      <c r="R201" s="34" t="s">
        <v>4</v>
      </c>
      <c r="S201" s="59" t="s">
        <v>743</v>
      </c>
      <c r="T201" s="59"/>
      <c r="U201" s="59"/>
      <c r="V201" s="59"/>
      <c r="W201" s="22" t="e">
        <f>MATCH(C:C,'[3]форма 2'!$C$1:$C$65536,0)</f>
        <v>#N/A</v>
      </c>
      <c r="X201" s="22" t="e">
        <f>INDEX('[3]форма 2'!$Z$1:$Z$65536,W:W,0)</f>
        <v>#N/A</v>
      </c>
      <c r="Y201" s="3" t="e">
        <f>MATCH(C:C,[4]TDSheet!$A$1:$A$65536,0)</f>
        <v>#N/A</v>
      </c>
      <c r="Z201" s="3" t="e">
        <f>INDEX([4]TDSheet!$D$1:$D$65536,Y:Y,0)</f>
        <v>#N/A</v>
      </c>
      <c r="AA201" s="3" t="e">
        <v>#N/A</v>
      </c>
      <c r="AB201" s="3" t="e">
        <v>#N/A</v>
      </c>
    </row>
    <row r="202" spans="1:33" s="3" customFormat="1" ht="12.75" x14ac:dyDescent="0.2">
      <c r="A202" s="60"/>
      <c r="B202" s="54"/>
      <c r="C202" s="60"/>
      <c r="D202" s="60"/>
      <c r="E202" s="60"/>
      <c r="F202" s="58"/>
      <c r="G202" s="61"/>
      <c r="H202" s="61"/>
      <c r="I202" s="5"/>
      <c r="J202" s="4"/>
      <c r="K202" s="4"/>
      <c r="L202" s="4"/>
      <c r="M202" s="5"/>
      <c r="N202" s="5"/>
      <c r="O202" s="4"/>
      <c r="P202" s="5"/>
      <c r="Q202" s="5"/>
      <c r="R202" s="28"/>
      <c r="S202" s="59"/>
      <c r="T202" s="59"/>
      <c r="U202" s="59"/>
      <c r="V202" s="59"/>
      <c r="W202" s="22"/>
      <c r="X202" s="22"/>
    </row>
    <row r="203" spans="1:33" s="3" customFormat="1" ht="12.75" x14ac:dyDescent="0.2">
      <c r="A203" s="60">
        <v>92</v>
      </c>
      <c r="B203" s="52" t="s">
        <v>12</v>
      </c>
      <c r="C203" s="60" t="s">
        <v>235</v>
      </c>
      <c r="D203" s="60">
        <v>2015</v>
      </c>
      <c r="E203" s="60">
        <v>2015</v>
      </c>
      <c r="F203" s="58" t="s">
        <v>169</v>
      </c>
      <c r="G203" s="61">
        <v>1000</v>
      </c>
      <c r="H203" s="61">
        <v>1000</v>
      </c>
      <c r="I203" s="5">
        <v>400</v>
      </c>
      <c r="J203" s="5">
        <v>0</v>
      </c>
      <c r="K203" s="5">
        <v>0</v>
      </c>
      <c r="L203" s="5">
        <v>0</v>
      </c>
      <c r="M203" s="5">
        <v>0</v>
      </c>
      <c r="N203" s="5"/>
      <c r="O203" s="5"/>
      <c r="P203" s="5"/>
      <c r="Q203" s="5"/>
      <c r="R203" s="34" t="s">
        <v>4</v>
      </c>
      <c r="S203" s="59" t="s">
        <v>743</v>
      </c>
      <c r="T203" s="59"/>
      <c r="U203" s="59"/>
      <c r="V203" s="59"/>
      <c r="W203" s="22" t="e">
        <f>MATCH(C:C,'[3]форма 2'!$C$1:$C$65536,0)</f>
        <v>#N/A</v>
      </c>
      <c r="X203" s="22" t="e">
        <f>INDEX('[3]форма 2'!$Z$1:$Z$65536,W:W,0)</f>
        <v>#N/A</v>
      </c>
      <c r="Y203" s="3">
        <f>MATCH(C:C,[4]TDSheet!$A$1:$A$65536,0)</f>
        <v>1105</v>
      </c>
      <c r="Z203" s="3" t="str">
        <f>INDEX([4]TDSheet!$D$1:$D$65536,Y:Y,0)</f>
        <v xml:space="preserve">5.1 Прочие Надежность </v>
      </c>
      <c r="AA203" s="3" t="s">
        <v>608</v>
      </c>
      <c r="AB203" s="3" t="s">
        <v>609</v>
      </c>
    </row>
    <row r="204" spans="1:33" s="3" customFormat="1" ht="12.75" x14ac:dyDescent="0.2">
      <c r="A204" s="60"/>
      <c r="B204" s="54"/>
      <c r="C204" s="60"/>
      <c r="D204" s="60"/>
      <c r="E204" s="60"/>
      <c r="F204" s="58"/>
      <c r="G204" s="61"/>
      <c r="H204" s="61"/>
      <c r="I204" s="4">
        <v>400</v>
      </c>
      <c r="J204" s="4"/>
      <c r="K204" s="4"/>
      <c r="L204" s="4"/>
      <c r="M204" s="5"/>
      <c r="N204" s="5"/>
      <c r="O204" s="4"/>
      <c r="P204" s="5"/>
      <c r="Q204" s="5"/>
      <c r="R204" s="28" t="s">
        <v>805</v>
      </c>
      <c r="S204" s="59"/>
      <c r="T204" s="59"/>
      <c r="U204" s="59"/>
      <c r="V204" s="59"/>
      <c r="W204" s="22"/>
      <c r="X204" s="22"/>
    </row>
    <row r="205" spans="1:33" s="3" customFormat="1" ht="35.25" customHeight="1" x14ac:dyDescent="0.2">
      <c r="A205" s="60">
        <v>93</v>
      </c>
      <c r="B205" s="52" t="s">
        <v>12</v>
      </c>
      <c r="C205" s="60" t="s">
        <v>233</v>
      </c>
      <c r="D205" s="60">
        <v>2014</v>
      </c>
      <c r="E205" s="60">
        <v>2015</v>
      </c>
      <c r="F205" s="58" t="s">
        <v>166</v>
      </c>
      <c r="G205" s="61">
        <v>1449.98</v>
      </c>
      <c r="H205" s="61">
        <v>430</v>
      </c>
      <c r="I205" s="5">
        <v>430</v>
      </c>
      <c r="J205" s="5">
        <v>0</v>
      </c>
      <c r="K205" s="5">
        <v>0</v>
      </c>
      <c r="L205" s="5">
        <v>0</v>
      </c>
      <c r="M205" s="5">
        <v>357.14285999999998</v>
      </c>
      <c r="N205" s="5">
        <v>357.14285999999998</v>
      </c>
      <c r="O205" s="5">
        <v>0</v>
      </c>
      <c r="P205" s="5">
        <v>0</v>
      </c>
      <c r="Q205" s="5">
        <v>0</v>
      </c>
      <c r="R205" s="34" t="s">
        <v>4</v>
      </c>
      <c r="S205" s="59" t="s">
        <v>383</v>
      </c>
      <c r="T205" s="59"/>
      <c r="U205" s="59"/>
      <c r="V205" s="59"/>
      <c r="W205" s="22" t="e">
        <f>MATCH(C:C,'[3]форма 2'!$C$1:$C$65536,0)</f>
        <v>#N/A</v>
      </c>
      <c r="X205" s="22" t="e">
        <f>INDEX('[3]форма 2'!$Z$1:$Z$65536,W:W,0)</f>
        <v>#N/A</v>
      </c>
      <c r="Y205" s="3" t="e">
        <f>MATCH(C:C,[4]TDSheet!$A$1:$A$65536,0)</f>
        <v>#N/A</v>
      </c>
      <c r="Z205" s="3" t="e">
        <f>INDEX([4]TDSheet!$D$1:$D$65536,Y:Y,0)</f>
        <v>#N/A</v>
      </c>
      <c r="AA205" s="3" t="e">
        <v>#N/A</v>
      </c>
      <c r="AB205" s="3" t="e">
        <v>#N/A</v>
      </c>
      <c r="AD205" s="3">
        <f>MATCH(C:C,[5]TDSheet!$A$1:$A$65536,0)</f>
        <v>883</v>
      </c>
      <c r="AE205" s="3" t="s">
        <v>769</v>
      </c>
      <c r="AF205" s="3" t="s">
        <v>770</v>
      </c>
      <c r="AG205" s="3" t="s">
        <v>771</v>
      </c>
    </row>
    <row r="206" spans="1:33" s="3" customFormat="1" ht="12.75" x14ac:dyDescent="0.2">
      <c r="A206" s="60"/>
      <c r="B206" s="54"/>
      <c r="C206" s="60"/>
      <c r="D206" s="60"/>
      <c r="E206" s="60"/>
      <c r="F206" s="58"/>
      <c r="G206" s="61"/>
      <c r="H206" s="61"/>
      <c r="I206" s="4">
        <v>430</v>
      </c>
      <c r="J206" s="4"/>
      <c r="K206" s="4"/>
      <c r="L206" s="4"/>
      <c r="M206" s="4">
        <v>357.14285999999998</v>
      </c>
      <c r="N206" s="4">
        <v>357.14285999999998</v>
      </c>
      <c r="O206" s="4">
        <v>0</v>
      </c>
      <c r="P206" s="4">
        <v>0</v>
      </c>
      <c r="Q206" s="4">
        <v>0</v>
      </c>
      <c r="R206" s="28" t="s">
        <v>804</v>
      </c>
      <c r="S206" s="59"/>
      <c r="T206" s="59"/>
      <c r="U206" s="59"/>
      <c r="V206" s="59"/>
      <c r="W206" s="22"/>
      <c r="X206" s="22"/>
    </row>
    <row r="207" spans="1:33" s="3" customFormat="1" ht="35.25" customHeight="1" x14ac:dyDescent="0.2">
      <c r="A207" s="60">
        <v>94</v>
      </c>
      <c r="B207" s="52" t="s">
        <v>12</v>
      </c>
      <c r="C207" s="60" t="s">
        <v>94</v>
      </c>
      <c r="D207" s="60">
        <v>2014</v>
      </c>
      <c r="E207" s="60">
        <v>2015</v>
      </c>
      <c r="F207" s="58" t="s">
        <v>96</v>
      </c>
      <c r="G207" s="61">
        <v>931.83999999999992</v>
      </c>
      <c r="H207" s="61">
        <v>833.00000000000011</v>
      </c>
      <c r="I207" s="5">
        <v>333.20000000000005</v>
      </c>
      <c r="J207" s="5">
        <v>0</v>
      </c>
      <c r="K207" s="5">
        <v>0</v>
      </c>
      <c r="L207" s="5">
        <v>0</v>
      </c>
      <c r="M207" s="5">
        <v>641.08162000000004</v>
      </c>
      <c r="N207" s="5">
        <v>0</v>
      </c>
      <c r="O207" s="5">
        <v>0</v>
      </c>
      <c r="P207" s="5">
        <v>306.81120000000004</v>
      </c>
      <c r="Q207" s="5">
        <v>334.27042</v>
      </c>
      <c r="R207" s="34" t="s">
        <v>4</v>
      </c>
      <c r="S207" s="59" t="s">
        <v>378</v>
      </c>
      <c r="T207" s="59"/>
      <c r="U207" s="59"/>
      <c r="V207" s="59"/>
      <c r="W207" s="22">
        <f>MATCH(C:C,'[3]форма 2'!$C$1:$C$65536,0)</f>
        <v>304</v>
      </c>
      <c r="X207" s="22">
        <f>INDEX('[3]форма 2'!$Z$1:$Z$65536,W:W,0)</f>
        <v>0</v>
      </c>
      <c r="Y207" s="3" t="e">
        <f>MATCH(C:C,[4]TDSheet!$A$1:$A$65536,0)</f>
        <v>#N/A</v>
      </c>
      <c r="Z207" s="3" t="e">
        <f>INDEX([4]TDSheet!$D$1:$D$65536,Y:Y,0)</f>
        <v>#N/A</v>
      </c>
      <c r="AA207" s="3" t="e">
        <v>#N/A</v>
      </c>
      <c r="AB207" s="3" t="e">
        <v>#N/A</v>
      </c>
      <c r="AD207" s="3">
        <f>MATCH(C:C,[5]TDSheet!$A$1:$A$65536,0)</f>
        <v>1079</v>
      </c>
      <c r="AE207" s="3" t="s">
        <v>756</v>
      </c>
      <c r="AF207" s="3" t="s">
        <v>578</v>
      </c>
      <c r="AG207" s="3" t="s">
        <v>550</v>
      </c>
    </row>
    <row r="208" spans="1:33" s="3" customFormat="1" ht="12.75" x14ac:dyDescent="0.2">
      <c r="A208" s="60"/>
      <c r="B208" s="54"/>
      <c r="C208" s="60"/>
      <c r="D208" s="60"/>
      <c r="E208" s="60"/>
      <c r="F208" s="58"/>
      <c r="G208" s="61"/>
      <c r="H208" s="61"/>
      <c r="I208" s="4">
        <v>333</v>
      </c>
      <c r="J208" s="4"/>
      <c r="K208" s="4"/>
      <c r="L208" s="4"/>
      <c r="M208" s="4">
        <v>641.08162000000004</v>
      </c>
      <c r="N208" s="4">
        <v>0</v>
      </c>
      <c r="O208" s="4">
        <v>0</v>
      </c>
      <c r="P208" s="4">
        <v>306.81120000000004</v>
      </c>
      <c r="Q208" s="4">
        <v>334.27042</v>
      </c>
      <c r="R208" s="28" t="s">
        <v>803</v>
      </c>
      <c r="S208" s="59"/>
      <c r="T208" s="59"/>
      <c r="U208" s="59"/>
      <c r="V208" s="59"/>
      <c r="W208" s="22"/>
      <c r="X208" s="22"/>
    </row>
    <row r="209" spans="1:33" s="3" customFormat="1" ht="12.75" x14ac:dyDescent="0.2">
      <c r="A209" s="60">
        <v>95</v>
      </c>
      <c r="B209" s="52" t="s">
        <v>12</v>
      </c>
      <c r="C209" s="60" t="s">
        <v>296</v>
      </c>
      <c r="D209" s="60">
        <v>2017</v>
      </c>
      <c r="E209" s="60">
        <v>2017</v>
      </c>
      <c r="F209" s="58" t="s">
        <v>292</v>
      </c>
      <c r="G209" s="61">
        <v>6000</v>
      </c>
      <c r="H209" s="61">
        <v>6000</v>
      </c>
      <c r="I209" s="5"/>
      <c r="J209" s="5">
        <v>0</v>
      </c>
      <c r="K209" s="5">
        <v>2400.0000000000005</v>
      </c>
      <c r="L209" s="5">
        <v>0</v>
      </c>
      <c r="M209" s="5"/>
      <c r="N209" s="5"/>
      <c r="O209" s="5"/>
      <c r="P209" s="5"/>
      <c r="Q209" s="5"/>
      <c r="R209" s="34" t="s">
        <v>4</v>
      </c>
      <c r="S209" s="59" t="s">
        <v>380</v>
      </c>
      <c r="T209" s="59"/>
      <c r="U209" s="59"/>
      <c r="V209" s="59"/>
      <c r="W209" s="22" t="e">
        <f>MATCH(C:C,'[3]форма 2'!$C$1:$C$65536,0)</f>
        <v>#N/A</v>
      </c>
      <c r="X209" s="22" t="e">
        <f>INDEX('[3]форма 2'!$Z$1:$Z$65536,W:W,0)</f>
        <v>#N/A</v>
      </c>
      <c r="Y209" s="3">
        <f>MATCH(C:C,[4]TDSheet!$A$1:$A$65536,0)</f>
        <v>572</v>
      </c>
      <c r="Z209" s="3" t="str">
        <f>INDEX([4]TDSheet!$D$1:$D$65536,Y:Y,0)</f>
        <v>4.6 Автоматика</v>
      </c>
      <c r="AA209" s="3" t="s">
        <v>610</v>
      </c>
      <c r="AB209" s="3" t="s">
        <v>611</v>
      </c>
    </row>
    <row r="210" spans="1:33" s="3" customFormat="1" ht="12.75" x14ac:dyDescent="0.2">
      <c r="A210" s="60"/>
      <c r="B210" s="54"/>
      <c r="C210" s="60"/>
      <c r="D210" s="60"/>
      <c r="E210" s="60"/>
      <c r="F210" s="58"/>
      <c r="G210" s="61"/>
      <c r="H210" s="61"/>
      <c r="I210" s="5"/>
      <c r="J210" s="4"/>
      <c r="K210" s="4">
        <v>2400</v>
      </c>
      <c r="L210" s="4"/>
      <c r="M210" s="5"/>
      <c r="N210" s="5"/>
      <c r="O210" s="4"/>
      <c r="P210" s="5"/>
      <c r="Q210" s="5"/>
      <c r="R210" s="28" t="s">
        <v>805</v>
      </c>
      <c r="S210" s="59"/>
      <c r="T210" s="59"/>
      <c r="U210" s="59"/>
      <c r="V210" s="59"/>
      <c r="W210" s="22"/>
      <c r="X210" s="22"/>
    </row>
    <row r="211" spans="1:33" s="3" customFormat="1" ht="12.75" x14ac:dyDescent="0.2">
      <c r="A211" s="60">
        <v>96</v>
      </c>
      <c r="B211" s="52" t="s">
        <v>12</v>
      </c>
      <c r="C211" s="60" t="s">
        <v>297</v>
      </c>
      <c r="D211" s="60">
        <v>2017</v>
      </c>
      <c r="E211" s="60">
        <v>2017</v>
      </c>
      <c r="F211" s="58" t="s">
        <v>439</v>
      </c>
      <c r="G211" s="61">
        <v>7000</v>
      </c>
      <c r="H211" s="61">
        <v>7000</v>
      </c>
      <c r="I211" s="5"/>
      <c r="J211" s="5">
        <v>0</v>
      </c>
      <c r="K211" s="5">
        <v>2800.0000000000005</v>
      </c>
      <c r="L211" s="5">
        <v>0</v>
      </c>
      <c r="M211" s="5"/>
      <c r="N211" s="5"/>
      <c r="O211" s="5"/>
      <c r="P211" s="5"/>
      <c r="Q211" s="5"/>
      <c r="R211" s="34" t="s">
        <v>4</v>
      </c>
      <c r="S211" s="59" t="s">
        <v>380</v>
      </c>
      <c r="T211" s="59"/>
      <c r="U211" s="59"/>
      <c r="V211" s="59"/>
      <c r="W211" s="22" t="e">
        <f>MATCH(C:C,'[3]форма 2'!$C$1:$C$65536,0)</f>
        <v>#N/A</v>
      </c>
      <c r="X211" s="22" t="e">
        <f>INDEX('[3]форма 2'!$Z$1:$Z$65536,W:W,0)</f>
        <v>#N/A</v>
      </c>
      <c r="Y211" s="3">
        <f>MATCH(C:C,[4]TDSheet!$A$1:$A$65536,0)</f>
        <v>574</v>
      </c>
      <c r="Z211" s="3" t="str">
        <f>INDEX([4]TDSheet!$D$1:$D$65536,Y:Y,0)</f>
        <v>4.6 Автоматика</v>
      </c>
      <c r="AA211" s="3" t="s">
        <v>612</v>
      </c>
      <c r="AB211" s="3" t="s">
        <v>613</v>
      </c>
    </row>
    <row r="212" spans="1:33" s="3" customFormat="1" ht="12.75" x14ac:dyDescent="0.2">
      <c r="A212" s="60"/>
      <c r="B212" s="54"/>
      <c r="C212" s="60"/>
      <c r="D212" s="60"/>
      <c r="E212" s="60"/>
      <c r="F212" s="58"/>
      <c r="G212" s="61"/>
      <c r="H212" s="61"/>
      <c r="I212" s="5"/>
      <c r="J212" s="4"/>
      <c r="K212" s="4">
        <v>2800</v>
      </c>
      <c r="L212" s="4"/>
      <c r="M212" s="5"/>
      <c r="N212" s="5"/>
      <c r="O212" s="4"/>
      <c r="P212" s="5"/>
      <c r="Q212" s="5"/>
      <c r="R212" s="28" t="s">
        <v>805</v>
      </c>
      <c r="S212" s="59"/>
      <c r="T212" s="59"/>
      <c r="U212" s="59"/>
      <c r="V212" s="59"/>
      <c r="W212" s="22"/>
      <c r="X212" s="22"/>
    </row>
    <row r="213" spans="1:33" s="3" customFormat="1" ht="12.75" x14ac:dyDescent="0.2">
      <c r="A213" s="60">
        <v>97</v>
      </c>
      <c r="B213" s="52" t="s">
        <v>12</v>
      </c>
      <c r="C213" s="60" t="s">
        <v>298</v>
      </c>
      <c r="D213" s="60">
        <v>2017</v>
      </c>
      <c r="E213" s="60">
        <v>2017</v>
      </c>
      <c r="F213" s="58" t="s">
        <v>293</v>
      </c>
      <c r="G213" s="61">
        <v>1610.1694915254238</v>
      </c>
      <c r="H213" s="61">
        <v>1610.1694915254238</v>
      </c>
      <c r="I213" s="5"/>
      <c r="J213" s="5">
        <v>0</v>
      </c>
      <c r="K213" s="5">
        <v>640.00000000000011</v>
      </c>
      <c r="L213" s="5">
        <v>0</v>
      </c>
      <c r="M213" s="5"/>
      <c r="N213" s="5"/>
      <c r="O213" s="5"/>
      <c r="P213" s="5"/>
      <c r="Q213" s="5"/>
      <c r="R213" s="34" t="s">
        <v>4</v>
      </c>
      <c r="S213" s="59" t="s">
        <v>380</v>
      </c>
      <c r="T213" s="59"/>
      <c r="U213" s="59"/>
      <c r="V213" s="59"/>
      <c r="W213" s="22" t="e">
        <f>MATCH(C:C,'[3]форма 2'!$C$1:$C$65536,0)</f>
        <v>#N/A</v>
      </c>
      <c r="X213" s="22" t="e">
        <f>INDEX('[3]форма 2'!$Z$1:$Z$65536,W:W,0)</f>
        <v>#N/A</v>
      </c>
      <c r="Y213" s="3">
        <f>MATCH(C:C,[4]TDSheet!$A$1:$A$65536,0)</f>
        <v>576</v>
      </c>
      <c r="Z213" s="3" t="str">
        <f>INDEX([4]TDSheet!$D$1:$D$65536,Y:Y,0)</f>
        <v>4.6 Автоматика</v>
      </c>
      <c r="AA213" s="3" t="s">
        <v>614</v>
      </c>
      <c r="AB213" s="3" t="s">
        <v>615</v>
      </c>
    </row>
    <row r="214" spans="1:33" s="3" customFormat="1" ht="12.75" x14ac:dyDescent="0.2">
      <c r="A214" s="60"/>
      <c r="B214" s="54"/>
      <c r="C214" s="60"/>
      <c r="D214" s="60"/>
      <c r="E214" s="60"/>
      <c r="F214" s="58"/>
      <c r="G214" s="61"/>
      <c r="H214" s="61"/>
      <c r="I214" s="5"/>
      <c r="J214" s="4"/>
      <c r="K214" s="4">
        <v>640</v>
      </c>
      <c r="L214" s="4"/>
      <c r="M214" s="5"/>
      <c r="N214" s="5"/>
      <c r="O214" s="4"/>
      <c r="P214" s="5"/>
      <c r="Q214" s="5"/>
      <c r="R214" s="28" t="s">
        <v>805</v>
      </c>
      <c r="S214" s="59"/>
      <c r="T214" s="59"/>
      <c r="U214" s="59"/>
      <c r="V214" s="59"/>
      <c r="W214" s="22"/>
      <c r="X214" s="22"/>
    </row>
    <row r="215" spans="1:33" s="3" customFormat="1" ht="12.75" x14ac:dyDescent="0.2">
      <c r="A215" s="60">
        <v>98</v>
      </c>
      <c r="B215" s="52" t="s">
        <v>12</v>
      </c>
      <c r="C215" s="60" t="s">
        <v>299</v>
      </c>
      <c r="D215" s="60">
        <v>2017</v>
      </c>
      <c r="E215" s="60">
        <v>2017</v>
      </c>
      <c r="F215" s="58" t="s">
        <v>440</v>
      </c>
      <c r="G215" s="61">
        <v>2299.9999999999995</v>
      </c>
      <c r="H215" s="61">
        <v>2299.9999999999995</v>
      </c>
      <c r="I215" s="5"/>
      <c r="J215" s="5">
        <v>0</v>
      </c>
      <c r="K215" s="5">
        <v>919.99999999999989</v>
      </c>
      <c r="L215" s="5">
        <v>0</v>
      </c>
      <c r="M215" s="5"/>
      <c r="N215" s="5"/>
      <c r="O215" s="5"/>
      <c r="P215" s="5"/>
      <c r="Q215" s="5"/>
      <c r="R215" s="34" t="s">
        <v>4</v>
      </c>
      <c r="S215" s="59" t="s">
        <v>380</v>
      </c>
      <c r="T215" s="59"/>
      <c r="U215" s="59"/>
      <c r="V215" s="59"/>
      <c r="W215" s="22" t="e">
        <f>MATCH(C:C,'[3]форма 2'!$C$1:$C$65536,0)</f>
        <v>#N/A</v>
      </c>
      <c r="X215" s="22" t="e">
        <f>INDEX('[3]форма 2'!$Z$1:$Z$65536,W:W,0)</f>
        <v>#N/A</v>
      </c>
      <c r="Y215" s="3">
        <f>MATCH(C:C,[4]TDSheet!$A$1:$A$65536,0)</f>
        <v>578</v>
      </c>
      <c r="Z215" s="3" t="str">
        <f>INDEX([4]TDSheet!$D$1:$D$65536,Y:Y,0)</f>
        <v>4.6 Автоматика</v>
      </c>
      <c r="AA215" s="3" t="s">
        <v>616</v>
      </c>
      <c r="AB215" s="3" t="s">
        <v>617</v>
      </c>
    </row>
    <row r="216" spans="1:33" s="3" customFormat="1" ht="12.75" x14ac:dyDescent="0.2">
      <c r="A216" s="60"/>
      <c r="B216" s="54"/>
      <c r="C216" s="60"/>
      <c r="D216" s="60"/>
      <c r="E216" s="60"/>
      <c r="F216" s="58"/>
      <c r="G216" s="61"/>
      <c r="H216" s="61"/>
      <c r="I216" s="5"/>
      <c r="J216" s="4"/>
      <c r="K216" s="4">
        <v>920</v>
      </c>
      <c r="L216" s="4"/>
      <c r="M216" s="5"/>
      <c r="N216" s="5"/>
      <c r="O216" s="4"/>
      <c r="P216" s="5"/>
      <c r="Q216" s="5"/>
      <c r="R216" s="28" t="s">
        <v>805</v>
      </c>
      <c r="S216" s="59"/>
      <c r="T216" s="59"/>
      <c r="U216" s="59"/>
      <c r="V216" s="59"/>
      <c r="W216" s="22"/>
      <c r="X216" s="22"/>
    </row>
    <row r="217" spans="1:33" s="3" customFormat="1" ht="12.75" x14ac:dyDescent="0.2">
      <c r="A217" s="60">
        <v>99</v>
      </c>
      <c r="B217" s="52" t="s">
        <v>12</v>
      </c>
      <c r="C217" s="60" t="s">
        <v>300</v>
      </c>
      <c r="D217" s="60">
        <v>2016</v>
      </c>
      <c r="E217" s="60">
        <v>2016</v>
      </c>
      <c r="F217" s="58" t="s">
        <v>294</v>
      </c>
      <c r="G217" s="61">
        <v>1000</v>
      </c>
      <c r="H217" s="61">
        <v>1000</v>
      </c>
      <c r="I217" s="5"/>
      <c r="J217" s="5">
        <v>400</v>
      </c>
      <c r="K217" s="5">
        <v>0</v>
      </c>
      <c r="L217" s="5">
        <v>0</v>
      </c>
      <c r="M217" s="5"/>
      <c r="N217" s="5"/>
      <c r="O217" s="5"/>
      <c r="P217" s="5"/>
      <c r="Q217" s="5"/>
      <c r="R217" s="34" t="s">
        <v>4</v>
      </c>
      <c r="S217" s="59" t="s">
        <v>743</v>
      </c>
      <c r="T217" s="59"/>
      <c r="U217" s="59"/>
      <c r="V217" s="59"/>
      <c r="W217" s="22" t="e">
        <f>MATCH(C:C,'[3]форма 2'!$C$1:$C$65536,0)</f>
        <v>#N/A</v>
      </c>
      <c r="X217" s="22" t="e">
        <f>INDEX('[3]форма 2'!$Z$1:$Z$65536,W:W,0)</f>
        <v>#N/A</v>
      </c>
      <c r="Y217" s="3">
        <f>MATCH(C:C,[4]TDSheet!$A$1:$A$65536,0)</f>
        <v>1106</v>
      </c>
      <c r="Z217" s="3" t="str">
        <f>INDEX([4]TDSheet!$D$1:$D$65536,Y:Y,0)</f>
        <v xml:space="preserve">5.1 Прочие Надежность </v>
      </c>
      <c r="AA217" s="3" t="s">
        <v>618</v>
      </c>
      <c r="AB217" s="3" t="s">
        <v>619</v>
      </c>
    </row>
    <row r="218" spans="1:33" s="3" customFormat="1" ht="12.75" x14ac:dyDescent="0.2">
      <c r="A218" s="60"/>
      <c r="B218" s="54"/>
      <c r="C218" s="60"/>
      <c r="D218" s="60"/>
      <c r="E218" s="60"/>
      <c r="F218" s="58"/>
      <c r="G218" s="61"/>
      <c r="H218" s="61"/>
      <c r="I218" s="5"/>
      <c r="J218" s="4">
        <v>400</v>
      </c>
      <c r="K218" s="4"/>
      <c r="L218" s="4"/>
      <c r="M218" s="5"/>
      <c r="N218" s="5"/>
      <c r="O218" s="4"/>
      <c r="P218" s="5"/>
      <c r="Q218" s="5"/>
      <c r="R218" s="28" t="s">
        <v>805</v>
      </c>
      <c r="S218" s="59"/>
      <c r="T218" s="59"/>
      <c r="U218" s="59"/>
      <c r="V218" s="59"/>
      <c r="W218" s="22"/>
      <c r="X218" s="22"/>
    </row>
    <row r="219" spans="1:33" s="3" customFormat="1" ht="12.75" x14ac:dyDescent="0.2">
      <c r="A219" s="60">
        <v>100</v>
      </c>
      <c r="B219" s="52" t="s">
        <v>12</v>
      </c>
      <c r="C219" s="60" t="s">
        <v>237</v>
      </c>
      <c r="D219" s="60">
        <v>2015</v>
      </c>
      <c r="E219" s="60">
        <v>2016</v>
      </c>
      <c r="F219" s="58" t="s">
        <v>171</v>
      </c>
      <c r="G219" s="61">
        <v>7000</v>
      </c>
      <c r="H219" s="61">
        <v>7000</v>
      </c>
      <c r="I219" s="5">
        <v>2800</v>
      </c>
      <c r="J219" s="5">
        <v>0</v>
      </c>
      <c r="K219" s="5">
        <v>0</v>
      </c>
      <c r="L219" s="5">
        <v>0</v>
      </c>
      <c r="M219" s="5">
        <v>0</v>
      </c>
      <c r="N219" s="5"/>
      <c r="O219" s="5"/>
      <c r="P219" s="5"/>
      <c r="Q219" s="5"/>
      <c r="R219" s="34" t="s">
        <v>4</v>
      </c>
      <c r="S219" s="59" t="s">
        <v>380</v>
      </c>
      <c r="T219" s="59"/>
      <c r="U219" s="59"/>
      <c r="V219" s="59"/>
      <c r="W219" s="22" t="e">
        <f>MATCH(C:C,'[3]форма 2'!$C$1:$C$65536,0)</f>
        <v>#N/A</v>
      </c>
      <c r="X219" s="22" t="e">
        <f>INDEX('[3]форма 2'!$Z$1:$Z$65536,W:W,0)</f>
        <v>#N/A</v>
      </c>
      <c r="Y219" s="3">
        <f>MATCH(C:C,[4]TDSheet!$A$1:$A$65536,0)</f>
        <v>645</v>
      </c>
      <c r="Z219" s="3" t="str">
        <f>INDEX([4]TDSheet!$D$1:$D$65536,Y:Y,0)</f>
        <v>4.6 Автоматика</v>
      </c>
      <c r="AA219" s="3" t="s">
        <v>620</v>
      </c>
      <c r="AB219" s="3" t="s">
        <v>621</v>
      </c>
    </row>
    <row r="220" spans="1:33" s="3" customFormat="1" ht="12.75" x14ac:dyDescent="0.2">
      <c r="A220" s="60"/>
      <c r="B220" s="54"/>
      <c r="C220" s="60"/>
      <c r="D220" s="60"/>
      <c r="E220" s="60"/>
      <c r="F220" s="58"/>
      <c r="G220" s="61"/>
      <c r="H220" s="61"/>
      <c r="I220" s="4">
        <v>2800</v>
      </c>
      <c r="J220" s="4"/>
      <c r="K220" s="4"/>
      <c r="L220" s="4"/>
      <c r="M220" s="5"/>
      <c r="N220" s="5"/>
      <c r="O220" s="4"/>
      <c r="P220" s="5"/>
      <c r="Q220" s="5"/>
      <c r="R220" s="28" t="s">
        <v>803</v>
      </c>
      <c r="S220" s="59"/>
      <c r="T220" s="59"/>
      <c r="U220" s="59"/>
      <c r="V220" s="59"/>
      <c r="W220" s="22"/>
      <c r="X220" s="22"/>
    </row>
    <row r="221" spans="1:33" s="3" customFormat="1" ht="46.5" customHeight="1" x14ac:dyDescent="0.2">
      <c r="A221" s="60">
        <v>101</v>
      </c>
      <c r="B221" s="52" t="s">
        <v>12</v>
      </c>
      <c r="C221" s="60" t="s">
        <v>56</v>
      </c>
      <c r="D221" s="60">
        <v>2013</v>
      </c>
      <c r="E221" s="60">
        <v>2016</v>
      </c>
      <c r="F221" s="58" t="s">
        <v>167</v>
      </c>
      <c r="G221" s="61">
        <v>14038.999999999998</v>
      </c>
      <c r="H221" s="61">
        <v>11355.932203389832</v>
      </c>
      <c r="I221" s="5">
        <v>2000</v>
      </c>
      <c r="J221" s="5">
        <v>1390.0000000000002</v>
      </c>
      <c r="K221" s="5">
        <v>0</v>
      </c>
      <c r="L221" s="5">
        <v>0</v>
      </c>
      <c r="M221" s="5">
        <v>2418.4442960000001</v>
      </c>
      <c r="N221" s="5">
        <v>1125.946592</v>
      </c>
      <c r="O221" s="5">
        <v>764.14230799999996</v>
      </c>
      <c r="P221" s="5">
        <v>298.47370400000023</v>
      </c>
      <c r="Q221" s="5">
        <v>229.88169199999993</v>
      </c>
      <c r="R221" s="34" t="s">
        <v>4</v>
      </c>
      <c r="S221" s="59" t="s">
        <v>378</v>
      </c>
      <c r="T221" s="59"/>
      <c r="U221" s="59"/>
      <c r="V221" s="59"/>
      <c r="W221" s="22">
        <f>MATCH(C:C,'[3]форма 2'!$C$1:$C$65536,0)</f>
        <v>301</v>
      </c>
      <c r="X221"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221" s="3">
        <f>MATCH(C:C,[4]TDSheet!$A$1:$A$65536,0)</f>
        <v>1593</v>
      </c>
      <c r="Z221" s="3" t="str">
        <f>INDEX([4]TDSheet!$D$1:$D$65536,Y:Y,0)</f>
        <v>5.6 ИТСО</v>
      </c>
      <c r="AA221" s="3" t="s">
        <v>622</v>
      </c>
      <c r="AB221" s="3" t="s">
        <v>551</v>
      </c>
    </row>
    <row r="222" spans="1:33" s="3" customFormat="1" ht="12.75" x14ac:dyDescent="0.2">
      <c r="A222" s="60"/>
      <c r="B222" s="54"/>
      <c r="C222" s="60"/>
      <c r="D222" s="60"/>
      <c r="E222" s="60"/>
      <c r="F222" s="58"/>
      <c r="G222" s="61"/>
      <c r="H222" s="61"/>
      <c r="I222" s="4">
        <v>2000</v>
      </c>
      <c r="J222" s="4">
        <v>1390.0000000000002</v>
      </c>
      <c r="K222" s="4"/>
      <c r="L222" s="4"/>
      <c r="M222" s="4">
        <v>2418.4442960000001</v>
      </c>
      <c r="N222" s="4">
        <v>1125.946592</v>
      </c>
      <c r="O222" s="4">
        <v>764.14230799999996</v>
      </c>
      <c r="P222" s="4">
        <v>298.47370400000023</v>
      </c>
      <c r="Q222" s="4">
        <v>229.88169199999993</v>
      </c>
      <c r="R222" s="28" t="s">
        <v>803</v>
      </c>
      <c r="S222" s="59"/>
      <c r="T222" s="59"/>
      <c r="U222" s="59"/>
      <c r="V222" s="59"/>
      <c r="W222" s="22"/>
      <c r="X222" s="22"/>
    </row>
    <row r="223" spans="1:33" s="3" customFormat="1" ht="45.75" customHeight="1" x14ac:dyDescent="0.2">
      <c r="A223" s="60">
        <v>102</v>
      </c>
      <c r="B223" s="52" t="s">
        <v>12</v>
      </c>
      <c r="C223" s="60" t="s">
        <v>498</v>
      </c>
      <c r="D223" s="60">
        <v>2010</v>
      </c>
      <c r="E223" s="60">
        <v>2016</v>
      </c>
      <c r="F223" s="58" t="s">
        <v>441</v>
      </c>
      <c r="G223" s="61">
        <v>8366400</v>
      </c>
      <c r="H223" s="61">
        <v>4516190</v>
      </c>
      <c r="I223" s="5">
        <v>2179584.19</v>
      </c>
      <c r="J223" s="5">
        <v>1013262</v>
      </c>
      <c r="K223" s="5">
        <v>0</v>
      </c>
      <c r="L223" s="5">
        <v>0</v>
      </c>
      <c r="M223" s="5">
        <v>3104882.8021120001</v>
      </c>
      <c r="N223" s="5">
        <v>307163.77710400004</v>
      </c>
      <c r="O223" s="5">
        <v>1148167.6363299999</v>
      </c>
      <c r="P223" s="5">
        <v>848041.79417799995</v>
      </c>
      <c r="Q223" s="5">
        <v>801509.59450000024</v>
      </c>
      <c r="R223" s="34" t="s">
        <v>4</v>
      </c>
      <c r="S223" s="59" t="s">
        <v>800</v>
      </c>
      <c r="T223" s="59"/>
      <c r="U223" s="59"/>
      <c r="V223" s="59"/>
      <c r="W223" s="22" t="e">
        <f>MATCH(C:C,'[3]форма 2'!$C$1:$C$65536,0)</f>
        <v>#N/A</v>
      </c>
      <c r="X223" s="22" t="e">
        <f>INDEX('[3]форма 2'!$Z$1:$Z$65536,W:W,0)</f>
        <v>#N/A</v>
      </c>
      <c r="Y223" s="3" t="e">
        <f>MATCH(C:C,[4]TDSheet!$A$1:$A$65536,0)</f>
        <v>#N/A</v>
      </c>
      <c r="Z223" s="3" t="e">
        <f>INDEX([4]TDSheet!$D$1:$D$65536,Y:Y,0)</f>
        <v>#N/A</v>
      </c>
      <c r="AA223" s="3" t="e">
        <v>#N/A</v>
      </c>
      <c r="AB223" s="3" t="e">
        <v>#N/A</v>
      </c>
      <c r="AD223" s="3" t="e">
        <f>MATCH(C:C,[5]TDSheet!$A$1:$A$65536,0)</f>
        <v>#N/A</v>
      </c>
      <c r="AE223" s="3" t="e">
        <v>#N/A</v>
      </c>
      <c r="AF223" s="3" t="e">
        <v>#N/A</v>
      </c>
      <c r="AG223" s="3" t="e">
        <v>#N/A</v>
      </c>
    </row>
    <row r="224" spans="1:33" s="3" customFormat="1" ht="19.5" customHeight="1" x14ac:dyDescent="0.2">
      <c r="A224" s="60"/>
      <c r="B224" s="53"/>
      <c r="C224" s="60"/>
      <c r="D224" s="60"/>
      <c r="E224" s="60"/>
      <c r="F224" s="58"/>
      <c r="G224" s="61"/>
      <c r="H224" s="61"/>
      <c r="I224" s="4">
        <v>477586</v>
      </c>
      <c r="J224" s="4">
        <v>318334</v>
      </c>
      <c r="K224" s="4"/>
      <c r="L224" s="4"/>
      <c r="M224" s="4">
        <f>SUM(N224:Q224)</f>
        <v>523132</v>
      </c>
      <c r="N224" s="4">
        <v>239718</v>
      </c>
      <c r="O224" s="4">
        <v>249600</v>
      </c>
      <c r="P224" s="4">
        <v>0</v>
      </c>
      <c r="Q224" s="4">
        <v>33814</v>
      </c>
      <c r="R224" s="35" t="s">
        <v>803</v>
      </c>
      <c r="S224" s="59"/>
      <c r="T224" s="59"/>
      <c r="U224" s="59"/>
      <c r="V224" s="59"/>
      <c r="W224" s="22"/>
      <c r="X224" s="22"/>
    </row>
    <row r="225" spans="1:28" s="3" customFormat="1" ht="17.25" customHeight="1" x14ac:dyDescent="0.2">
      <c r="A225" s="60"/>
      <c r="B225" s="53"/>
      <c r="C225" s="60"/>
      <c r="D225" s="60"/>
      <c r="E225" s="60"/>
      <c r="F225" s="58"/>
      <c r="G225" s="61"/>
      <c r="H225" s="61"/>
      <c r="I225" s="4">
        <v>31193.104400000011</v>
      </c>
      <c r="J225" s="5">
        <v>0</v>
      </c>
      <c r="K225" s="5"/>
      <c r="L225" s="5"/>
      <c r="M225" s="4">
        <f>SUM(N225:Q225)</f>
        <v>31099</v>
      </c>
      <c r="N225" s="4">
        <v>31099</v>
      </c>
      <c r="O225" s="4">
        <v>0</v>
      </c>
      <c r="P225" s="4">
        <v>0</v>
      </c>
      <c r="Q225" s="4">
        <v>0</v>
      </c>
      <c r="R225" s="35" t="s">
        <v>804</v>
      </c>
      <c r="S225" s="59"/>
      <c r="T225" s="59"/>
      <c r="U225" s="59"/>
      <c r="V225" s="59"/>
      <c r="W225" s="22"/>
      <c r="X225" s="22"/>
    </row>
    <row r="226" spans="1:28" s="3" customFormat="1" ht="21" customHeight="1" x14ac:dyDescent="0.2">
      <c r="A226" s="60"/>
      <c r="B226" s="54"/>
      <c r="C226" s="60"/>
      <c r="D226" s="60"/>
      <c r="E226" s="60"/>
      <c r="F226" s="58"/>
      <c r="G226" s="61"/>
      <c r="H226" s="61"/>
      <c r="I226" s="4">
        <f>I223-I224-I225</f>
        <v>1670805.0855999999</v>
      </c>
      <c r="J226" s="4">
        <f>J223-J224-J225</f>
        <v>694928</v>
      </c>
      <c r="K226" s="4"/>
      <c r="L226" s="4"/>
      <c r="M226" s="4">
        <f>M223-M224-M225</f>
        <v>2550651.8021120001</v>
      </c>
      <c r="N226" s="4">
        <f>N223-N224-N225</f>
        <v>36346.777104000037</v>
      </c>
      <c r="O226" s="4">
        <f>O223-O224-O225</f>
        <v>898567.63632999989</v>
      </c>
      <c r="P226" s="4">
        <f>P223-P224-P225</f>
        <v>848041.79417799995</v>
      </c>
      <c r="Q226" s="4">
        <f>Q223-Q224-Q225</f>
        <v>767695.59450000024</v>
      </c>
      <c r="R226" s="28" t="s">
        <v>805</v>
      </c>
      <c r="S226" s="59"/>
      <c r="T226" s="59"/>
      <c r="U226" s="59"/>
      <c r="V226" s="59"/>
      <c r="W226" s="22"/>
      <c r="X226" s="22"/>
    </row>
    <row r="227" spans="1:28" s="3" customFormat="1" ht="25.5" x14ac:dyDescent="0.2">
      <c r="A227" s="60">
        <v>103</v>
      </c>
      <c r="B227" s="52" t="s">
        <v>12</v>
      </c>
      <c r="C227" s="60" t="s">
        <v>52</v>
      </c>
      <c r="D227" s="60">
        <v>2010</v>
      </c>
      <c r="E227" s="60">
        <v>2013</v>
      </c>
      <c r="F227" s="58" t="s">
        <v>172</v>
      </c>
      <c r="G227" s="61">
        <v>1771.1990000000001</v>
      </c>
      <c r="H227" s="61">
        <v>64.932109999999994</v>
      </c>
      <c r="I227" s="5"/>
      <c r="J227" s="5"/>
      <c r="K227" s="5"/>
      <c r="L227" s="5"/>
      <c r="M227" s="5">
        <v>64.932109999999994</v>
      </c>
      <c r="N227" s="5">
        <v>17.496670000000002</v>
      </c>
      <c r="O227" s="5">
        <v>17.691089999999996</v>
      </c>
      <c r="P227" s="5">
        <v>17.885490000000004</v>
      </c>
      <c r="Q227" s="5">
        <v>11.858859999999993</v>
      </c>
      <c r="R227" s="34" t="s">
        <v>4</v>
      </c>
      <c r="S227" s="59" t="s">
        <v>380</v>
      </c>
      <c r="T227" s="59"/>
      <c r="U227" s="59"/>
      <c r="V227" s="59"/>
      <c r="W227" s="22">
        <f>MATCH(C:C,'[3]форма 2'!$C$1:$C$65536,0)</f>
        <v>295</v>
      </c>
      <c r="X227" s="22" t="str">
        <f>INDEX('[3]форма 2'!$Z$1:$Z$65536,W:W,0)</f>
        <v>Обеспечения надежной и бесперебойной производственной деятельности</v>
      </c>
      <c r="Y227" s="3" t="e">
        <f>MATCH(C:C,[4]TDSheet!$A$1:$A$65536,0)</f>
        <v>#N/A</v>
      </c>
      <c r="Z227" s="3" t="e">
        <f>INDEX([4]TDSheet!$D$1:$D$65536,Y:Y,0)</f>
        <v>#N/A</v>
      </c>
      <c r="AA227" s="3" t="e">
        <v>#N/A</v>
      </c>
      <c r="AB227" s="3" t="e">
        <v>#N/A</v>
      </c>
    </row>
    <row r="228" spans="1:28" s="3" customFormat="1" ht="23.25" customHeight="1" x14ac:dyDescent="0.2">
      <c r="A228" s="60"/>
      <c r="B228" s="54"/>
      <c r="C228" s="60"/>
      <c r="D228" s="60"/>
      <c r="E228" s="60"/>
      <c r="F228" s="58"/>
      <c r="G228" s="61"/>
      <c r="H228" s="61"/>
      <c r="I228" s="5"/>
      <c r="J228" s="4"/>
      <c r="K228" s="4"/>
      <c r="L228" s="4"/>
      <c r="M228" s="4">
        <v>64.932109999999994</v>
      </c>
      <c r="N228" s="4">
        <v>17.496670000000002</v>
      </c>
      <c r="O228" s="4">
        <v>17.691089999999996</v>
      </c>
      <c r="P228" s="4">
        <v>17.885490000000004</v>
      </c>
      <c r="Q228" s="4">
        <v>11.858859999999993</v>
      </c>
      <c r="R228" s="28" t="s">
        <v>805</v>
      </c>
      <c r="S228" s="59"/>
      <c r="T228" s="59"/>
      <c r="U228" s="59"/>
      <c r="V228" s="59"/>
      <c r="W228" s="22"/>
      <c r="X228" s="22"/>
    </row>
    <row r="229" spans="1:28" s="3" customFormat="1" ht="30.75" customHeight="1" x14ac:dyDescent="0.2">
      <c r="A229" s="60">
        <v>104</v>
      </c>
      <c r="B229" s="52" t="s">
        <v>13</v>
      </c>
      <c r="C229" s="60" t="s">
        <v>47</v>
      </c>
      <c r="D229" s="60">
        <v>2010</v>
      </c>
      <c r="E229" s="60">
        <v>2019</v>
      </c>
      <c r="F229" s="58" t="s">
        <v>442</v>
      </c>
      <c r="G229" s="61">
        <v>101483.99999999999</v>
      </c>
      <c r="H229" s="61">
        <v>99864.406779661018</v>
      </c>
      <c r="I229" s="5">
        <v>0</v>
      </c>
      <c r="J229" s="5">
        <v>0</v>
      </c>
      <c r="K229" s="5">
        <v>20000</v>
      </c>
      <c r="L229" s="5">
        <v>50000</v>
      </c>
      <c r="M229" s="5">
        <v>158.41460000000001</v>
      </c>
      <c r="N229" s="5">
        <v>52.170059999999999</v>
      </c>
      <c r="O229" s="5">
        <v>35.157280000000007</v>
      </c>
      <c r="P229" s="5">
        <v>35.543629999999986</v>
      </c>
      <c r="Q229" s="5">
        <v>35.54363</v>
      </c>
      <c r="R229" s="34" t="s">
        <v>4</v>
      </c>
      <c r="S229" s="59" t="s">
        <v>394</v>
      </c>
      <c r="T229" s="59"/>
      <c r="U229" s="59"/>
      <c r="V229" s="59"/>
      <c r="W229" s="22">
        <f>MATCH(C:C,'[3]форма 2'!$C$1:$C$65536,0)</f>
        <v>367</v>
      </c>
      <c r="X229" s="22" t="str">
        <f>INDEX('[3]форма 2'!$Z$1:$Z$65536,W:W,0)</f>
        <v>Повышение экономичности и увеличение надёжности теплоснабжения потребителей, снижение количества ремонтных работ на трубопроводах теплосети.</v>
      </c>
      <c r="Y229" s="3">
        <f>MATCH(C:C,[4]TDSheet!$A$1:$A$65536,0)</f>
        <v>76</v>
      </c>
      <c r="Z229" s="3" t="str">
        <f>INDEX([4]TDSheet!$D$1:$D$65536,Y:Y,0)</f>
        <v>2. Эффективность</v>
      </c>
      <c r="AA229" s="3" t="s">
        <v>623</v>
      </c>
      <c r="AB229" s="3" t="s">
        <v>394</v>
      </c>
    </row>
    <row r="230" spans="1:28" s="3" customFormat="1" ht="15.75" customHeight="1" x14ac:dyDescent="0.2">
      <c r="A230" s="60"/>
      <c r="B230" s="54"/>
      <c r="C230" s="60"/>
      <c r="D230" s="60"/>
      <c r="E230" s="60"/>
      <c r="F230" s="58"/>
      <c r="G230" s="61"/>
      <c r="H230" s="61"/>
      <c r="I230" s="5"/>
      <c r="J230" s="4"/>
      <c r="K230" s="4">
        <v>20000</v>
      </c>
      <c r="L230" s="4">
        <v>50000</v>
      </c>
      <c r="M230" s="4">
        <v>158.41460000000001</v>
      </c>
      <c r="N230" s="4">
        <v>52.170059999999999</v>
      </c>
      <c r="O230" s="4">
        <v>35.157280000000007</v>
      </c>
      <c r="P230" s="4">
        <v>35.543629999999986</v>
      </c>
      <c r="Q230" s="4">
        <v>35.54363</v>
      </c>
      <c r="R230" s="28" t="s">
        <v>805</v>
      </c>
      <c r="S230" s="59"/>
      <c r="T230" s="59"/>
      <c r="U230" s="59"/>
      <c r="V230" s="59"/>
      <c r="W230" s="22"/>
      <c r="X230" s="22"/>
    </row>
    <row r="231" spans="1:28" s="3" customFormat="1" ht="15.75" customHeight="1" x14ac:dyDescent="0.2">
      <c r="A231" s="60">
        <v>105</v>
      </c>
      <c r="B231" s="52" t="s">
        <v>13</v>
      </c>
      <c r="C231" s="60" t="s">
        <v>312</v>
      </c>
      <c r="D231" s="60">
        <v>2017</v>
      </c>
      <c r="E231" s="60">
        <v>2017</v>
      </c>
      <c r="F231" s="58" t="s">
        <v>306</v>
      </c>
      <c r="G231" s="61">
        <v>9999.9999999999982</v>
      </c>
      <c r="H231" s="61">
        <v>9999.9999999999982</v>
      </c>
      <c r="I231" s="5"/>
      <c r="J231" s="5">
        <v>0</v>
      </c>
      <c r="K231" s="5">
        <v>4000</v>
      </c>
      <c r="L231" s="5">
        <v>0</v>
      </c>
      <c r="M231" s="5"/>
      <c r="N231" s="5"/>
      <c r="O231" s="5"/>
      <c r="P231" s="5"/>
      <c r="Q231" s="5"/>
      <c r="R231" s="34" t="s">
        <v>4</v>
      </c>
      <c r="S231" s="59" t="s">
        <v>801</v>
      </c>
      <c r="T231" s="59"/>
      <c r="U231" s="59"/>
      <c r="V231" s="59"/>
      <c r="W231" s="22" t="e">
        <f>MATCH(C:C,'[3]форма 2'!$C$1:$C$65536,0)</f>
        <v>#N/A</v>
      </c>
      <c r="X231" s="22" t="e">
        <f>INDEX('[3]форма 2'!$Z$1:$Z$65536,W:W,0)</f>
        <v>#N/A</v>
      </c>
      <c r="Y231" s="3">
        <f>MATCH(C:C,[4]TDSheet!$A$1:$A$65536,0)</f>
        <v>1432</v>
      </c>
      <c r="Z231" s="3" t="str">
        <f>INDEX([4]TDSheet!$D$1:$D$65536,Y:Y,0)</f>
        <v>5.4 ИТ-Инфраструктура</v>
      </c>
      <c r="AA231" s="3" t="s">
        <v>537</v>
      </c>
      <c r="AB231" s="3" t="s">
        <v>538</v>
      </c>
    </row>
    <row r="232" spans="1:28" s="3" customFormat="1" ht="15.75" customHeight="1" x14ac:dyDescent="0.2">
      <c r="A232" s="60"/>
      <c r="B232" s="54"/>
      <c r="C232" s="60"/>
      <c r="D232" s="60"/>
      <c r="E232" s="60"/>
      <c r="F232" s="58"/>
      <c r="G232" s="61"/>
      <c r="H232" s="61"/>
      <c r="I232" s="5"/>
      <c r="J232" s="4"/>
      <c r="K232" s="4">
        <v>4000</v>
      </c>
      <c r="L232" s="4"/>
      <c r="M232" s="5"/>
      <c r="N232" s="5"/>
      <c r="O232" s="4"/>
      <c r="P232" s="5"/>
      <c r="Q232" s="5"/>
      <c r="R232" s="28" t="s">
        <v>805</v>
      </c>
      <c r="S232" s="59"/>
      <c r="T232" s="59"/>
      <c r="U232" s="59"/>
      <c r="V232" s="59"/>
      <c r="W232" s="22"/>
      <c r="X232" s="22"/>
    </row>
    <row r="233" spans="1:28" s="3" customFormat="1" ht="12.75" x14ac:dyDescent="0.2">
      <c r="A233" s="60">
        <v>106</v>
      </c>
      <c r="B233" s="52" t="s">
        <v>13</v>
      </c>
      <c r="C233" s="60" t="s">
        <v>311</v>
      </c>
      <c r="D233" s="60">
        <v>2016</v>
      </c>
      <c r="E233" s="60">
        <v>2017</v>
      </c>
      <c r="F233" s="58" t="s">
        <v>443</v>
      </c>
      <c r="G233" s="61">
        <v>50000</v>
      </c>
      <c r="H233" s="61">
        <v>50000</v>
      </c>
      <c r="I233" s="5"/>
      <c r="J233" s="5">
        <v>7000</v>
      </c>
      <c r="K233" s="5">
        <v>13000</v>
      </c>
      <c r="L233" s="5">
        <v>0</v>
      </c>
      <c r="M233" s="5"/>
      <c r="N233" s="5"/>
      <c r="O233" s="5"/>
      <c r="P233" s="5"/>
      <c r="Q233" s="5"/>
      <c r="R233" s="34" t="s">
        <v>4</v>
      </c>
      <c r="S233" s="59" t="s">
        <v>741</v>
      </c>
      <c r="T233" s="59"/>
      <c r="U233" s="59"/>
      <c r="V233" s="59"/>
      <c r="W233" s="22" t="e">
        <f>MATCH(C:C,'[3]форма 2'!$C$1:$C$65536,0)</f>
        <v>#N/A</v>
      </c>
      <c r="X233" s="22" t="e">
        <f>INDEX('[3]форма 2'!$Z$1:$Z$65536,W:W,0)</f>
        <v>#N/A</v>
      </c>
      <c r="Y233" s="3">
        <f>MATCH(C:C,[4]TDSheet!$A$1:$A$65536,0)</f>
        <v>1385</v>
      </c>
      <c r="Z233" s="3" t="str">
        <f>INDEX([4]TDSheet!$D$1:$D$65536,Y:Y,0)</f>
        <v>5.4 ИТ-Инфраструктура</v>
      </c>
      <c r="AA233" s="3" t="s">
        <v>624</v>
      </c>
      <c r="AB233" s="3" t="s">
        <v>625</v>
      </c>
    </row>
    <row r="234" spans="1:28" s="3" customFormat="1" ht="12.75" x14ac:dyDescent="0.2">
      <c r="A234" s="60"/>
      <c r="B234" s="54"/>
      <c r="C234" s="60"/>
      <c r="D234" s="60"/>
      <c r="E234" s="60"/>
      <c r="F234" s="58"/>
      <c r="G234" s="61"/>
      <c r="H234" s="61"/>
      <c r="I234" s="5"/>
      <c r="J234" s="4">
        <v>7000</v>
      </c>
      <c r="K234" s="4">
        <v>13000</v>
      </c>
      <c r="L234" s="4"/>
      <c r="M234" s="5"/>
      <c r="N234" s="5"/>
      <c r="O234" s="4"/>
      <c r="P234" s="5"/>
      <c r="Q234" s="5"/>
      <c r="R234" s="28" t="s">
        <v>805</v>
      </c>
      <c r="S234" s="59"/>
      <c r="T234" s="59"/>
      <c r="U234" s="59"/>
      <c r="V234" s="59"/>
      <c r="W234" s="22"/>
      <c r="X234" s="22"/>
    </row>
    <row r="235" spans="1:28" s="3" customFormat="1" ht="22.5" customHeight="1" x14ac:dyDescent="0.2">
      <c r="A235" s="52">
        <v>107</v>
      </c>
      <c r="B235" s="52" t="s">
        <v>13</v>
      </c>
      <c r="C235" s="52" t="s">
        <v>245</v>
      </c>
      <c r="D235" s="52">
        <v>2015</v>
      </c>
      <c r="E235" s="52">
        <v>2019</v>
      </c>
      <c r="F235" s="43" t="s">
        <v>178</v>
      </c>
      <c r="G235" s="46">
        <v>5092601.6949152546</v>
      </c>
      <c r="H235" s="46">
        <v>5092601.6949152546</v>
      </c>
      <c r="I235" s="5">
        <v>18986.072400000001</v>
      </c>
      <c r="J235" s="5">
        <v>80000</v>
      </c>
      <c r="K235" s="5">
        <v>320000</v>
      </c>
      <c r="L235" s="5">
        <v>631200</v>
      </c>
      <c r="M235" s="5">
        <v>2276.733248</v>
      </c>
      <c r="N235" s="5">
        <v>0</v>
      </c>
      <c r="O235" s="5">
        <v>0</v>
      </c>
      <c r="P235" s="5">
        <v>0</v>
      </c>
      <c r="Q235" s="5">
        <v>2276.733248</v>
      </c>
      <c r="R235" s="34" t="s">
        <v>4</v>
      </c>
      <c r="S235" s="59" t="s">
        <v>802</v>
      </c>
      <c r="T235" s="59"/>
      <c r="U235" s="59"/>
      <c r="V235" s="59"/>
      <c r="W235" s="22" t="e">
        <f>MATCH(C:C,'[3]форма 2'!$C$1:$C$65536,0)</f>
        <v>#N/A</v>
      </c>
      <c r="X235" s="22" t="e">
        <f>INDEX('[3]форма 2'!$Z$1:$Z$65536,W:W,0)</f>
        <v>#N/A</v>
      </c>
      <c r="Y235" s="3">
        <f>MATCH(C:C,[4]TDSheet!$A$1:$A$65536,0)</f>
        <v>30</v>
      </c>
      <c r="Z235" s="3" t="str">
        <f>INDEX([4]TDSheet!$D$1:$D$65536,Y:Y,0)</f>
        <v>1.2 Замена основного оборудования ЭС</v>
      </c>
      <c r="AA235" s="3" t="s">
        <v>626</v>
      </c>
      <c r="AB235" s="3" t="s">
        <v>627</v>
      </c>
    </row>
    <row r="236" spans="1:28" s="3" customFormat="1" ht="12.75" customHeight="1" x14ac:dyDescent="0.2">
      <c r="A236" s="53"/>
      <c r="B236" s="53"/>
      <c r="C236" s="53"/>
      <c r="D236" s="53"/>
      <c r="E236" s="53"/>
      <c r="F236" s="44"/>
      <c r="G236" s="47"/>
      <c r="H236" s="47"/>
      <c r="I236" s="4">
        <v>18986.072400000001</v>
      </c>
      <c r="J236" s="4">
        <v>80000</v>
      </c>
      <c r="K236" s="4">
        <v>231434</v>
      </c>
      <c r="L236" s="4">
        <v>189360</v>
      </c>
      <c r="M236" s="4">
        <v>2276.733248</v>
      </c>
      <c r="N236" s="4">
        <v>0</v>
      </c>
      <c r="O236" s="4">
        <v>0</v>
      </c>
      <c r="P236" s="4">
        <v>0</v>
      </c>
      <c r="Q236" s="4">
        <v>2276.733248</v>
      </c>
      <c r="R236" s="28" t="s">
        <v>803</v>
      </c>
      <c r="S236" s="59"/>
      <c r="T236" s="59"/>
      <c r="U236" s="59"/>
      <c r="V236" s="59"/>
      <c r="W236" s="22"/>
      <c r="X236" s="22"/>
    </row>
    <row r="237" spans="1:28" s="3" customFormat="1" ht="15.75" customHeight="1" x14ac:dyDescent="0.2">
      <c r="A237" s="54"/>
      <c r="B237" s="54"/>
      <c r="C237" s="54"/>
      <c r="D237" s="54"/>
      <c r="E237" s="54"/>
      <c r="F237" s="45"/>
      <c r="G237" s="48"/>
      <c r="H237" s="48"/>
      <c r="I237" s="4"/>
      <c r="J237" s="4"/>
      <c r="K237" s="4">
        <f>K235-K236</f>
        <v>88566</v>
      </c>
      <c r="L237" s="4">
        <f>L235-L236</f>
        <v>441840</v>
      </c>
      <c r="M237" s="4"/>
      <c r="N237" s="4"/>
      <c r="O237" s="4"/>
      <c r="P237" s="4"/>
      <c r="Q237" s="4"/>
      <c r="R237" s="28" t="s">
        <v>805</v>
      </c>
      <c r="S237" s="37"/>
      <c r="T237" s="37"/>
      <c r="U237" s="37"/>
      <c r="V237" s="37"/>
      <c r="W237" s="22"/>
      <c r="X237" s="22"/>
    </row>
    <row r="238" spans="1:28" s="3" customFormat="1" ht="24" customHeight="1" x14ac:dyDescent="0.2">
      <c r="A238" s="60">
        <v>108</v>
      </c>
      <c r="B238" s="52" t="s">
        <v>13</v>
      </c>
      <c r="C238" s="60" t="s">
        <v>242</v>
      </c>
      <c r="D238" s="60">
        <v>2015</v>
      </c>
      <c r="E238" s="60">
        <v>2016</v>
      </c>
      <c r="F238" s="58" t="s">
        <v>444</v>
      </c>
      <c r="G238" s="61">
        <v>52090</v>
      </c>
      <c r="H238" s="61">
        <v>52090</v>
      </c>
      <c r="I238" s="5">
        <v>836</v>
      </c>
      <c r="J238" s="5">
        <v>20000</v>
      </c>
      <c r="K238" s="5">
        <v>0</v>
      </c>
      <c r="L238" s="5">
        <v>0</v>
      </c>
      <c r="M238" s="5">
        <v>0</v>
      </c>
      <c r="N238" s="5"/>
      <c r="O238" s="5"/>
      <c r="P238" s="5"/>
      <c r="Q238" s="5"/>
      <c r="R238" s="34" t="s">
        <v>4</v>
      </c>
      <c r="S238" s="59" t="s">
        <v>379</v>
      </c>
      <c r="T238" s="59"/>
      <c r="U238" s="59"/>
      <c r="V238" s="59"/>
      <c r="W238" s="22" t="e">
        <f>MATCH(C:C,'[3]форма 2'!$C$1:$C$65536,0)</f>
        <v>#N/A</v>
      </c>
      <c r="X238" s="22" t="e">
        <f>INDEX('[3]форма 2'!$Z$1:$Z$65536,W:W,0)</f>
        <v>#N/A</v>
      </c>
      <c r="Y238" s="3">
        <f>MATCH(C:C,[4]TDSheet!$A$1:$A$65536,0)</f>
        <v>129</v>
      </c>
      <c r="Z238" s="3" t="str">
        <f>INDEX([4]TDSheet!$D$1:$D$65536,Y:Y,0)</f>
        <v>3.1 Главный инженер</v>
      </c>
      <c r="AA238" s="3" t="s">
        <v>628</v>
      </c>
      <c r="AB238" s="3" t="s">
        <v>629</v>
      </c>
    </row>
    <row r="239" spans="1:28" s="3" customFormat="1" ht="12.75" x14ac:dyDescent="0.2">
      <c r="A239" s="60"/>
      <c r="B239" s="54"/>
      <c r="C239" s="60"/>
      <c r="D239" s="60"/>
      <c r="E239" s="60"/>
      <c r="F239" s="58"/>
      <c r="G239" s="61"/>
      <c r="H239" s="61"/>
      <c r="I239" s="4">
        <v>836</v>
      </c>
      <c r="J239" s="4">
        <v>20000</v>
      </c>
      <c r="K239" s="4">
        <v>0</v>
      </c>
      <c r="L239" s="4">
        <v>0</v>
      </c>
      <c r="M239" s="5"/>
      <c r="N239" s="5"/>
      <c r="O239" s="4"/>
      <c r="P239" s="5"/>
      <c r="Q239" s="5"/>
      <c r="R239" s="28" t="s">
        <v>803</v>
      </c>
      <c r="S239" s="59"/>
      <c r="T239" s="59"/>
      <c r="U239" s="59"/>
      <c r="V239" s="59"/>
      <c r="W239" s="22"/>
      <c r="X239" s="22"/>
    </row>
    <row r="240" spans="1:28" s="3" customFormat="1" ht="35.25" customHeight="1" x14ac:dyDescent="0.2">
      <c r="A240" s="60">
        <v>109</v>
      </c>
      <c r="B240" s="52" t="s">
        <v>13</v>
      </c>
      <c r="C240" s="60" t="s">
        <v>45</v>
      </c>
      <c r="D240" s="60">
        <v>2015</v>
      </c>
      <c r="E240" s="60">
        <v>2016</v>
      </c>
      <c r="F240" s="58" t="s">
        <v>445</v>
      </c>
      <c r="G240" s="61">
        <v>70000</v>
      </c>
      <c r="H240" s="61">
        <v>70000</v>
      </c>
      <c r="I240" s="5">
        <v>1996</v>
      </c>
      <c r="J240" s="5">
        <v>26000</v>
      </c>
      <c r="K240" s="5">
        <v>0</v>
      </c>
      <c r="L240" s="5">
        <v>0</v>
      </c>
      <c r="M240" s="5">
        <v>1999.470652</v>
      </c>
      <c r="N240" s="5">
        <v>0</v>
      </c>
      <c r="O240" s="5">
        <v>0</v>
      </c>
      <c r="P240" s="5">
        <v>0</v>
      </c>
      <c r="Q240" s="5">
        <v>1999.470652</v>
      </c>
      <c r="R240" s="34" t="s">
        <v>4</v>
      </c>
      <c r="S240" s="59" t="s">
        <v>379</v>
      </c>
      <c r="T240" s="59"/>
      <c r="U240" s="59"/>
      <c r="V240" s="59"/>
      <c r="W240" s="22">
        <f>MATCH(C:C,'[3]форма 2'!$C$1:$C$65536,0)</f>
        <v>362</v>
      </c>
      <c r="X240"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40" s="3">
        <f>MATCH(C:C,[4]TDSheet!$A$1:$A$65536,0)</f>
        <v>142</v>
      </c>
      <c r="Z240" s="3" t="str">
        <f>INDEX([4]TDSheet!$D$1:$D$65536,Y:Y,0)</f>
        <v>3.1 Главный инженер</v>
      </c>
      <c r="AA240" s="3" t="s">
        <v>630</v>
      </c>
      <c r="AB240" s="3" t="s">
        <v>631</v>
      </c>
    </row>
    <row r="241" spans="1:28" s="3" customFormat="1" ht="12.75" x14ac:dyDescent="0.2">
      <c r="A241" s="60"/>
      <c r="B241" s="54"/>
      <c r="C241" s="60"/>
      <c r="D241" s="60"/>
      <c r="E241" s="60"/>
      <c r="F241" s="58"/>
      <c r="G241" s="61"/>
      <c r="H241" s="61"/>
      <c r="I241" s="4">
        <v>1996</v>
      </c>
      <c r="J241" s="4">
        <v>26000</v>
      </c>
      <c r="K241" s="4">
        <v>0</v>
      </c>
      <c r="L241" s="4">
        <v>0</v>
      </c>
      <c r="M241" s="4">
        <v>1999.470652</v>
      </c>
      <c r="N241" s="4">
        <v>0</v>
      </c>
      <c r="O241" s="4">
        <v>0</v>
      </c>
      <c r="P241" s="4">
        <v>0</v>
      </c>
      <c r="Q241" s="4">
        <v>1999.470652</v>
      </c>
      <c r="R241" s="28" t="s">
        <v>803</v>
      </c>
      <c r="S241" s="59"/>
      <c r="T241" s="59"/>
      <c r="U241" s="59"/>
      <c r="V241" s="59"/>
      <c r="W241" s="22"/>
      <c r="X241" s="22"/>
    </row>
    <row r="242" spans="1:28" s="3" customFormat="1" ht="33.75" customHeight="1" x14ac:dyDescent="0.2">
      <c r="A242" s="60">
        <v>110</v>
      </c>
      <c r="B242" s="52" t="s">
        <v>13</v>
      </c>
      <c r="C242" s="60" t="s">
        <v>14</v>
      </c>
      <c r="D242" s="60">
        <v>2010</v>
      </c>
      <c r="E242" s="52">
        <v>2018</v>
      </c>
      <c r="F242" s="43" t="s">
        <v>446</v>
      </c>
      <c r="G242" s="46">
        <v>293203.3898305085</v>
      </c>
      <c r="H242" s="46">
        <v>284453.38983050856</v>
      </c>
      <c r="I242" s="5">
        <v>12000</v>
      </c>
      <c r="J242" s="5">
        <v>0</v>
      </c>
      <c r="K242" s="5">
        <v>70520.000000000015</v>
      </c>
      <c r="L242" s="5">
        <v>24800</v>
      </c>
      <c r="M242" s="5">
        <v>6677.4250600000005</v>
      </c>
      <c r="N242" s="5">
        <v>0</v>
      </c>
      <c r="O242" s="5">
        <v>0</v>
      </c>
      <c r="P242" s="5">
        <v>0</v>
      </c>
      <c r="Q242" s="5">
        <v>6677.4250600000005</v>
      </c>
      <c r="R242" s="34" t="s">
        <v>4</v>
      </c>
      <c r="S242" s="62" t="s">
        <v>379</v>
      </c>
      <c r="T242" s="63"/>
      <c r="U242" s="63"/>
      <c r="V242" s="64"/>
      <c r="W242" s="22">
        <f>MATCH(C:C,'[3]форма 2'!$C$1:$C$65536,0)</f>
        <v>311</v>
      </c>
      <c r="X242"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42" s="3">
        <f>MATCH(C:C,[4]TDSheet!$A$1:$A$65536,0)</f>
        <v>268</v>
      </c>
      <c r="Z242" s="3" t="str">
        <f>INDEX([4]TDSheet!$D$1:$D$65536,Y:Y,0)</f>
        <v>3.1 Главный инженер</v>
      </c>
      <c r="AA242" s="3" t="s">
        <v>632</v>
      </c>
      <c r="AB242" s="3" t="s">
        <v>633</v>
      </c>
    </row>
    <row r="243" spans="1:28" s="3" customFormat="1" ht="12.75" customHeight="1" x14ac:dyDescent="0.2">
      <c r="A243" s="60"/>
      <c r="B243" s="54"/>
      <c r="C243" s="60"/>
      <c r="D243" s="60"/>
      <c r="E243" s="53"/>
      <c r="F243" s="44"/>
      <c r="G243" s="47"/>
      <c r="H243" s="47"/>
      <c r="I243" s="4">
        <v>12000</v>
      </c>
      <c r="J243" s="4">
        <v>0</v>
      </c>
      <c r="K243" s="4">
        <v>33729.199999999997</v>
      </c>
      <c r="L243" s="4">
        <v>24800</v>
      </c>
      <c r="M243" s="4">
        <v>6677.4250600000005</v>
      </c>
      <c r="N243" s="4">
        <v>0</v>
      </c>
      <c r="O243" s="4">
        <v>0</v>
      </c>
      <c r="P243" s="4">
        <v>0</v>
      </c>
      <c r="Q243" s="4">
        <v>6677.4250600000005</v>
      </c>
      <c r="R243" s="28" t="s">
        <v>803</v>
      </c>
      <c r="S243" s="65"/>
      <c r="T243" s="66"/>
      <c r="U243" s="66"/>
      <c r="V243" s="67"/>
      <c r="W243" s="22"/>
      <c r="X243" s="22"/>
    </row>
    <row r="244" spans="1:28" s="3" customFormat="1" x14ac:dyDescent="0.2">
      <c r="A244" s="42"/>
      <c r="B244" s="41"/>
      <c r="C244" s="42"/>
      <c r="D244" s="42"/>
      <c r="E244" s="54"/>
      <c r="F244" s="45"/>
      <c r="G244" s="48"/>
      <c r="H244" s="48"/>
      <c r="I244" s="4"/>
      <c r="J244" s="4"/>
      <c r="K244" s="4">
        <v>36790.800000000003</v>
      </c>
      <c r="L244" s="4"/>
      <c r="M244" s="4"/>
      <c r="N244" s="4"/>
      <c r="O244" s="4"/>
      <c r="P244" s="4"/>
      <c r="Q244" s="4"/>
      <c r="R244" s="28" t="s">
        <v>805</v>
      </c>
      <c r="S244" s="68"/>
      <c r="T244" s="69"/>
      <c r="U244" s="69"/>
      <c r="V244" s="70"/>
      <c r="W244" s="22"/>
      <c r="X244" s="22"/>
    </row>
    <row r="245" spans="1:28" s="3" customFormat="1" ht="37.5" customHeight="1" x14ac:dyDescent="0.2">
      <c r="A245" s="60">
        <v>111</v>
      </c>
      <c r="B245" s="52" t="s">
        <v>13</v>
      </c>
      <c r="C245" s="60" t="s">
        <v>447</v>
      </c>
      <c r="D245" s="60">
        <v>2018</v>
      </c>
      <c r="E245" s="60">
        <v>2018</v>
      </c>
      <c r="F245" s="58" t="s">
        <v>448</v>
      </c>
      <c r="G245" s="61">
        <v>4957.6271186440681</v>
      </c>
      <c r="H245" s="61">
        <v>4957.6271186440681</v>
      </c>
      <c r="I245" s="5"/>
      <c r="J245" s="5">
        <v>0</v>
      </c>
      <c r="K245" s="5">
        <v>0</v>
      </c>
      <c r="L245" s="5">
        <v>1800.0000000000002</v>
      </c>
      <c r="M245" s="5"/>
      <c r="N245" s="5"/>
      <c r="O245" s="5"/>
      <c r="P245" s="5"/>
      <c r="Q245" s="5"/>
      <c r="R245" s="34" t="s">
        <v>4</v>
      </c>
      <c r="S245" s="59" t="s">
        <v>379</v>
      </c>
      <c r="T245" s="59"/>
      <c r="U245" s="59"/>
      <c r="V245" s="59"/>
      <c r="W245" s="22">
        <f>MATCH(C:C,'[3]форма 2'!$C$1:$C$65536,0)</f>
        <v>355</v>
      </c>
      <c r="X245"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45" s="3">
        <f>MATCH(C:C,[4]TDSheet!$A$1:$A$65536,0)</f>
        <v>226</v>
      </c>
      <c r="Z245" s="3" t="str">
        <f>INDEX([4]TDSheet!$D$1:$D$65536,Y:Y,0)</f>
        <v>3.1 Главный инженер</v>
      </c>
      <c r="AA245" s="3" t="s">
        <v>634</v>
      </c>
      <c r="AB245" s="3" t="s">
        <v>635</v>
      </c>
    </row>
    <row r="246" spans="1:28" s="3" customFormat="1" ht="12.75" x14ac:dyDescent="0.2">
      <c r="A246" s="60"/>
      <c r="B246" s="54"/>
      <c r="C246" s="60"/>
      <c r="D246" s="60"/>
      <c r="E246" s="60"/>
      <c r="F246" s="58"/>
      <c r="G246" s="61"/>
      <c r="H246" s="61"/>
      <c r="I246" s="5"/>
      <c r="J246" s="4">
        <v>0</v>
      </c>
      <c r="K246" s="4">
        <v>0</v>
      </c>
      <c r="L246" s="4">
        <v>1800.0000000000002</v>
      </c>
      <c r="M246" s="5"/>
      <c r="N246" s="5"/>
      <c r="O246" s="4"/>
      <c r="P246" s="5"/>
      <c r="Q246" s="5"/>
      <c r="R246" s="28" t="s">
        <v>805</v>
      </c>
      <c r="S246" s="59"/>
      <c r="T246" s="59"/>
      <c r="U246" s="59"/>
      <c r="V246" s="59"/>
      <c r="W246" s="22"/>
      <c r="X246" s="22"/>
    </row>
    <row r="247" spans="1:28" s="3" customFormat="1" ht="69" customHeight="1" x14ac:dyDescent="0.2">
      <c r="A247" s="60">
        <v>112</v>
      </c>
      <c r="B247" s="52" t="s">
        <v>13</v>
      </c>
      <c r="C247" s="60" t="s">
        <v>100</v>
      </c>
      <c r="D247" s="60">
        <v>2014</v>
      </c>
      <c r="E247" s="60">
        <v>2016</v>
      </c>
      <c r="F247" s="58" t="s">
        <v>449</v>
      </c>
      <c r="G247" s="61">
        <v>209641.52542372883</v>
      </c>
      <c r="H247" s="61">
        <v>209641.52542372883</v>
      </c>
      <c r="I247" s="5">
        <v>104423.398</v>
      </c>
      <c r="J247" s="5">
        <v>100000</v>
      </c>
      <c r="K247" s="5">
        <v>0</v>
      </c>
      <c r="L247" s="5">
        <v>0</v>
      </c>
      <c r="M247" s="5">
        <v>84923.280889999995</v>
      </c>
      <c r="N247" s="5">
        <v>0</v>
      </c>
      <c r="O247" s="5">
        <v>0</v>
      </c>
      <c r="P247" s="5">
        <v>16934.202679999999</v>
      </c>
      <c r="Q247" s="5">
        <v>67989.078209999992</v>
      </c>
      <c r="R247" s="34" t="s">
        <v>4</v>
      </c>
      <c r="S247" s="59" t="s">
        <v>393</v>
      </c>
      <c r="T247" s="59"/>
      <c r="U247" s="59"/>
      <c r="V247" s="59"/>
      <c r="W247" s="22">
        <f>MATCH(C:C,'[3]форма 2'!$C$1:$C$65536,0)</f>
        <v>395</v>
      </c>
      <c r="X247" s="22" t="str">
        <f>INDEX('[3]форма 2'!$Z$1:$Z$65536,W:W,0)</f>
        <v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v>
      </c>
      <c r="Y247" s="3">
        <f>MATCH(C:C,[4]TDSheet!$A$1:$A$65536,0)</f>
        <v>368</v>
      </c>
      <c r="Z247" s="3" t="str">
        <f>INDEX([4]TDSheet!$D$1:$D$65536,Y:Y,0)</f>
        <v>3.5 Технологические присоединения</v>
      </c>
      <c r="AA247" s="3" t="s">
        <v>636</v>
      </c>
      <c r="AB247" s="3" t="s">
        <v>637</v>
      </c>
    </row>
    <row r="248" spans="1:28" s="3" customFormat="1" ht="17.25" customHeight="1" x14ac:dyDescent="0.2">
      <c r="A248" s="60"/>
      <c r="B248" s="53"/>
      <c r="C248" s="60"/>
      <c r="D248" s="60"/>
      <c r="E248" s="60"/>
      <c r="F248" s="58"/>
      <c r="G248" s="61"/>
      <c r="H248" s="61"/>
      <c r="I248" s="4">
        <v>104423.398</v>
      </c>
      <c r="J248" s="4">
        <v>100000</v>
      </c>
      <c r="K248" s="4">
        <v>0</v>
      </c>
      <c r="L248" s="4">
        <v>0</v>
      </c>
      <c r="M248" s="4">
        <v>0</v>
      </c>
      <c r="N248" s="4">
        <v>0</v>
      </c>
      <c r="O248" s="4">
        <v>0</v>
      </c>
      <c r="P248" s="4">
        <v>0</v>
      </c>
      <c r="Q248" s="4">
        <v>0</v>
      </c>
      <c r="R248" s="35" t="s">
        <v>804</v>
      </c>
      <c r="S248" s="59"/>
      <c r="T248" s="59"/>
      <c r="U248" s="59"/>
      <c r="V248" s="59"/>
      <c r="W248" s="22"/>
      <c r="X248" s="22"/>
    </row>
    <row r="249" spans="1:28" s="3" customFormat="1" ht="15.75" customHeight="1" x14ac:dyDescent="0.2">
      <c r="A249" s="60"/>
      <c r="B249" s="54"/>
      <c r="C249" s="60"/>
      <c r="D249" s="60"/>
      <c r="E249" s="60"/>
      <c r="F249" s="58"/>
      <c r="G249" s="61"/>
      <c r="H249" s="61"/>
      <c r="I249" s="5"/>
      <c r="J249" s="4"/>
      <c r="K249" s="4"/>
      <c r="L249" s="4"/>
      <c r="M249" s="4">
        <f>M247</f>
        <v>84923.280889999995</v>
      </c>
      <c r="N249" s="4">
        <f>N247-N248</f>
        <v>0</v>
      </c>
      <c r="O249" s="4">
        <f>O247-O248</f>
        <v>0</v>
      </c>
      <c r="P249" s="4">
        <v>16934.202679999999</v>
      </c>
      <c r="Q249" s="4">
        <f>Q247-Q248</f>
        <v>67989.078209999992</v>
      </c>
      <c r="R249" s="28" t="s">
        <v>805</v>
      </c>
      <c r="S249" s="59"/>
      <c r="T249" s="59"/>
      <c r="U249" s="59"/>
      <c r="V249" s="59"/>
      <c r="W249" s="22"/>
      <c r="X249" s="22"/>
    </row>
    <row r="250" spans="1:28" s="3" customFormat="1" ht="38.25" x14ac:dyDescent="0.2">
      <c r="A250" s="60">
        <v>113</v>
      </c>
      <c r="B250" s="52" t="s">
        <v>13</v>
      </c>
      <c r="C250" s="60" t="s">
        <v>97</v>
      </c>
      <c r="D250" s="60">
        <v>2014</v>
      </c>
      <c r="E250" s="60">
        <v>2016</v>
      </c>
      <c r="F250" s="58" t="s">
        <v>181</v>
      </c>
      <c r="G250" s="61">
        <v>260135.59322033901</v>
      </c>
      <c r="H250" s="61">
        <v>260135.59322033901</v>
      </c>
      <c r="I250" s="5">
        <v>0</v>
      </c>
      <c r="J250" s="5">
        <v>250000</v>
      </c>
      <c r="K250" s="5">
        <v>0</v>
      </c>
      <c r="L250" s="5">
        <v>0</v>
      </c>
      <c r="M250" s="5">
        <v>0</v>
      </c>
      <c r="N250" s="5"/>
      <c r="O250" s="5"/>
      <c r="P250" s="5"/>
      <c r="Q250" s="5"/>
      <c r="R250" s="34" t="s">
        <v>4</v>
      </c>
      <c r="S250" s="59" t="s">
        <v>396</v>
      </c>
      <c r="T250" s="59"/>
      <c r="U250" s="59"/>
      <c r="V250" s="59"/>
      <c r="W250" s="22">
        <f>MATCH(C:C,'[3]форма 2'!$C$1:$C$65536,0)</f>
        <v>385</v>
      </c>
      <c r="X250" s="22" t="str">
        <f>INDEX('[3]форма 2'!$Z$1:$Z$65536,W:W,0)</f>
        <v>В связи с расширением зоны подключения теплоснабжения "Измайловская перспектива"</v>
      </c>
      <c r="Y250" s="3">
        <f>MATCH(C:C,[4]TDSheet!$A$1:$A$65536,0)</f>
        <v>375</v>
      </c>
      <c r="Z250" s="3" t="str">
        <f>INDEX([4]TDSheet!$D$1:$D$65536,Y:Y,0)</f>
        <v>3.5 Технологические присоединения</v>
      </c>
      <c r="AA250" s="3" t="s">
        <v>638</v>
      </c>
      <c r="AB250" s="3" t="s">
        <v>639</v>
      </c>
    </row>
    <row r="251" spans="1:28" s="3" customFormat="1" ht="15.75" customHeight="1" x14ac:dyDescent="0.2">
      <c r="A251" s="60"/>
      <c r="B251" s="54"/>
      <c r="C251" s="60"/>
      <c r="D251" s="60"/>
      <c r="E251" s="60"/>
      <c r="F251" s="58"/>
      <c r="G251" s="61"/>
      <c r="H251" s="61"/>
      <c r="I251" s="5">
        <v>0</v>
      </c>
      <c r="J251" s="4">
        <v>250000</v>
      </c>
      <c r="K251" s="4">
        <v>0</v>
      </c>
      <c r="L251" s="4">
        <v>0</v>
      </c>
      <c r="M251" s="5"/>
      <c r="N251" s="5"/>
      <c r="O251" s="4"/>
      <c r="P251" s="5"/>
      <c r="Q251" s="5"/>
      <c r="R251" s="28" t="s">
        <v>803</v>
      </c>
      <c r="S251" s="59"/>
      <c r="T251" s="59"/>
      <c r="U251" s="59"/>
      <c r="V251" s="59"/>
      <c r="W251" s="22"/>
      <c r="X251" s="22"/>
    </row>
    <row r="252" spans="1:28" s="3" customFormat="1" ht="15.75" customHeight="1" x14ac:dyDescent="0.2">
      <c r="A252" s="60">
        <v>114</v>
      </c>
      <c r="B252" s="52" t="s">
        <v>13</v>
      </c>
      <c r="C252" s="60" t="s">
        <v>309</v>
      </c>
      <c r="D252" s="60">
        <v>2017</v>
      </c>
      <c r="E252" s="60">
        <v>2020</v>
      </c>
      <c r="F252" s="58" t="s">
        <v>304</v>
      </c>
      <c r="G252" s="61">
        <v>45500</v>
      </c>
      <c r="H252" s="61">
        <v>45500</v>
      </c>
      <c r="I252" s="5"/>
      <c r="J252" s="5">
        <v>0</v>
      </c>
      <c r="K252" s="5">
        <v>7500</v>
      </c>
      <c r="L252" s="5">
        <v>15000</v>
      </c>
      <c r="M252" s="5"/>
      <c r="N252" s="5"/>
      <c r="O252" s="5"/>
      <c r="P252" s="5"/>
      <c r="Q252" s="5"/>
      <c r="R252" s="34" t="s">
        <v>4</v>
      </c>
      <c r="S252" s="59" t="s">
        <v>380</v>
      </c>
      <c r="T252" s="59"/>
      <c r="U252" s="59"/>
      <c r="V252" s="59"/>
      <c r="W252" s="22" t="e">
        <f>MATCH(C:C,'[3]форма 2'!$C$1:$C$65536,0)</f>
        <v>#N/A</v>
      </c>
      <c r="X252" s="22" t="e">
        <f>INDEX('[3]форма 2'!$Z$1:$Z$65536,W:W,0)</f>
        <v>#N/A</v>
      </c>
      <c r="Y252" s="3">
        <f>MATCH(C:C,[4]TDSheet!$A$1:$A$65536,0)</f>
        <v>982</v>
      </c>
      <c r="Z252" s="3" t="str">
        <f>INDEX([4]TDSheet!$D$1:$D$65536,Y:Y,0)</f>
        <v>4.8 Вспомогательное</v>
      </c>
      <c r="AA252" s="3" t="s">
        <v>640</v>
      </c>
      <c r="AB252" s="3" t="s">
        <v>641</v>
      </c>
    </row>
    <row r="253" spans="1:28" s="3" customFormat="1" ht="15.75" customHeight="1" x14ac:dyDescent="0.2">
      <c r="A253" s="60"/>
      <c r="B253" s="54"/>
      <c r="C253" s="60"/>
      <c r="D253" s="60"/>
      <c r="E253" s="60"/>
      <c r="F253" s="58"/>
      <c r="G253" s="61"/>
      <c r="H253" s="61"/>
      <c r="I253" s="5"/>
      <c r="J253" s="4">
        <v>0</v>
      </c>
      <c r="K253" s="4">
        <v>7500</v>
      </c>
      <c r="L253" s="4">
        <v>15000</v>
      </c>
      <c r="M253" s="5"/>
      <c r="N253" s="5"/>
      <c r="O253" s="4"/>
      <c r="P253" s="5"/>
      <c r="Q253" s="5"/>
      <c r="R253" s="28" t="s">
        <v>803</v>
      </c>
      <c r="S253" s="59"/>
      <c r="T253" s="59"/>
      <c r="U253" s="59"/>
      <c r="V253" s="59"/>
      <c r="W253" s="22"/>
      <c r="X253" s="22"/>
    </row>
    <row r="254" spans="1:28" s="3" customFormat="1" ht="29.25" customHeight="1" x14ac:dyDescent="0.2">
      <c r="A254" s="60">
        <v>115</v>
      </c>
      <c r="B254" s="52" t="s">
        <v>13</v>
      </c>
      <c r="C254" s="60" t="s">
        <v>240</v>
      </c>
      <c r="D254" s="60">
        <v>2015</v>
      </c>
      <c r="E254" s="60">
        <v>2019</v>
      </c>
      <c r="F254" s="58" t="s">
        <v>175</v>
      </c>
      <c r="G254" s="61">
        <v>305932.20338983054</v>
      </c>
      <c r="H254" s="61">
        <v>305932.20338983054</v>
      </c>
      <c r="I254" s="5">
        <v>12800</v>
      </c>
      <c r="J254" s="5">
        <v>0</v>
      </c>
      <c r="K254" s="5">
        <v>36790.800000000003</v>
      </c>
      <c r="L254" s="5">
        <v>36390.800000000003</v>
      </c>
      <c r="M254" s="5">
        <v>10681.317620000002</v>
      </c>
      <c r="N254" s="5">
        <v>0</v>
      </c>
      <c r="O254" s="5">
        <v>214.52425600000004</v>
      </c>
      <c r="P254" s="5">
        <v>6370.9971840000007</v>
      </c>
      <c r="Q254" s="5">
        <v>4095.7961800000003</v>
      </c>
      <c r="R254" s="34" t="s">
        <v>4</v>
      </c>
      <c r="S254" s="59" t="s">
        <v>378</v>
      </c>
      <c r="T254" s="59"/>
      <c r="U254" s="59"/>
      <c r="V254" s="59"/>
      <c r="W254" s="22" t="e">
        <f>MATCH(C:C,'[3]форма 2'!$C$1:$C$65536,0)</f>
        <v>#N/A</v>
      </c>
      <c r="X254" s="22" t="e">
        <f>INDEX('[3]форма 2'!$Z$1:$Z$65536,W:W,0)</f>
        <v>#N/A</v>
      </c>
      <c r="Y254" s="3">
        <f>MATCH(C:C,[4]TDSheet!$A$1:$A$65536,0)</f>
        <v>1521</v>
      </c>
      <c r="Z254" s="3" t="str">
        <f>INDEX([4]TDSheet!$D$1:$D$65536,Y:Y,0)</f>
        <v>5.6 ИТСО</v>
      </c>
      <c r="AA254" s="3" t="s">
        <v>550</v>
      </c>
      <c r="AB254" s="3" t="s">
        <v>551</v>
      </c>
    </row>
    <row r="255" spans="1:28" s="3" customFormat="1" ht="12.75" x14ac:dyDescent="0.2">
      <c r="A255" s="60"/>
      <c r="B255" s="54"/>
      <c r="C255" s="60"/>
      <c r="D255" s="60"/>
      <c r="E255" s="60"/>
      <c r="F255" s="58"/>
      <c r="G255" s="61"/>
      <c r="H255" s="61"/>
      <c r="I255" s="4">
        <v>12800</v>
      </c>
      <c r="J255" s="4">
        <v>0</v>
      </c>
      <c r="K255" s="4">
        <v>36790.800000000003</v>
      </c>
      <c r="L255" s="4">
        <v>36390.800000000003</v>
      </c>
      <c r="M255" s="4">
        <v>10681.317620000002</v>
      </c>
      <c r="N255" s="4">
        <v>0</v>
      </c>
      <c r="O255" s="4">
        <v>214.52425600000004</v>
      </c>
      <c r="P255" s="4">
        <v>6370.9971840000007</v>
      </c>
      <c r="Q255" s="4">
        <v>4095.7961800000003</v>
      </c>
      <c r="R255" s="28" t="s">
        <v>803</v>
      </c>
      <c r="S255" s="59"/>
      <c r="T255" s="59"/>
      <c r="U255" s="59"/>
      <c r="V255" s="59"/>
      <c r="W255" s="22"/>
      <c r="X255" s="22"/>
    </row>
    <row r="256" spans="1:28" s="3" customFormat="1" ht="26.25" customHeight="1" x14ac:dyDescent="0.2">
      <c r="A256" s="60">
        <v>116</v>
      </c>
      <c r="B256" s="52" t="s">
        <v>13</v>
      </c>
      <c r="C256" s="60" t="s">
        <v>244</v>
      </c>
      <c r="D256" s="60">
        <v>2015</v>
      </c>
      <c r="E256" s="60">
        <v>2017</v>
      </c>
      <c r="F256" s="58" t="s">
        <v>450</v>
      </c>
      <c r="G256" s="61">
        <v>426000</v>
      </c>
      <c r="H256" s="61">
        <v>426000</v>
      </c>
      <c r="I256" s="5">
        <v>8400</v>
      </c>
      <c r="J256" s="5">
        <v>0</v>
      </c>
      <c r="K256" s="5">
        <v>16752.000000000004</v>
      </c>
      <c r="L256" s="5">
        <v>43884</v>
      </c>
      <c r="M256" s="5">
        <v>2127.4137920000003</v>
      </c>
      <c r="N256" s="5">
        <v>0</v>
      </c>
      <c r="O256" s="5">
        <v>0</v>
      </c>
      <c r="P256" s="5">
        <v>0</v>
      </c>
      <c r="Q256" s="5">
        <v>2127.4137920000003</v>
      </c>
      <c r="R256" s="34" t="s">
        <v>4</v>
      </c>
      <c r="S256" s="59" t="s">
        <v>379</v>
      </c>
      <c r="T256" s="59"/>
      <c r="U256" s="59"/>
      <c r="V256" s="59"/>
      <c r="W256" s="22" t="e">
        <f>MATCH(C:C,'[3]форма 2'!$C$1:$C$65536,0)</f>
        <v>#N/A</v>
      </c>
      <c r="X256" s="22" t="e">
        <f>INDEX('[3]форма 2'!$Z$1:$Z$65536,W:W,0)</f>
        <v>#N/A</v>
      </c>
      <c r="Y256" s="3">
        <f>MATCH(C:C,[4]TDSheet!$A$1:$A$65536,0)</f>
        <v>251</v>
      </c>
      <c r="Z256" s="3" t="str">
        <f>INDEX([4]TDSheet!$D$1:$D$65536,Y:Y,0)</f>
        <v>3.1 Главный инженер</v>
      </c>
      <c r="AA256" s="3" t="s">
        <v>642</v>
      </c>
      <c r="AB256" s="3" t="s">
        <v>643</v>
      </c>
    </row>
    <row r="257" spans="1:33" s="3" customFormat="1" ht="12.75" x14ac:dyDescent="0.2">
      <c r="A257" s="60"/>
      <c r="B257" s="54"/>
      <c r="C257" s="60"/>
      <c r="D257" s="60"/>
      <c r="E257" s="60"/>
      <c r="F257" s="58"/>
      <c r="G257" s="61"/>
      <c r="H257" s="61"/>
      <c r="I257" s="4">
        <v>8400</v>
      </c>
      <c r="J257" s="4">
        <v>0</v>
      </c>
      <c r="K257" s="4">
        <v>16752.000000000004</v>
      </c>
      <c r="L257" s="4">
        <v>43884</v>
      </c>
      <c r="M257" s="4">
        <v>2127.4137920000003</v>
      </c>
      <c r="N257" s="4">
        <v>0</v>
      </c>
      <c r="O257" s="4">
        <v>0</v>
      </c>
      <c r="P257" s="4">
        <v>0</v>
      </c>
      <c r="Q257" s="4">
        <v>2127.4137920000003</v>
      </c>
      <c r="R257" s="28" t="s">
        <v>803</v>
      </c>
      <c r="S257" s="59"/>
      <c r="T257" s="59"/>
      <c r="U257" s="59"/>
      <c r="V257" s="59"/>
      <c r="W257" s="22"/>
      <c r="X257" s="22"/>
    </row>
    <row r="258" spans="1:33" s="3" customFormat="1" ht="12.75" x14ac:dyDescent="0.2">
      <c r="A258" s="60">
        <v>117</v>
      </c>
      <c r="B258" s="52" t="s">
        <v>13</v>
      </c>
      <c r="C258" s="60" t="s">
        <v>307</v>
      </c>
      <c r="D258" s="60">
        <v>2017</v>
      </c>
      <c r="E258" s="60">
        <v>2018</v>
      </c>
      <c r="F258" s="58" t="s">
        <v>302</v>
      </c>
      <c r="G258" s="61">
        <v>16796.610169491527</v>
      </c>
      <c r="H258" s="61">
        <v>16796.610169491527</v>
      </c>
      <c r="I258" s="5"/>
      <c r="J258" s="5">
        <v>0</v>
      </c>
      <c r="K258" s="5">
        <v>8400</v>
      </c>
      <c r="L258" s="5">
        <v>8400</v>
      </c>
      <c r="M258" s="5"/>
      <c r="N258" s="5"/>
      <c r="O258" s="5"/>
      <c r="P258" s="5"/>
      <c r="Q258" s="5"/>
      <c r="R258" s="34" t="s">
        <v>4</v>
      </c>
      <c r="S258" s="59" t="s">
        <v>534</v>
      </c>
      <c r="T258" s="59"/>
      <c r="U258" s="59"/>
      <c r="V258" s="59"/>
      <c r="W258" s="22" t="e">
        <f>MATCH(C:C,'[3]форма 2'!$C$1:$C$65536,0)</f>
        <v>#N/A</v>
      </c>
      <c r="X258" s="22" t="e">
        <f>INDEX('[3]форма 2'!$Z$1:$Z$65536,W:W,0)</f>
        <v>#N/A</v>
      </c>
      <c r="Y258" s="3">
        <f>MATCH(C:C,[4]TDSheet!$A$1:$A$65536,0)</f>
        <v>562</v>
      </c>
      <c r="Z258" s="3" t="str">
        <f>INDEX([4]TDSheet!$D$1:$D$65536,Y:Y,0)</f>
        <v>4.6 Автоматика</v>
      </c>
      <c r="AA258" s="3" t="s">
        <v>644</v>
      </c>
      <c r="AB258" s="3" t="s">
        <v>533</v>
      </c>
    </row>
    <row r="259" spans="1:33" s="3" customFormat="1" ht="12.75" x14ac:dyDescent="0.2">
      <c r="A259" s="60"/>
      <c r="B259" s="54"/>
      <c r="C259" s="60"/>
      <c r="D259" s="60"/>
      <c r="E259" s="60"/>
      <c r="F259" s="58"/>
      <c r="G259" s="61"/>
      <c r="H259" s="61"/>
      <c r="I259" s="5"/>
      <c r="J259" s="4">
        <v>0</v>
      </c>
      <c r="K259" s="4">
        <v>8400</v>
      </c>
      <c r="L259" s="4">
        <v>8400</v>
      </c>
      <c r="M259" s="5"/>
      <c r="N259" s="5"/>
      <c r="O259" s="4"/>
      <c r="P259" s="5"/>
      <c r="Q259" s="5"/>
      <c r="R259" s="28" t="s">
        <v>803</v>
      </c>
      <c r="S259" s="59"/>
      <c r="T259" s="59"/>
      <c r="U259" s="59"/>
      <c r="V259" s="59"/>
      <c r="W259" s="22"/>
      <c r="X259" s="22"/>
    </row>
    <row r="260" spans="1:33" s="3" customFormat="1" ht="12.75" x14ac:dyDescent="0.2">
      <c r="A260" s="60">
        <v>118</v>
      </c>
      <c r="B260" s="52" t="s">
        <v>13</v>
      </c>
      <c r="C260" s="60" t="s">
        <v>308</v>
      </c>
      <c r="D260" s="60">
        <v>2017</v>
      </c>
      <c r="E260" s="60">
        <v>2018</v>
      </c>
      <c r="F260" s="58" t="s">
        <v>303</v>
      </c>
      <c r="G260" s="61">
        <v>33000</v>
      </c>
      <c r="H260" s="61">
        <v>33000</v>
      </c>
      <c r="I260" s="5"/>
      <c r="J260" s="5">
        <v>0</v>
      </c>
      <c r="K260" s="5">
        <v>15000</v>
      </c>
      <c r="L260" s="5">
        <v>18000</v>
      </c>
      <c r="M260" s="5"/>
      <c r="N260" s="5"/>
      <c r="O260" s="5"/>
      <c r="P260" s="5"/>
      <c r="Q260" s="5"/>
      <c r="R260" s="34" t="s">
        <v>4</v>
      </c>
      <c r="S260" s="59" t="s">
        <v>380</v>
      </c>
      <c r="T260" s="59"/>
      <c r="U260" s="59"/>
      <c r="V260" s="59"/>
      <c r="W260" s="22" t="e">
        <f>MATCH(C:C,'[3]форма 2'!$C$1:$C$65536,0)</f>
        <v>#N/A</v>
      </c>
      <c r="X260" s="22" t="e">
        <f>INDEX('[3]форма 2'!$Z$1:$Z$65536,W:W,0)</f>
        <v>#N/A</v>
      </c>
      <c r="Y260" s="3">
        <f>MATCH(C:C,[4]TDSheet!$A$1:$A$65536,0)</f>
        <v>901</v>
      </c>
      <c r="Z260" s="3" t="str">
        <f>INDEX([4]TDSheet!$D$1:$D$65536,Y:Y,0)</f>
        <v>4.8 Вспомогательное</v>
      </c>
      <c r="AA260" s="3" t="s">
        <v>645</v>
      </c>
      <c r="AB260" s="3" t="s">
        <v>646</v>
      </c>
    </row>
    <row r="261" spans="1:33" s="3" customFormat="1" ht="12.75" x14ac:dyDescent="0.2">
      <c r="A261" s="60"/>
      <c r="B261" s="54"/>
      <c r="C261" s="60"/>
      <c r="D261" s="60"/>
      <c r="E261" s="60"/>
      <c r="F261" s="58"/>
      <c r="G261" s="61"/>
      <c r="H261" s="61"/>
      <c r="I261" s="5"/>
      <c r="J261" s="4">
        <v>0</v>
      </c>
      <c r="K261" s="4">
        <v>15000</v>
      </c>
      <c r="L261" s="4">
        <v>18000</v>
      </c>
      <c r="M261" s="5"/>
      <c r="N261" s="5"/>
      <c r="O261" s="4"/>
      <c r="P261" s="5"/>
      <c r="Q261" s="5"/>
      <c r="R261" s="28" t="s">
        <v>803</v>
      </c>
      <c r="S261" s="59"/>
      <c r="T261" s="59"/>
      <c r="U261" s="59"/>
      <c r="V261" s="59"/>
      <c r="W261" s="22"/>
      <c r="X261" s="22"/>
    </row>
    <row r="262" spans="1:33" s="3" customFormat="1" ht="12.75" x14ac:dyDescent="0.2">
      <c r="A262" s="60">
        <v>119</v>
      </c>
      <c r="B262" s="52" t="s">
        <v>13</v>
      </c>
      <c r="C262" s="60" t="s">
        <v>310</v>
      </c>
      <c r="D262" s="60">
        <v>2016</v>
      </c>
      <c r="E262" s="60">
        <v>2016</v>
      </c>
      <c r="F262" s="58" t="s">
        <v>305</v>
      </c>
      <c r="G262" s="61">
        <v>1000</v>
      </c>
      <c r="H262" s="61">
        <v>1000</v>
      </c>
      <c r="I262" s="5"/>
      <c r="J262" s="5">
        <v>400</v>
      </c>
      <c r="K262" s="5">
        <v>0</v>
      </c>
      <c r="L262" s="5">
        <v>0</v>
      </c>
      <c r="M262" s="5"/>
      <c r="N262" s="5"/>
      <c r="O262" s="5"/>
      <c r="P262" s="5"/>
      <c r="Q262" s="5"/>
      <c r="R262" s="34" t="s">
        <v>4</v>
      </c>
      <c r="S262" s="59" t="s">
        <v>743</v>
      </c>
      <c r="T262" s="59"/>
      <c r="U262" s="59"/>
      <c r="V262" s="59"/>
      <c r="W262" s="22" t="e">
        <f>MATCH(C:C,'[3]форма 2'!$C$1:$C$65536,0)</f>
        <v>#N/A</v>
      </c>
      <c r="X262" s="22" t="e">
        <f>INDEX('[3]форма 2'!$Z$1:$Z$65536,W:W,0)</f>
        <v>#N/A</v>
      </c>
      <c r="Y262" s="3">
        <f>MATCH(C:C,[4]TDSheet!$A$1:$A$65536,0)</f>
        <v>1153</v>
      </c>
      <c r="Z262" s="3" t="str">
        <f>INDEX([4]TDSheet!$D$1:$D$65536,Y:Y,0)</f>
        <v xml:space="preserve">5.1 Прочие Надежность </v>
      </c>
      <c r="AA262" s="3" t="s">
        <v>563</v>
      </c>
      <c r="AB262" s="3" t="s">
        <v>647</v>
      </c>
    </row>
    <row r="263" spans="1:33" s="3" customFormat="1" ht="12.75" x14ac:dyDescent="0.2">
      <c r="A263" s="60"/>
      <c r="B263" s="54"/>
      <c r="C263" s="60"/>
      <c r="D263" s="60"/>
      <c r="E263" s="60"/>
      <c r="F263" s="58"/>
      <c r="G263" s="61"/>
      <c r="H263" s="61"/>
      <c r="I263" s="5"/>
      <c r="J263" s="4">
        <v>400</v>
      </c>
      <c r="K263" s="4">
        <v>0</v>
      </c>
      <c r="L263" s="4"/>
      <c r="M263" s="5"/>
      <c r="N263" s="5"/>
      <c r="O263" s="4"/>
      <c r="P263" s="5"/>
      <c r="Q263" s="5"/>
      <c r="R263" s="28" t="s">
        <v>805</v>
      </c>
      <c r="S263" s="59"/>
      <c r="T263" s="59"/>
      <c r="U263" s="59"/>
      <c r="V263" s="59"/>
      <c r="W263" s="22"/>
      <c r="X263" s="22"/>
    </row>
    <row r="264" spans="1:33" s="3" customFormat="1" ht="25.5" x14ac:dyDescent="0.2">
      <c r="A264" s="60">
        <v>120</v>
      </c>
      <c r="B264" s="52" t="s">
        <v>13</v>
      </c>
      <c r="C264" s="60" t="s">
        <v>98</v>
      </c>
      <c r="D264" s="60">
        <v>2014</v>
      </c>
      <c r="E264" s="60">
        <v>2015</v>
      </c>
      <c r="F264" s="58" t="s">
        <v>451</v>
      </c>
      <c r="G264" s="61">
        <v>5249.9999999999991</v>
      </c>
      <c r="H264" s="61">
        <v>166.99999999999906</v>
      </c>
      <c r="I264" s="5">
        <v>0</v>
      </c>
      <c r="J264" s="5">
        <v>0</v>
      </c>
      <c r="K264" s="5">
        <v>0</v>
      </c>
      <c r="L264" s="5">
        <v>0</v>
      </c>
      <c r="M264" s="5">
        <v>0</v>
      </c>
      <c r="N264" s="5"/>
      <c r="O264" s="5"/>
      <c r="P264" s="5"/>
      <c r="Q264" s="5"/>
      <c r="R264" s="34" t="s">
        <v>4</v>
      </c>
      <c r="S264" s="59" t="s">
        <v>380</v>
      </c>
      <c r="T264" s="59"/>
      <c r="U264" s="59"/>
      <c r="V264" s="59"/>
      <c r="W264" s="22">
        <f>MATCH(C:C,'[3]форма 2'!$C$1:$C$65536,0)</f>
        <v>388</v>
      </c>
      <c r="X264" s="22" t="str">
        <f>INDEX('[3]форма 2'!$Z$1:$Z$65536,W:W,0)</f>
        <v>Обеспечения надежной и бесперебойной производственной деятельности</v>
      </c>
      <c r="Y264" s="3" t="e">
        <f>MATCH(C:C,[4]TDSheet!$A$1:$A$65536,0)</f>
        <v>#N/A</v>
      </c>
      <c r="Z264" s="3" t="e">
        <f>INDEX([4]TDSheet!$D$1:$D$65536,Y:Y,0)</f>
        <v>#N/A</v>
      </c>
      <c r="AA264" s="3" t="e">
        <v>#N/A</v>
      </c>
      <c r="AB264" s="3" t="e">
        <v>#N/A</v>
      </c>
    </row>
    <row r="265" spans="1:33" s="3" customFormat="1" ht="12.75" x14ac:dyDescent="0.2">
      <c r="A265" s="60"/>
      <c r="B265" s="54"/>
      <c r="C265" s="60"/>
      <c r="D265" s="60"/>
      <c r="E265" s="60"/>
      <c r="F265" s="58"/>
      <c r="G265" s="61"/>
      <c r="H265" s="61"/>
      <c r="I265" s="5"/>
      <c r="J265" s="4"/>
      <c r="K265" s="4"/>
      <c r="L265" s="4"/>
      <c r="M265" s="5"/>
      <c r="N265" s="5"/>
      <c r="O265" s="4"/>
      <c r="P265" s="5"/>
      <c r="Q265" s="5"/>
      <c r="R265" s="28"/>
      <c r="S265" s="59"/>
      <c r="T265" s="59"/>
      <c r="U265" s="59"/>
      <c r="V265" s="59"/>
      <c r="W265" s="22"/>
      <c r="X265" s="22"/>
    </row>
    <row r="266" spans="1:33" s="3" customFormat="1" ht="55.5" customHeight="1" x14ac:dyDescent="0.2">
      <c r="A266" s="60">
        <v>121</v>
      </c>
      <c r="B266" s="52" t="s">
        <v>13</v>
      </c>
      <c r="C266" s="60" t="s">
        <v>36</v>
      </c>
      <c r="D266" s="60">
        <v>2012</v>
      </c>
      <c r="E266" s="60">
        <v>2015</v>
      </c>
      <c r="F266" s="58" t="s">
        <v>180</v>
      </c>
      <c r="G266" s="61">
        <v>149880.50847457629</v>
      </c>
      <c r="H266" s="61">
        <v>24446.737288135591</v>
      </c>
      <c r="I266" s="5">
        <v>0</v>
      </c>
      <c r="J266" s="5">
        <v>0</v>
      </c>
      <c r="K266" s="5">
        <v>0</v>
      </c>
      <c r="L266" s="5">
        <v>0</v>
      </c>
      <c r="M266" s="5">
        <v>1273.0749499999999</v>
      </c>
      <c r="N266" s="5">
        <v>1273.0749499999999</v>
      </c>
      <c r="O266" s="5">
        <v>0</v>
      </c>
      <c r="P266" s="5">
        <v>0</v>
      </c>
      <c r="Q266" s="5">
        <v>0</v>
      </c>
      <c r="R266" s="34" t="s">
        <v>4</v>
      </c>
      <c r="S266" s="59" t="s">
        <v>395</v>
      </c>
      <c r="T266" s="59"/>
      <c r="U266" s="59"/>
      <c r="V266" s="59"/>
      <c r="W266" s="22">
        <f>MATCH(C:C,'[3]форма 2'!$C$1:$C$65536,0)</f>
        <v>346</v>
      </c>
      <c r="X266" s="22" t="str">
        <f>INDEX('[3]форма 2'!$Z$1:$Z$65536,W:W,0)</f>
        <v>Замена основного оборудования выработавшего свой срок службы (ввод в эксплуатацию был в 1965г.), с учетом продления срока его эксплуатации. Установка газового оборудования котла (горелок) с учетом наладки процесса горения и доведения вредных выбросов (ПДК</v>
      </c>
      <c r="Y266" s="3" t="e">
        <f>MATCH(C:C,[4]TDSheet!$A$1:$A$65536,0)</f>
        <v>#N/A</v>
      </c>
      <c r="Z266" s="3" t="e">
        <f>INDEX([4]TDSheet!$D$1:$D$65536,Y:Y,0)</f>
        <v>#N/A</v>
      </c>
      <c r="AA266" s="3" t="e">
        <v>#N/A</v>
      </c>
      <c r="AB266" s="3" t="e">
        <v>#N/A</v>
      </c>
    </row>
    <row r="267" spans="1:33" s="3" customFormat="1" ht="12.75" x14ac:dyDescent="0.2">
      <c r="A267" s="60"/>
      <c r="B267" s="54"/>
      <c r="C267" s="60"/>
      <c r="D267" s="60"/>
      <c r="E267" s="60"/>
      <c r="F267" s="58"/>
      <c r="G267" s="61"/>
      <c r="H267" s="61"/>
      <c r="I267" s="5"/>
      <c r="J267" s="4"/>
      <c r="K267" s="4"/>
      <c r="L267" s="4"/>
      <c r="M267" s="4">
        <v>1273.0749499999999</v>
      </c>
      <c r="N267" s="4">
        <v>1273.0749499999999</v>
      </c>
      <c r="O267" s="4">
        <v>0</v>
      </c>
      <c r="P267" s="4">
        <v>0</v>
      </c>
      <c r="Q267" s="4">
        <v>0</v>
      </c>
      <c r="R267" s="28" t="s">
        <v>805</v>
      </c>
      <c r="S267" s="59"/>
      <c r="T267" s="59"/>
      <c r="U267" s="59"/>
      <c r="V267" s="59"/>
      <c r="W267" s="22"/>
      <c r="X267" s="22"/>
    </row>
    <row r="268" spans="1:33" s="3" customFormat="1" ht="56.25" customHeight="1" x14ac:dyDescent="0.2">
      <c r="A268" s="60">
        <v>122</v>
      </c>
      <c r="B268" s="52" t="s">
        <v>13</v>
      </c>
      <c r="C268" s="60" t="s">
        <v>27</v>
      </c>
      <c r="D268" s="60">
        <v>2014</v>
      </c>
      <c r="E268" s="60">
        <v>2015</v>
      </c>
      <c r="F268" s="58" t="s">
        <v>176</v>
      </c>
      <c r="G268" s="61">
        <v>38299</v>
      </c>
      <c r="H268" s="61">
        <v>38299</v>
      </c>
      <c r="I268" s="5">
        <v>20299</v>
      </c>
      <c r="J268" s="5">
        <v>0</v>
      </c>
      <c r="K268" s="5">
        <v>0</v>
      </c>
      <c r="L268" s="5">
        <v>0</v>
      </c>
      <c r="M268" s="5">
        <v>21398.4493</v>
      </c>
      <c r="N268" s="5">
        <v>10407.29752</v>
      </c>
      <c r="O268" s="5">
        <v>1626.8427699999993</v>
      </c>
      <c r="P268" s="5">
        <v>9364.3090100000009</v>
      </c>
      <c r="Q268" s="5">
        <v>0</v>
      </c>
      <c r="R268" s="34" t="s">
        <v>4</v>
      </c>
      <c r="S268" s="59" t="s">
        <v>389</v>
      </c>
      <c r="T268" s="59"/>
      <c r="U268" s="59"/>
      <c r="V268" s="59"/>
      <c r="W268" s="22">
        <f>MATCH(C:C,'[3]форма 2'!$C$1:$C$65536,0)</f>
        <v>337</v>
      </c>
      <c r="X268" s="22" t="str">
        <f>INDEX('[3]форма 2'!$Z$1:$Z$65536,W:W,0)</f>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
      <c r="Y268" s="3" t="e">
        <f>MATCH(C:C,[4]TDSheet!$A$1:$A$65536,0)</f>
        <v>#N/A</v>
      </c>
      <c r="Z268" s="3" t="e">
        <f>INDEX([4]TDSheet!$D$1:$D$65536,Y:Y,0)</f>
        <v>#N/A</v>
      </c>
      <c r="AA268" s="3" t="e">
        <v>#N/A</v>
      </c>
      <c r="AB268" s="3" t="e">
        <v>#N/A</v>
      </c>
    </row>
    <row r="269" spans="1:33" s="3" customFormat="1" ht="12.75" x14ac:dyDescent="0.2">
      <c r="A269" s="60"/>
      <c r="B269" s="54"/>
      <c r="C269" s="60"/>
      <c r="D269" s="60"/>
      <c r="E269" s="60"/>
      <c r="F269" s="58"/>
      <c r="G269" s="61"/>
      <c r="H269" s="61"/>
      <c r="I269" s="4">
        <v>20299</v>
      </c>
      <c r="J269" s="4"/>
      <c r="K269" s="4"/>
      <c r="L269" s="4"/>
      <c r="M269" s="4">
        <v>21398.4493</v>
      </c>
      <c r="N269" s="4">
        <v>10407.29752</v>
      </c>
      <c r="O269" s="4">
        <v>1626.8427699999993</v>
      </c>
      <c r="P269" s="4">
        <v>9364.3090100000009</v>
      </c>
      <c r="Q269" s="4">
        <v>0</v>
      </c>
      <c r="R269" s="28" t="s">
        <v>803</v>
      </c>
      <c r="S269" s="59"/>
      <c r="T269" s="59"/>
      <c r="U269" s="59"/>
      <c r="V269" s="59"/>
      <c r="W269" s="22"/>
      <c r="X269" s="22"/>
    </row>
    <row r="270" spans="1:33" s="3" customFormat="1" ht="12.75" x14ac:dyDescent="0.2">
      <c r="A270" s="60">
        <v>123</v>
      </c>
      <c r="B270" s="52" t="s">
        <v>13</v>
      </c>
      <c r="C270" s="60" t="s">
        <v>241</v>
      </c>
      <c r="D270" s="60">
        <v>2015</v>
      </c>
      <c r="E270" s="60">
        <v>2016</v>
      </c>
      <c r="F270" s="58" t="s">
        <v>177</v>
      </c>
      <c r="G270" s="61">
        <v>6000</v>
      </c>
      <c r="H270" s="61">
        <v>6000</v>
      </c>
      <c r="I270" s="5">
        <v>6000</v>
      </c>
      <c r="J270" s="5">
        <v>0</v>
      </c>
      <c r="K270" s="5">
        <v>0</v>
      </c>
      <c r="L270" s="5">
        <v>0</v>
      </c>
      <c r="M270" s="5">
        <v>2893.4456300000002</v>
      </c>
      <c r="N270" s="5">
        <v>0</v>
      </c>
      <c r="O270" s="5">
        <v>0</v>
      </c>
      <c r="P270" s="5">
        <v>354.11453999999998</v>
      </c>
      <c r="Q270" s="5">
        <v>2539.3310900000001</v>
      </c>
      <c r="R270" s="34" t="s">
        <v>4</v>
      </c>
      <c r="S270" s="59" t="s">
        <v>798</v>
      </c>
      <c r="T270" s="59"/>
      <c r="U270" s="59"/>
      <c r="V270" s="59"/>
      <c r="W270" s="22" t="e">
        <f>MATCH(C:C,'[3]форма 2'!$C$1:$C$65536,0)</f>
        <v>#N/A</v>
      </c>
      <c r="X270" s="22" t="e">
        <f>INDEX('[3]форма 2'!$Z$1:$Z$65536,W:W,0)</f>
        <v>#N/A</v>
      </c>
      <c r="Y270" s="3" t="e">
        <f>MATCH(C:C,[4]TDSheet!$A$1:$A$65536,0)</f>
        <v>#N/A</v>
      </c>
      <c r="Z270" s="3" t="e">
        <f>INDEX([4]TDSheet!$D$1:$D$65536,Y:Y,0)</f>
        <v>#N/A</v>
      </c>
      <c r="AA270" s="3" t="e">
        <v>#N/A</v>
      </c>
      <c r="AB270" s="3" t="e">
        <v>#N/A</v>
      </c>
      <c r="AD270" s="3">
        <f>MATCH(C:C,[5]TDSheet!$A$1:$A$65536,0)</f>
        <v>816</v>
      </c>
      <c r="AE270" s="3" t="s">
        <v>775</v>
      </c>
      <c r="AF270" s="3" t="s">
        <v>785</v>
      </c>
      <c r="AG270" s="3" t="s">
        <v>786</v>
      </c>
    </row>
    <row r="271" spans="1:33" s="3" customFormat="1" ht="12.75" x14ac:dyDescent="0.2">
      <c r="A271" s="60"/>
      <c r="B271" s="54"/>
      <c r="C271" s="60"/>
      <c r="D271" s="60"/>
      <c r="E271" s="60"/>
      <c r="F271" s="58"/>
      <c r="G271" s="61"/>
      <c r="H271" s="61"/>
      <c r="I271" s="4">
        <v>6000</v>
      </c>
      <c r="J271" s="4"/>
      <c r="K271" s="4"/>
      <c r="L271" s="4"/>
      <c r="M271" s="4">
        <v>2893.4456300000002</v>
      </c>
      <c r="N271" s="4">
        <v>0</v>
      </c>
      <c r="O271" s="4">
        <v>0</v>
      </c>
      <c r="P271" s="4">
        <v>354.11453999999998</v>
      </c>
      <c r="Q271" s="4">
        <v>2539.3310900000001</v>
      </c>
      <c r="R271" s="28" t="s">
        <v>803</v>
      </c>
      <c r="S271" s="59"/>
      <c r="T271" s="59"/>
      <c r="U271" s="59"/>
      <c r="V271" s="59"/>
      <c r="W271" s="22"/>
      <c r="X271" s="22"/>
    </row>
    <row r="272" spans="1:33" s="3" customFormat="1" ht="12.75" x14ac:dyDescent="0.2">
      <c r="A272" s="60">
        <v>124</v>
      </c>
      <c r="B272" s="52" t="s">
        <v>13</v>
      </c>
      <c r="C272" s="60" t="s">
        <v>243</v>
      </c>
      <c r="D272" s="60">
        <v>2015</v>
      </c>
      <c r="E272" s="60">
        <v>2015</v>
      </c>
      <c r="F272" s="58" t="s">
        <v>169</v>
      </c>
      <c r="G272" s="61">
        <v>1000</v>
      </c>
      <c r="H272" s="61">
        <v>1000</v>
      </c>
      <c r="I272" s="5">
        <v>400</v>
      </c>
      <c r="J272" s="5">
        <v>0</v>
      </c>
      <c r="K272" s="5">
        <v>0</v>
      </c>
      <c r="L272" s="5">
        <v>0</v>
      </c>
      <c r="M272" s="5">
        <v>344.95449600000006</v>
      </c>
      <c r="N272" s="5">
        <v>0</v>
      </c>
      <c r="O272" s="5">
        <v>129.27119999999999</v>
      </c>
      <c r="P272" s="5">
        <v>87.395200000000045</v>
      </c>
      <c r="Q272" s="5">
        <v>128.28809600000002</v>
      </c>
      <c r="R272" s="34" t="s">
        <v>4</v>
      </c>
      <c r="S272" s="59" t="s">
        <v>743</v>
      </c>
      <c r="T272" s="59"/>
      <c r="U272" s="59"/>
      <c r="V272" s="59"/>
      <c r="W272" s="22" t="e">
        <f>MATCH(C:C,'[3]форма 2'!$C$1:$C$65536,0)</f>
        <v>#N/A</v>
      </c>
      <c r="X272" s="22" t="e">
        <f>INDEX('[3]форма 2'!$Z$1:$Z$65536,W:W,0)</f>
        <v>#N/A</v>
      </c>
      <c r="Y272" s="3" t="e">
        <f>MATCH(C:C,[4]TDSheet!$A$1:$A$65536,0)</f>
        <v>#N/A</v>
      </c>
      <c r="Z272" s="3" t="e">
        <f>INDEX([4]TDSheet!$D$1:$D$65536,Y:Y,0)</f>
        <v>#N/A</v>
      </c>
      <c r="AA272" s="3" t="e">
        <v>#N/A</v>
      </c>
      <c r="AB272" s="3" t="e">
        <v>#N/A</v>
      </c>
    </row>
    <row r="273" spans="1:33" s="3" customFormat="1" ht="12.75" x14ac:dyDescent="0.2">
      <c r="A273" s="60"/>
      <c r="B273" s="54"/>
      <c r="C273" s="60"/>
      <c r="D273" s="60"/>
      <c r="E273" s="60"/>
      <c r="F273" s="58"/>
      <c r="G273" s="61"/>
      <c r="H273" s="61"/>
      <c r="I273" s="4">
        <v>400</v>
      </c>
      <c r="J273" s="4"/>
      <c r="K273" s="4"/>
      <c r="L273" s="4"/>
      <c r="M273" s="4">
        <v>344.95449600000006</v>
      </c>
      <c r="N273" s="4">
        <v>0</v>
      </c>
      <c r="O273" s="4">
        <v>129.27119999999999</v>
      </c>
      <c r="P273" s="4">
        <v>87.395200000000045</v>
      </c>
      <c r="Q273" s="4">
        <v>128.28809600000002</v>
      </c>
      <c r="R273" s="28" t="s">
        <v>805</v>
      </c>
      <c r="S273" s="59"/>
      <c r="T273" s="59"/>
      <c r="U273" s="59"/>
      <c r="V273" s="59"/>
      <c r="W273" s="22"/>
      <c r="X273" s="22"/>
    </row>
    <row r="274" spans="1:33" s="3" customFormat="1" ht="30.75" customHeight="1" x14ac:dyDescent="0.2">
      <c r="A274" s="60">
        <v>125</v>
      </c>
      <c r="B274" s="52" t="s">
        <v>13</v>
      </c>
      <c r="C274" s="60" t="s">
        <v>239</v>
      </c>
      <c r="D274" s="60">
        <v>2014</v>
      </c>
      <c r="E274" s="60">
        <v>2015</v>
      </c>
      <c r="F274" s="58" t="s">
        <v>174</v>
      </c>
      <c r="G274" s="61">
        <v>1449.98</v>
      </c>
      <c r="H274" s="61">
        <v>429.99694915254258</v>
      </c>
      <c r="I274" s="5">
        <v>430</v>
      </c>
      <c r="J274" s="5">
        <v>0</v>
      </c>
      <c r="K274" s="5">
        <v>0</v>
      </c>
      <c r="L274" s="5">
        <v>0</v>
      </c>
      <c r="M274" s="5">
        <v>357.14285999999998</v>
      </c>
      <c r="N274" s="5">
        <v>357.14285999999998</v>
      </c>
      <c r="O274" s="5">
        <v>0</v>
      </c>
      <c r="P274" s="5">
        <v>0</v>
      </c>
      <c r="Q274" s="5">
        <v>0</v>
      </c>
      <c r="R274" s="34" t="s">
        <v>4</v>
      </c>
      <c r="S274" s="59" t="s">
        <v>383</v>
      </c>
      <c r="T274" s="59"/>
      <c r="U274" s="59"/>
      <c r="V274" s="59"/>
      <c r="W274" s="22" t="e">
        <f>MATCH(C:C,'[3]форма 2'!$C$1:$C$65536,0)</f>
        <v>#N/A</v>
      </c>
      <c r="X274" s="22" t="e">
        <f>INDEX('[3]форма 2'!$Z$1:$Z$65536,W:W,0)</f>
        <v>#N/A</v>
      </c>
      <c r="Y274" s="3" t="e">
        <f>MATCH(C:C,[4]TDSheet!$A$1:$A$65536,0)</f>
        <v>#N/A</v>
      </c>
      <c r="Z274" s="3" t="e">
        <f>INDEX([4]TDSheet!$D$1:$D$65536,Y:Y,0)</f>
        <v>#N/A</v>
      </c>
      <c r="AA274" s="3" t="e">
        <v>#N/A</v>
      </c>
      <c r="AB274" s="3" t="e">
        <v>#N/A</v>
      </c>
      <c r="AD274" s="3">
        <f>MATCH(C:C,[5]TDSheet!$A$1:$A$65536,0)</f>
        <v>884</v>
      </c>
      <c r="AE274" s="3" t="s">
        <v>769</v>
      </c>
      <c r="AF274" s="3" t="s">
        <v>770</v>
      </c>
      <c r="AG274" s="3" t="s">
        <v>771</v>
      </c>
    </row>
    <row r="275" spans="1:33" s="3" customFormat="1" ht="20.25" customHeight="1" x14ac:dyDescent="0.2">
      <c r="A275" s="60"/>
      <c r="B275" s="54"/>
      <c r="C275" s="60"/>
      <c r="D275" s="60"/>
      <c r="E275" s="60"/>
      <c r="F275" s="58"/>
      <c r="G275" s="61"/>
      <c r="H275" s="61"/>
      <c r="I275" s="4">
        <v>430</v>
      </c>
      <c r="J275" s="4"/>
      <c r="K275" s="4"/>
      <c r="L275" s="4"/>
      <c r="M275" s="4">
        <v>357.14285999999998</v>
      </c>
      <c r="N275" s="4">
        <v>357.14285999999998</v>
      </c>
      <c r="O275" s="4">
        <v>0</v>
      </c>
      <c r="P275" s="4">
        <v>0</v>
      </c>
      <c r="Q275" s="4">
        <v>0</v>
      </c>
      <c r="R275" s="28" t="s">
        <v>804</v>
      </c>
      <c r="S275" s="59"/>
      <c r="T275" s="59"/>
      <c r="U275" s="59"/>
      <c r="V275" s="59"/>
      <c r="W275" s="22"/>
      <c r="X275" s="22"/>
    </row>
    <row r="276" spans="1:33" s="3" customFormat="1" ht="45.75" customHeight="1" x14ac:dyDescent="0.2">
      <c r="A276" s="60">
        <v>126</v>
      </c>
      <c r="B276" s="52" t="s">
        <v>13</v>
      </c>
      <c r="C276" s="60" t="s">
        <v>99</v>
      </c>
      <c r="D276" s="60">
        <v>2014</v>
      </c>
      <c r="E276" s="60">
        <v>2015</v>
      </c>
      <c r="F276" s="58" t="s">
        <v>101</v>
      </c>
      <c r="G276" s="61">
        <v>685.71</v>
      </c>
      <c r="H276" s="61">
        <v>555.99813559322035</v>
      </c>
      <c r="I276" s="5">
        <v>222.4</v>
      </c>
      <c r="J276" s="5">
        <v>0</v>
      </c>
      <c r="K276" s="5">
        <v>0</v>
      </c>
      <c r="L276" s="5">
        <v>0</v>
      </c>
      <c r="M276" s="5">
        <v>279.42499200000003</v>
      </c>
      <c r="N276" s="5">
        <v>0</v>
      </c>
      <c r="O276" s="5">
        <v>0</v>
      </c>
      <c r="P276" s="5">
        <v>0</v>
      </c>
      <c r="Q276" s="5">
        <v>279.42499200000003</v>
      </c>
      <c r="R276" s="34" t="s">
        <v>4</v>
      </c>
      <c r="S276" s="59" t="s">
        <v>378</v>
      </c>
      <c r="T276" s="59"/>
      <c r="U276" s="59"/>
      <c r="V276" s="59"/>
      <c r="W276" s="22">
        <f>MATCH(C:C,'[3]форма 2'!$C$1:$C$65536,0)</f>
        <v>393</v>
      </c>
      <c r="X276"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276" s="3" t="e">
        <f>MATCH(C:C,[4]TDSheet!$A$1:$A$65536,0)</f>
        <v>#N/A</v>
      </c>
      <c r="Z276" s="3" t="e">
        <f>INDEX([4]TDSheet!$D$1:$D$65536,Y:Y,0)</f>
        <v>#N/A</v>
      </c>
      <c r="AA276" s="3" t="e">
        <v>#N/A</v>
      </c>
      <c r="AB276" s="3" t="e">
        <v>#N/A</v>
      </c>
    </row>
    <row r="277" spans="1:33" s="3" customFormat="1" ht="12.75" x14ac:dyDescent="0.2">
      <c r="A277" s="60"/>
      <c r="B277" s="54"/>
      <c r="C277" s="60"/>
      <c r="D277" s="60"/>
      <c r="E277" s="60"/>
      <c r="F277" s="58"/>
      <c r="G277" s="61"/>
      <c r="H277" s="61"/>
      <c r="I277" s="5">
        <v>222</v>
      </c>
      <c r="J277" s="4"/>
      <c r="K277" s="4"/>
      <c r="L277" s="4"/>
      <c r="M277" s="4">
        <v>279.42499200000003</v>
      </c>
      <c r="N277" s="4">
        <v>0</v>
      </c>
      <c r="O277" s="4">
        <v>0</v>
      </c>
      <c r="P277" s="4">
        <v>0</v>
      </c>
      <c r="Q277" s="4">
        <v>279.42499200000003</v>
      </c>
      <c r="R277" s="28" t="s">
        <v>803</v>
      </c>
      <c r="S277" s="59"/>
      <c r="T277" s="59"/>
      <c r="U277" s="59"/>
      <c r="V277" s="59"/>
      <c r="W277" s="22"/>
      <c r="X277" s="22"/>
    </row>
    <row r="278" spans="1:33" s="3" customFormat="1" ht="25.5" x14ac:dyDescent="0.2">
      <c r="A278" s="60">
        <v>127</v>
      </c>
      <c r="B278" s="52" t="s">
        <v>13</v>
      </c>
      <c r="C278" s="60" t="s">
        <v>48</v>
      </c>
      <c r="D278" s="60">
        <v>2011</v>
      </c>
      <c r="E278" s="60">
        <v>2013</v>
      </c>
      <c r="F278" s="58" t="s">
        <v>179</v>
      </c>
      <c r="G278" s="61">
        <v>1808.338</v>
      </c>
      <c r="H278" s="61">
        <v>93.688774999999993</v>
      </c>
      <c r="I278" s="5"/>
      <c r="J278" s="5"/>
      <c r="K278" s="5"/>
      <c r="L278" s="5"/>
      <c r="M278" s="5">
        <v>151.98401999999999</v>
      </c>
      <c r="N278" s="5">
        <v>37.47551</v>
      </c>
      <c r="O278" s="5">
        <v>37.891909999999996</v>
      </c>
      <c r="P278" s="5">
        <v>38.308300000000003</v>
      </c>
      <c r="Q278" s="5">
        <v>38.308299999999988</v>
      </c>
      <c r="R278" s="34" t="s">
        <v>4</v>
      </c>
      <c r="S278" s="59" t="s">
        <v>380</v>
      </c>
      <c r="T278" s="59"/>
      <c r="U278" s="59"/>
      <c r="V278" s="59"/>
      <c r="W278" s="22">
        <f>MATCH(C:C,'[3]форма 2'!$C$1:$C$65536,0)</f>
        <v>371</v>
      </c>
      <c r="X278" s="22" t="str">
        <f>INDEX('[3]форма 2'!$Z$1:$Z$65536,W:W,0)</f>
        <v>Обеспечения надежной и бесперебойной производственной деятельности</v>
      </c>
      <c r="Y278" s="3" t="e">
        <f>MATCH(C:C,[4]TDSheet!$A$1:$A$65536,0)</f>
        <v>#N/A</v>
      </c>
      <c r="Z278" s="3" t="e">
        <f>INDEX([4]TDSheet!$D$1:$D$65536,Y:Y,0)</f>
        <v>#N/A</v>
      </c>
      <c r="AA278" s="3" t="e">
        <v>#N/A</v>
      </c>
      <c r="AB278" s="3" t="e">
        <v>#N/A</v>
      </c>
    </row>
    <row r="279" spans="1:33" s="3" customFormat="1" ht="12.75" x14ac:dyDescent="0.2">
      <c r="A279" s="60"/>
      <c r="B279" s="54"/>
      <c r="C279" s="60"/>
      <c r="D279" s="60"/>
      <c r="E279" s="60"/>
      <c r="F279" s="58"/>
      <c r="G279" s="61"/>
      <c r="H279" s="61"/>
      <c r="I279" s="5"/>
      <c r="J279" s="4"/>
      <c r="K279" s="4"/>
      <c r="L279" s="4"/>
      <c r="M279" s="4">
        <v>151.98401999999999</v>
      </c>
      <c r="N279" s="4">
        <v>37.47551</v>
      </c>
      <c r="O279" s="4">
        <v>37.891909999999996</v>
      </c>
      <c r="P279" s="4">
        <v>38.308300000000003</v>
      </c>
      <c r="Q279" s="4">
        <v>38.308299999999988</v>
      </c>
      <c r="R279" s="28" t="s">
        <v>805</v>
      </c>
      <c r="S279" s="59"/>
      <c r="T279" s="59"/>
      <c r="U279" s="59"/>
      <c r="V279" s="59"/>
      <c r="W279" s="22"/>
      <c r="X279" s="22"/>
    </row>
    <row r="280" spans="1:33" s="3" customFormat="1" ht="24" customHeight="1" x14ac:dyDescent="0.2">
      <c r="A280" s="60">
        <v>128</v>
      </c>
      <c r="B280" s="52" t="s">
        <v>13</v>
      </c>
      <c r="C280" s="60" t="s">
        <v>499</v>
      </c>
      <c r="D280" s="60">
        <v>2015</v>
      </c>
      <c r="E280" s="60">
        <v>2016</v>
      </c>
      <c r="F280" s="58" t="s">
        <v>500</v>
      </c>
      <c r="G280" s="61">
        <v>1000</v>
      </c>
      <c r="H280" s="61">
        <v>1000</v>
      </c>
      <c r="I280" s="5"/>
      <c r="J280" s="5"/>
      <c r="K280" s="5"/>
      <c r="L280" s="5"/>
      <c r="M280" s="5">
        <v>402.54260399999998</v>
      </c>
      <c r="N280" s="5">
        <v>0</v>
      </c>
      <c r="O280" s="5">
        <v>0</v>
      </c>
      <c r="P280" s="5">
        <v>0</v>
      </c>
      <c r="Q280" s="5">
        <v>402.54260399999998</v>
      </c>
      <c r="R280" s="34" t="s">
        <v>4</v>
      </c>
      <c r="S280" s="59" t="s">
        <v>378</v>
      </c>
      <c r="T280" s="59"/>
      <c r="U280" s="59"/>
      <c r="V280" s="59"/>
      <c r="W280" s="22" t="e">
        <f>MATCH(C:C,'[3]форма 2'!$C$1:$C$65536,0)</f>
        <v>#N/A</v>
      </c>
      <c r="X280" s="22" t="e">
        <f>INDEX('[3]форма 2'!$Z$1:$Z$65536,W:W,0)</f>
        <v>#N/A</v>
      </c>
      <c r="Y280" s="3" t="e">
        <f>MATCH(C:C,[4]TDSheet!$A$1:$A$65536,0)</f>
        <v>#N/A</v>
      </c>
      <c r="Z280" s="3" t="e">
        <f>INDEX([4]TDSheet!$D$1:$D$65536,Y:Y,0)</f>
        <v>#N/A</v>
      </c>
      <c r="AA280" s="3" t="e">
        <v>#N/A</v>
      </c>
      <c r="AB280" s="3" t="e">
        <v>#N/A</v>
      </c>
      <c r="AD280" s="3">
        <f>MATCH(C:C,[5]TDSheet!$A$1:$A$65536,0)</f>
        <v>1110</v>
      </c>
      <c r="AE280" s="3" t="s">
        <v>756</v>
      </c>
      <c r="AF280" s="3" t="s">
        <v>578</v>
      </c>
      <c r="AG280" s="3" t="s">
        <v>550</v>
      </c>
    </row>
    <row r="281" spans="1:33" s="3" customFormat="1" ht="12.75" x14ac:dyDescent="0.2">
      <c r="A281" s="60"/>
      <c r="B281" s="54"/>
      <c r="C281" s="60"/>
      <c r="D281" s="60"/>
      <c r="E281" s="60"/>
      <c r="F281" s="58"/>
      <c r="G281" s="61"/>
      <c r="H281" s="61"/>
      <c r="I281" s="5"/>
      <c r="J281" s="4"/>
      <c r="K281" s="4"/>
      <c r="L281" s="4"/>
      <c r="M281" s="4">
        <v>402.54260399999998</v>
      </c>
      <c r="N281" s="4">
        <v>0</v>
      </c>
      <c r="O281" s="4">
        <v>0</v>
      </c>
      <c r="P281" s="4">
        <v>0</v>
      </c>
      <c r="Q281" s="4">
        <v>402.54260399999998</v>
      </c>
      <c r="R281" s="28" t="s">
        <v>805</v>
      </c>
      <c r="S281" s="59"/>
      <c r="T281" s="59"/>
      <c r="U281" s="59"/>
      <c r="V281" s="59"/>
      <c r="W281" s="22"/>
      <c r="X281" s="22"/>
    </row>
    <row r="282" spans="1:33" s="3" customFormat="1" ht="15.75" customHeight="1" x14ac:dyDescent="0.2">
      <c r="A282" s="60">
        <v>129</v>
      </c>
      <c r="B282" s="52" t="s">
        <v>15</v>
      </c>
      <c r="C282" s="60" t="s">
        <v>326</v>
      </c>
      <c r="D282" s="60">
        <v>2017</v>
      </c>
      <c r="E282" s="60">
        <v>2017</v>
      </c>
      <c r="F282" s="58" t="s">
        <v>318</v>
      </c>
      <c r="G282" s="61">
        <v>9999.9999999999982</v>
      </c>
      <c r="H282" s="61">
        <v>9999.9999999999982</v>
      </c>
      <c r="I282" s="5"/>
      <c r="J282" s="5">
        <v>0</v>
      </c>
      <c r="K282" s="5">
        <v>4000</v>
      </c>
      <c r="L282" s="5">
        <v>0</v>
      </c>
      <c r="M282" s="5"/>
      <c r="N282" s="5"/>
      <c r="O282" s="5"/>
      <c r="P282" s="5"/>
      <c r="Q282" s="5"/>
      <c r="R282" s="34" t="s">
        <v>4</v>
      </c>
      <c r="S282" s="59" t="s">
        <v>801</v>
      </c>
      <c r="T282" s="59"/>
      <c r="U282" s="59"/>
      <c r="V282" s="59"/>
      <c r="W282" s="22" t="e">
        <f>MATCH(C:C,'[3]форма 2'!$C$1:$C$65536,0)</f>
        <v>#N/A</v>
      </c>
      <c r="X282" s="22" t="e">
        <f>INDEX('[3]форма 2'!$Z$1:$Z$65536,W:W,0)</f>
        <v>#N/A</v>
      </c>
      <c r="Y282" s="3">
        <f>MATCH(C:C,[4]TDSheet!$A$1:$A$65536,0)</f>
        <v>1431</v>
      </c>
      <c r="Z282" s="3" t="str">
        <f>INDEX([4]TDSheet!$D$1:$D$65536,Y:Y,0)</f>
        <v>5.4 ИТ-Инфраструктура</v>
      </c>
      <c r="AA282" s="3" t="s">
        <v>537</v>
      </c>
      <c r="AB282" s="3" t="s">
        <v>538</v>
      </c>
    </row>
    <row r="283" spans="1:33" s="3" customFormat="1" ht="15.75" customHeight="1" x14ac:dyDescent="0.2">
      <c r="A283" s="60"/>
      <c r="B283" s="54"/>
      <c r="C283" s="60"/>
      <c r="D283" s="60"/>
      <c r="E283" s="60"/>
      <c r="F283" s="58"/>
      <c r="G283" s="61"/>
      <c r="H283" s="61"/>
      <c r="I283" s="5"/>
      <c r="J283" s="4">
        <v>0</v>
      </c>
      <c r="K283" s="4">
        <v>4000</v>
      </c>
      <c r="L283" s="4">
        <v>0</v>
      </c>
      <c r="M283" s="5"/>
      <c r="N283" s="5"/>
      <c r="O283" s="4"/>
      <c r="P283" s="5"/>
      <c r="Q283" s="5"/>
      <c r="R283" s="28" t="s">
        <v>805</v>
      </c>
      <c r="S283" s="59"/>
      <c r="T283" s="59"/>
      <c r="U283" s="59"/>
      <c r="V283" s="59"/>
      <c r="W283" s="22"/>
      <c r="X283" s="22"/>
    </row>
    <row r="284" spans="1:33" s="3" customFormat="1" ht="15.75" customHeight="1" x14ac:dyDescent="0.2">
      <c r="A284" s="60">
        <v>130</v>
      </c>
      <c r="B284" s="52" t="s">
        <v>15</v>
      </c>
      <c r="C284" s="60" t="s">
        <v>325</v>
      </c>
      <c r="D284" s="60">
        <v>2016</v>
      </c>
      <c r="E284" s="60">
        <v>2017</v>
      </c>
      <c r="F284" s="58" t="s">
        <v>452</v>
      </c>
      <c r="G284" s="61">
        <v>50000</v>
      </c>
      <c r="H284" s="61">
        <v>50000</v>
      </c>
      <c r="I284" s="5"/>
      <c r="J284" s="5">
        <v>7000</v>
      </c>
      <c r="K284" s="5">
        <v>13000</v>
      </c>
      <c r="L284" s="5">
        <v>0</v>
      </c>
      <c r="M284" s="5"/>
      <c r="N284" s="5"/>
      <c r="O284" s="5"/>
      <c r="P284" s="5"/>
      <c r="Q284" s="5"/>
      <c r="R284" s="34" t="s">
        <v>4</v>
      </c>
      <c r="S284" s="59" t="s">
        <v>741</v>
      </c>
      <c r="T284" s="59"/>
      <c r="U284" s="59"/>
      <c r="V284" s="59"/>
      <c r="W284" s="22" t="e">
        <f>MATCH(C:C,'[3]форма 2'!$C$1:$C$65536,0)</f>
        <v>#N/A</v>
      </c>
      <c r="X284" s="22" t="e">
        <f>INDEX('[3]форма 2'!$Z$1:$Z$65536,W:W,0)</f>
        <v>#N/A</v>
      </c>
      <c r="Y284" s="3">
        <f>MATCH(C:C,[4]TDSheet!$A$1:$A$65536,0)</f>
        <v>1390</v>
      </c>
      <c r="Z284" s="3" t="str">
        <f>INDEX([4]TDSheet!$D$1:$D$65536,Y:Y,0)</f>
        <v>5.4 ИТ-Инфраструктура</v>
      </c>
      <c r="AA284" s="3" t="s">
        <v>648</v>
      </c>
      <c r="AB284" s="3" t="s">
        <v>649</v>
      </c>
    </row>
    <row r="285" spans="1:33" s="3" customFormat="1" ht="15.75" customHeight="1" x14ac:dyDescent="0.2">
      <c r="A285" s="60"/>
      <c r="B285" s="54"/>
      <c r="C285" s="60"/>
      <c r="D285" s="60"/>
      <c r="E285" s="60"/>
      <c r="F285" s="58"/>
      <c r="G285" s="61"/>
      <c r="H285" s="61"/>
      <c r="I285" s="5"/>
      <c r="J285" s="4">
        <v>7000</v>
      </c>
      <c r="K285" s="4">
        <v>13000</v>
      </c>
      <c r="L285" s="4">
        <v>0</v>
      </c>
      <c r="M285" s="5"/>
      <c r="N285" s="5"/>
      <c r="O285" s="4"/>
      <c r="P285" s="5"/>
      <c r="Q285" s="5"/>
      <c r="R285" s="28" t="s">
        <v>805</v>
      </c>
      <c r="S285" s="59"/>
      <c r="T285" s="59"/>
      <c r="U285" s="59"/>
      <c r="V285" s="59"/>
      <c r="W285" s="22"/>
      <c r="X285" s="22"/>
    </row>
    <row r="286" spans="1:33" s="3" customFormat="1" ht="25.5" x14ac:dyDescent="0.2">
      <c r="A286" s="60">
        <v>131</v>
      </c>
      <c r="B286" s="52" t="s">
        <v>15</v>
      </c>
      <c r="C286" s="60" t="s">
        <v>102</v>
      </c>
      <c r="D286" s="60">
        <v>2009</v>
      </c>
      <c r="E286" s="60">
        <v>2017</v>
      </c>
      <c r="F286" s="58" t="s">
        <v>453</v>
      </c>
      <c r="G286" s="61">
        <v>40066.000000000007</v>
      </c>
      <c r="H286" s="61">
        <v>39597.457627118645</v>
      </c>
      <c r="I286" s="5">
        <v>0</v>
      </c>
      <c r="J286" s="5">
        <v>4800.0000000000009</v>
      </c>
      <c r="K286" s="5">
        <v>9600.0000000000018</v>
      </c>
      <c r="L286" s="5">
        <v>0</v>
      </c>
      <c r="M286" s="5">
        <v>0</v>
      </c>
      <c r="N286" s="5"/>
      <c r="O286" s="5"/>
      <c r="P286" s="5"/>
      <c r="Q286" s="5"/>
      <c r="R286" s="34" t="s">
        <v>4</v>
      </c>
      <c r="S286" s="59" t="s">
        <v>380</v>
      </c>
      <c r="T286" s="59"/>
      <c r="U286" s="59"/>
      <c r="V286" s="59"/>
      <c r="W286" s="22">
        <f>MATCH(C:C,'[3]форма 2'!$C$1:$C$65536,0)</f>
        <v>456</v>
      </c>
      <c r="X286" s="22" t="str">
        <f>INDEX('[3]форма 2'!$Z$1:$Z$65536,W:W,0)</f>
        <v>Обеспечения надежной и бесперебойной производственной деятельности</v>
      </c>
      <c r="Y286" s="3">
        <f>MATCH(C:C,[4]TDSheet!$A$1:$A$65536,0)</f>
        <v>1001</v>
      </c>
      <c r="Z286" s="3" t="str">
        <f>INDEX([4]TDSheet!$D$1:$D$65536,Y:Y,0)</f>
        <v>4.8 Вспомогательное</v>
      </c>
      <c r="AA286" s="3" t="s">
        <v>650</v>
      </c>
      <c r="AB286" s="3" t="s">
        <v>651</v>
      </c>
    </row>
    <row r="287" spans="1:33" s="3" customFormat="1" ht="12.75" x14ac:dyDescent="0.2">
      <c r="A287" s="60"/>
      <c r="B287" s="54"/>
      <c r="C287" s="60"/>
      <c r="D287" s="60"/>
      <c r="E287" s="60"/>
      <c r="F287" s="58"/>
      <c r="G287" s="61"/>
      <c r="H287" s="61"/>
      <c r="I287" s="5"/>
      <c r="J287" s="4">
        <v>4800.0000000000009</v>
      </c>
      <c r="K287" s="4">
        <v>9600.0000000000018</v>
      </c>
      <c r="L287" s="4">
        <v>0</v>
      </c>
      <c r="M287" s="5"/>
      <c r="N287" s="5"/>
      <c r="O287" s="4"/>
      <c r="P287" s="5"/>
      <c r="Q287" s="5"/>
      <c r="R287" s="28" t="s">
        <v>805</v>
      </c>
      <c r="S287" s="59"/>
      <c r="T287" s="59"/>
      <c r="U287" s="59"/>
      <c r="V287" s="59"/>
      <c r="W287" s="22"/>
      <c r="X287" s="22"/>
    </row>
    <row r="288" spans="1:33" s="3" customFormat="1" ht="12.75" x14ac:dyDescent="0.2">
      <c r="A288" s="60">
        <v>132</v>
      </c>
      <c r="B288" s="52" t="s">
        <v>15</v>
      </c>
      <c r="C288" s="60" t="s">
        <v>454</v>
      </c>
      <c r="D288" s="60">
        <v>2018</v>
      </c>
      <c r="E288" s="60">
        <v>2018</v>
      </c>
      <c r="F288" s="58" t="s">
        <v>455</v>
      </c>
      <c r="G288" s="61">
        <v>32500</v>
      </c>
      <c r="H288" s="61">
        <v>32499.999999999996</v>
      </c>
      <c r="I288" s="5"/>
      <c r="J288" s="5">
        <v>0</v>
      </c>
      <c r="K288" s="5">
        <v>0</v>
      </c>
      <c r="L288" s="5">
        <v>13000</v>
      </c>
      <c r="M288" s="5"/>
      <c r="N288" s="5"/>
      <c r="O288" s="5"/>
      <c r="P288" s="5"/>
      <c r="Q288" s="5"/>
      <c r="R288" s="34" t="s">
        <v>4</v>
      </c>
      <c r="S288" s="59" t="s">
        <v>380</v>
      </c>
      <c r="T288" s="59"/>
      <c r="U288" s="59"/>
      <c r="V288" s="59"/>
      <c r="W288" s="22" t="e">
        <f>MATCH(C:C,'[3]форма 2'!$C$1:$C$65536,0)</f>
        <v>#N/A</v>
      </c>
      <c r="X288" s="22" t="e">
        <f>INDEX('[3]форма 2'!$Z$1:$Z$65536,W:W,0)</f>
        <v>#N/A</v>
      </c>
      <c r="Y288" s="3">
        <f>MATCH(C:C,[4]TDSheet!$A$1:$A$65536,0)</f>
        <v>418</v>
      </c>
      <c r="Z288" s="3" t="str">
        <f>INDEX([4]TDSheet!$D$1:$D$65536,Y:Y,0)</f>
        <v>4.1 Турбины</v>
      </c>
      <c r="AA288" s="3" t="s">
        <v>652</v>
      </c>
      <c r="AB288" s="3" t="s">
        <v>653</v>
      </c>
    </row>
    <row r="289" spans="1:28" s="3" customFormat="1" ht="12.75" x14ac:dyDescent="0.2">
      <c r="A289" s="60"/>
      <c r="B289" s="54"/>
      <c r="C289" s="60"/>
      <c r="D289" s="60"/>
      <c r="E289" s="60"/>
      <c r="F289" s="58"/>
      <c r="G289" s="61"/>
      <c r="H289" s="61"/>
      <c r="I289" s="5"/>
      <c r="J289" s="4">
        <v>0</v>
      </c>
      <c r="K289" s="4">
        <v>0</v>
      </c>
      <c r="L289" s="4">
        <v>13000</v>
      </c>
      <c r="M289" s="5"/>
      <c r="N289" s="5"/>
      <c r="O289" s="4"/>
      <c r="P289" s="5"/>
      <c r="Q289" s="5"/>
      <c r="R289" s="28" t="s">
        <v>805</v>
      </c>
      <c r="S289" s="59"/>
      <c r="T289" s="59"/>
      <c r="U289" s="59"/>
      <c r="V289" s="59"/>
      <c r="W289" s="22"/>
      <c r="X289" s="22"/>
    </row>
    <row r="290" spans="1:28" s="3" customFormat="1" ht="12.75" x14ac:dyDescent="0.2">
      <c r="A290" s="60">
        <v>133</v>
      </c>
      <c r="B290" s="52" t="s">
        <v>15</v>
      </c>
      <c r="C290" s="60" t="s">
        <v>456</v>
      </c>
      <c r="D290" s="60">
        <v>2018</v>
      </c>
      <c r="E290" s="60">
        <v>2018</v>
      </c>
      <c r="F290" s="58" t="s">
        <v>457</v>
      </c>
      <c r="G290" s="61">
        <v>23700</v>
      </c>
      <c r="H290" s="61">
        <v>23700</v>
      </c>
      <c r="I290" s="5"/>
      <c r="J290" s="5">
        <v>0</v>
      </c>
      <c r="K290" s="5">
        <v>0</v>
      </c>
      <c r="L290" s="5">
        <v>9480</v>
      </c>
      <c r="M290" s="5"/>
      <c r="N290" s="5"/>
      <c r="O290" s="5"/>
      <c r="P290" s="5"/>
      <c r="Q290" s="5"/>
      <c r="R290" s="34" t="s">
        <v>4</v>
      </c>
      <c r="S290" s="59" t="s">
        <v>380</v>
      </c>
      <c r="T290" s="59"/>
      <c r="U290" s="59"/>
      <c r="V290" s="59"/>
      <c r="W290" s="22" t="e">
        <f>MATCH(C:C,'[3]форма 2'!$C$1:$C$65536,0)</f>
        <v>#N/A</v>
      </c>
      <c r="X290" s="22" t="e">
        <f>INDEX('[3]форма 2'!$Z$1:$Z$65536,W:W,0)</f>
        <v>#N/A</v>
      </c>
      <c r="Y290" s="3">
        <f>MATCH(C:C,[4]TDSheet!$A$1:$A$65536,0)</f>
        <v>480</v>
      </c>
      <c r="Z290" s="3" t="str">
        <f>INDEX([4]TDSheet!$D$1:$D$65536,Y:Y,0)</f>
        <v>4.5 ЗИС</v>
      </c>
      <c r="AA290" s="3" t="s">
        <v>654</v>
      </c>
      <c r="AB290" s="3" t="s">
        <v>655</v>
      </c>
    </row>
    <row r="291" spans="1:28" s="3" customFormat="1" ht="12.75" x14ac:dyDescent="0.2">
      <c r="A291" s="60"/>
      <c r="B291" s="54"/>
      <c r="C291" s="60"/>
      <c r="D291" s="60"/>
      <c r="E291" s="60"/>
      <c r="F291" s="58"/>
      <c r="G291" s="61"/>
      <c r="H291" s="61"/>
      <c r="I291" s="5"/>
      <c r="J291" s="4">
        <v>0</v>
      </c>
      <c r="K291" s="4">
        <v>0</v>
      </c>
      <c r="L291" s="4">
        <v>9480</v>
      </c>
      <c r="M291" s="5"/>
      <c r="N291" s="5"/>
      <c r="O291" s="4"/>
      <c r="P291" s="5"/>
      <c r="Q291" s="5"/>
      <c r="R291" s="28" t="s">
        <v>805</v>
      </c>
      <c r="S291" s="59"/>
      <c r="T291" s="59"/>
      <c r="U291" s="59"/>
      <c r="V291" s="59"/>
      <c r="W291" s="22"/>
      <c r="X291" s="22"/>
    </row>
    <row r="292" spans="1:28" s="3" customFormat="1" ht="12.75" x14ac:dyDescent="0.2">
      <c r="A292" s="60">
        <v>134</v>
      </c>
      <c r="B292" s="52" t="s">
        <v>15</v>
      </c>
      <c r="C292" s="60" t="s">
        <v>323</v>
      </c>
      <c r="D292" s="60">
        <v>2017</v>
      </c>
      <c r="E292" s="60">
        <v>2017</v>
      </c>
      <c r="F292" s="58" t="s">
        <v>316</v>
      </c>
      <c r="G292" s="61">
        <v>3500</v>
      </c>
      <c r="H292" s="61">
        <v>3500</v>
      </c>
      <c r="I292" s="5"/>
      <c r="J292" s="5">
        <v>0</v>
      </c>
      <c r="K292" s="5">
        <v>3500</v>
      </c>
      <c r="L292" s="5">
        <v>0</v>
      </c>
      <c r="M292" s="5"/>
      <c r="N292" s="5"/>
      <c r="O292" s="5"/>
      <c r="P292" s="5"/>
      <c r="Q292" s="5"/>
      <c r="R292" s="34" t="s">
        <v>4</v>
      </c>
      <c r="S292" s="59" t="s">
        <v>380</v>
      </c>
      <c r="T292" s="59"/>
      <c r="U292" s="59"/>
      <c r="V292" s="59"/>
      <c r="W292" s="22" t="e">
        <f>MATCH(C:C,'[3]форма 2'!$C$1:$C$65536,0)</f>
        <v>#N/A</v>
      </c>
      <c r="X292" s="22" t="e">
        <f>INDEX('[3]форма 2'!$Z$1:$Z$65536,W:W,0)</f>
        <v>#N/A</v>
      </c>
      <c r="Y292" s="3">
        <f>MATCH(C:C,[4]TDSheet!$A$1:$A$65536,0)</f>
        <v>643</v>
      </c>
      <c r="Z292" s="3" t="str">
        <f>INDEX([4]TDSheet!$D$1:$D$65536,Y:Y,0)</f>
        <v>4.6 Автоматика</v>
      </c>
      <c r="AA292" s="3" t="s">
        <v>656</v>
      </c>
      <c r="AB292" s="3" t="s">
        <v>657</v>
      </c>
    </row>
    <row r="293" spans="1:28" s="3" customFormat="1" ht="12.75" x14ac:dyDescent="0.2">
      <c r="A293" s="60"/>
      <c r="B293" s="54"/>
      <c r="C293" s="60"/>
      <c r="D293" s="60"/>
      <c r="E293" s="60"/>
      <c r="F293" s="58"/>
      <c r="G293" s="61"/>
      <c r="H293" s="61"/>
      <c r="I293" s="5"/>
      <c r="J293" s="4">
        <v>0</v>
      </c>
      <c r="K293" s="4">
        <v>3500</v>
      </c>
      <c r="L293" s="4">
        <v>0</v>
      </c>
      <c r="M293" s="5"/>
      <c r="N293" s="5"/>
      <c r="O293" s="4"/>
      <c r="P293" s="5"/>
      <c r="Q293" s="5"/>
      <c r="R293" s="28" t="s">
        <v>805</v>
      </c>
      <c r="S293" s="59"/>
      <c r="T293" s="59"/>
      <c r="U293" s="59"/>
      <c r="V293" s="59"/>
      <c r="W293" s="22"/>
      <c r="X293" s="22"/>
    </row>
    <row r="294" spans="1:28" s="3" customFormat="1" ht="12.75" x14ac:dyDescent="0.2">
      <c r="A294" s="60">
        <v>135</v>
      </c>
      <c r="B294" s="52" t="s">
        <v>15</v>
      </c>
      <c r="C294" s="60" t="s">
        <v>324</v>
      </c>
      <c r="D294" s="60">
        <v>2016</v>
      </c>
      <c r="E294" s="60">
        <v>2016</v>
      </c>
      <c r="F294" s="58" t="s">
        <v>317</v>
      </c>
      <c r="G294" s="61">
        <v>1000</v>
      </c>
      <c r="H294" s="61">
        <v>1000</v>
      </c>
      <c r="I294" s="5"/>
      <c r="J294" s="5">
        <v>400</v>
      </c>
      <c r="K294" s="5">
        <v>0</v>
      </c>
      <c r="L294" s="5">
        <v>0</v>
      </c>
      <c r="M294" s="5"/>
      <c r="N294" s="5"/>
      <c r="O294" s="5"/>
      <c r="P294" s="5"/>
      <c r="Q294" s="5"/>
      <c r="R294" s="34" t="s">
        <v>4</v>
      </c>
      <c r="S294" s="59" t="s">
        <v>743</v>
      </c>
      <c r="T294" s="59"/>
      <c r="U294" s="59"/>
      <c r="V294" s="59"/>
      <c r="W294" s="22" t="e">
        <f>MATCH(C:C,'[3]форма 2'!$C$1:$C$65536,0)</f>
        <v>#N/A</v>
      </c>
      <c r="X294" s="22" t="e">
        <f>INDEX('[3]форма 2'!$Z$1:$Z$65536,W:W,0)</f>
        <v>#N/A</v>
      </c>
      <c r="Y294" s="3">
        <f>MATCH(C:C,[4]TDSheet!$A$1:$A$65536,0)</f>
        <v>1099</v>
      </c>
      <c r="Z294" s="3" t="str">
        <f>INDEX([4]TDSheet!$D$1:$D$65536,Y:Y,0)</f>
        <v xml:space="preserve">5.1 Прочие Надежность </v>
      </c>
      <c r="AA294" s="3" t="s">
        <v>563</v>
      </c>
      <c r="AB294" s="3" t="s">
        <v>408</v>
      </c>
    </row>
    <row r="295" spans="1:28" s="3" customFormat="1" ht="12.75" x14ac:dyDescent="0.2">
      <c r="A295" s="60"/>
      <c r="B295" s="54"/>
      <c r="C295" s="60"/>
      <c r="D295" s="60"/>
      <c r="E295" s="60"/>
      <c r="F295" s="58"/>
      <c r="G295" s="61"/>
      <c r="H295" s="61"/>
      <c r="I295" s="5"/>
      <c r="J295" s="4">
        <v>400</v>
      </c>
      <c r="K295" s="4">
        <v>0</v>
      </c>
      <c r="L295" s="4">
        <v>0</v>
      </c>
      <c r="M295" s="5"/>
      <c r="N295" s="5"/>
      <c r="O295" s="4"/>
      <c r="P295" s="5"/>
      <c r="Q295" s="5"/>
      <c r="R295" s="28" t="s">
        <v>805</v>
      </c>
      <c r="S295" s="59"/>
      <c r="T295" s="59"/>
      <c r="U295" s="59"/>
      <c r="V295" s="59"/>
      <c r="W295" s="22"/>
      <c r="X295" s="22"/>
    </row>
    <row r="296" spans="1:28" s="3" customFormat="1" ht="12.75" x14ac:dyDescent="0.2">
      <c r="A296" s="60">
        <v>136</v>
      </c>
      <c r="B296" s="52" t="s">
        <v>15</v>
      </c>
      <c r="C296" s="60" t="s">
        <v>321</v>
      </c>
      <c r="D296" s="60">
        <v>2017</v>
      </c>
      <c r="E296" s="60">
        <v>2017</v>
      </c>
      <c r="F296" s="58" t="s">
        <v>314</v>
      </c>
      <c r="G296" s="61">
        <v>1000</v>
      </c>
      <c r="H296" s="61">
        <v>1000</v>
      </c>
      <c r="I296" s="5"/>
      <c r="J296" s="5">
        <v>0</v>
      </c>
      <c r="K296" s="5">
        <v>400</v>
      </c>
      <c r="L296" s="5">
        <v>0</v>
      </c>
      <c r="M296" s="5"/>
      <c r="N296" s="5"/>
      <c r="O296" s="5"/>
      <c r="P296" s="5"/>
      <c r="Q296" s="5"/>
      <c r="R296" s="34" t="s">
        <v>4</v>
      </c>
      <c r="S296" s="59" t="s">
        <v>379</v>
      </c>
      <c r="T296" s="59"/>
      <c r="U296" s="59"/>
      <c r="V296" s="59"/>
      <c r="W296" s="22" t="e">
        <f>MATCH(C:C,'[3]форма 2'!$C$1:$C$65536,0)</f>
        <v>#N/A</v>
      </c>
      <c r="X296" s="22" t="e">
        <f>INDEX('[3]форма 2'!$Z$1:$Z$65536,W:W,0)</f>
        <v>#N/A</v>
      </c>
      <c r="Y296" s="3">
        <f>MATCH(C:C,[4]TDSheet!$A$1:$A$65536,0)</f>
        <v>270</v>
      </c>
      <c r="Z296" s="3" t="str">
        <f>INDEX([4]TDSheet!$D$1:$D$65536,Y:Y,0)</f>
        <v>3.1 Главный инженер</v>
      </c>
      <c r="AA296" s="3" t="s">
        <v>658</v>
      </c>
      <c r="AB296" s="3" t="s">
        <v>659</v>
      </c>
    </row>
    <row r="297" spans="1:28" s="3" customFormat="1" ht="12.75" x14ac:dyDescent="0.2">
      <c r="A297" s="60"/>
      <c r="B297" s="54"/>
      <c r="C297" s="60"/>
      <c r="D297" s="60"/>
      <c r="E297" s="60"/>
      <c r="F297" s="58"/>
      <c r="G297" s="61"/>
      <c r="H297" s="61"/>
      <c r="I297" s="5"/>
      <c r="J297" s="4">
        <v>0</v>
      </c>
      <c r="K297" s="4">
        <v>400</v>
      </c>
      <c r="L297" s="4">
        <v>0</v>
      </c>
      <c r="M297" s="5"/>
      <c r="N297" s="5"/>
      <c r="O297" s="4"/>
      <c r="P297" s="5"/>
      <c r="Q297" s="5"/>
      <c r="R297" s="28" t="s">
        <v>805</v>
      </c>
      <c r="S297" s="59"/>
      <c r="T297" s="59"/>
      <c r="U297" s="59"/>
      <c r="V297" s="59"/>
      <c r="W297" s="22"/>
      <c r="X297" s="22"/>
    </row>
    <row r="298" spans="1:28" s="3" customFormat="1" ht="12.75" x14ac:dyDescent="0.2">
      <c r="A298" s="60">
        <v>137</v>
      </c>
      <c r="B298" s="52" t="s">
        <v>15</v>
      </c>
      <c r="C298" s="60" t="s">
        <v>319</v>
      </c>
      <c r="D298" s="60">
        <v>2016</v>
      </c>
      <c r="E298" s="60">
        <v>2016</v>
      </c>
      <c r="F298" s="58" t="s">
        <v>458</v>
      </c>
      <c r="G298" s="61">
        <v>925</v>
      </c>
      <c r="H298" s="61">
        <v>925</v>
      </c>
      <c r="I298" s="5"/>
      <c r="J298" s="5">
        <v>370.00000000000006</v>
      </c>
      <c r="K298" s="5">
        <v>0</v>
      </c>
      <c r="L298" s="5">
        <v>0</v>
      </c>
      <c r="M298" s="5"/>
      <c r="N298" s="5"/>
      <c r="O298" s="5"/>
      <c r="P298" s="5"/>
      <c r="Q298" s="5"/>
      <c r="R298" s="34" t="s">
        <v>4</v>
      </c>
      <c r="S298" s="59" t="s">
        <v>379</v>
      </c>
      <c r="T298" s="59"/>
      <c r="U298" s="59"/>
      <c r="V298" s="59"/>
      <c r="W298" s="22" t="e">
        <f>MATCH(C:C,'[3]форма 2'!$C$1:$C$65536,0)</f>
        <v>#N/A</v>
      </c>
      <c r="X298" s="22" t="e">
        <f>INDEX('[3]форма 2'!$Z$1:$Z$65536,W:W,0)</f>
        <v>#N/A</v>
      </c>
      <c r="Y298" s="3">
        <f>MATCH(C:C,[4]TDSheet!$A$1:$A$65536,0)</f>
        <v>125</v>
      </c>
      <c r="Z298" s="3" t="str">
        <f>INDEX([4]TDSheet!$D$1:$D$65536,Y:Y,0)</f>
        <v>3.1 Главный инженер</v>
      </c>
      <c r="AA298" s="3" t="s">
        <v>660</v>
      </c>
      <c r="AB298" s="3" t="s">
        <v>661</v>
      </c>
    </row>
    <row r="299" spans="1:28" s="3" customFormat="1" ht="12.75" x14ac:dyDescent="0.2">
      <c r="A299" s="60"/>
      <c r="B299" s="54"/>
      <c r="C299" s="60"/>
      <c r="D299" s="60"/>
      <c r="E299" s="60"/>
      <c r="F299" s="58"/>
      <c r="G299" s="61"/>
      <c r="H299" s="61"/>
      <c r="I299" s="5"/>
      <c r="J299" s="4">
        <v>370.00000000000006</v>
      </c>
      <c r="K299" s="4">
        <v>0</v>
      </c>
      <c r="L299" s="4">
        <v>0</v>
      </c>
      <c r="M299" s="5"/>
      <c r="N299" s="5"/>
      <c r="O299" s="4"/>
      <c r="P299" s="5"/>
      <c r="Q299" s="5"/>
      <c r="R299" s="28" t="s">
        <v>805</v>
      </c>
      <c r="S299" s="59"/>
      <c r="T299" s="59"/>
      <c r="U299" s="59"/>
      <c r="V299" s="59"/>
      <c r="W299" s="22"/>
      <c r="X299" s="22"/>
    </row>
    <row r="300" spans="1:28" s="3" customFormat="1" ht="12.75" customHeight="1" x14ac:dyDescent="0.2">
      <c r="A300" s="60">
        <v>138</v>
      </c>
      <c r="B300" s="52" t="s">
        <v>15</v>
      </c>
      <c r="C300" s="60" t="s">
        <v>320</v>
      </c>
      <c r="D300" s="60">
        <v>2017</v>
      </c>
      <c r="E300" s="52">
        <v>2018</v>
      </c>
      <c r="F300" s="43" t="s">
        <v>313</v>
      </c>
      <c r="G300" s="46">
        <v>232008.4745762712</v>
      </c>
      <c r="H300" s="46">
        <v>232008.4745762712</v>
      </c>
      <c r="I300" s="5">
        <v>0</v>
      </c>
      <c r="J300" s="5">
        <v>0</v>
      </c>
      <c r="K300" s="5">
        <v>80000</v>
      </c>
      <c r="L300" s="5">
        <v>152008.4745762712</v>
      </c>
      <c r="M300" s="5"/>
      <c r="N300" s="5"/>
      <c r="O300" s="5"/>
      <c r="P300" s="5"/>
      <c r="Q300" s="5"/>
      <c r="R300" s="34" t="s">
        <v>4</v>
      </c>
      <c r="S300" s="62" t="s">
        <v>379</v>
      </c>
      <c r="T300" s="63"/>
      <c r="U300" s="63"/>
      <c r="V300" s="64"/>
      <c r="W300" s="22" t="e">
        <f>MATCH(C:C,'[3]форма 2'!$C$1:$C$65536,0)</f>
        <v>#N/A</v>
      </c>
      <c r="X300" s="22" t="e">
        <f>INDEX('[3]форма 2'!$Z$1:$Z$65536,W:W,0)</f>
        <v>#N/A</v>
      </c>
      <c r="Y300" s="3">
        <f>MATCH(C:C,[4]TDSheet!$A$1:$A$65536,0)</f>
        <v>123</v>
      </c>
      <c r="Z300" s="3" t="str">
        <f>INDEX([4]TDSheet!$D$1:$D$65536,Y:Y,0)</f>
        <v>3.1 Главный инженер</v>
      </c>
      <c r="AA300" s="3" t="s">
        <v>662</v>
      </c>
      <c r="AB300" s="3" t="s">
        <v>663</v>
      </c>
    </row>
    <row r="301" spans="1:28" s="3" customFormat="1" ht="12.75" customHeight="1" x14ac:dyDescent="0.2">
      <c r="A301" s="60"/>
      <c r="B301" s="54"/>
      <c r="C301" s="60"/>
      <c r="D301" s="60"/>
      <c r="E301" s="53"/>
      <c r="F301" s="44"/>
      <c r="G301" s="47"/>
      <c r="H301" s="47"/>
      <c r="I301" s="5"/>
      <c r="J301" s="4">
        <v>0</v>
      </c>
      <c r="K301" s="4">
        <v>38814.400000000001</v>
      </c>
      <c r="L301" s="4">
        <v>74432.474576270994</v>
      </c>
      <c r="M301" s="5"/>
      <c r="N301" s="5"/>
      <c r="O301" s="4"/>
      <c r="P301" s="5"/>
      <c r="Q301" s="5"/>
      <c r="R301" s="28" t="s">
        <v>803</v>
      </c>
      <c r="S301" s="65"/>
      <c r="T301" s="66"/>
      <c r="U301" s="66"/>
      <c r="V301" s="67"/>
      <c r="W301" s="22"/>
      <c r="X301" s="22"/>
    </row>
    <row r="302" spans="1:28" s="3" customFormat="1" x14ac:dyDescent="0.2">
      <c r="A302" s="42"/>
      <c r="B302" s="41"/>
      <c r="C302" s="42"/>
      <c r="D302" s="42"/>
      <c r="E302" s="54"/>
      <c r="F302" s="45"/>
      <c r="G302" s="48"/>
      <c r="H302" s="48"/>
      <c r="I302" s="5"/>
      <c r="J302" s="4"/>
      <c r="K302" s="4">
        <v>41185.599999999999</v>
      </c>
      <c r="L302" s="4">
        <v>77576</v>
      </c>
      <c r="M302" s="5"/>
      <c r="N302" s="5"/>
      <c r="O302" s="4"/>
      <c r="P302" s="5"/>
      <c r="Q302" s="5"/>
      <c r="R302" s="28" t="s">
        <v>805</v>
      </c>
      <c r="S302" s="68"/>
      <c r="T302" s="69"/>
      <c r="U302" s="69"/>
      <c r="V302" s="70"/>
      <c r="W302" s="22"/>
      <c r="X302" s="22"/>
    </row>
    <row r="303" spans="1:28" s="3" customFormat="1" ht="12.75" x14ac:dyDescent="0.2">
      <c r="A303" s="60">
        <v>139</v>
      </c>
      <c r="B303" s="52" t="s">
        <v>15</v>
      </c>
      <c r="C303" s="60" t="s">
        <v>459</v>
      </c>
      <c r="D303" s="60">
        <v>2018</v>
      </c>
      <c r="E303" s="60">
        <v>2018</v>
      </c>
      <c r="F303" s="58" t="s">
        <v>460</v>
      </c>
      <c r="G303" s="61">
        <v>22000</v>
      </c>
      <c r="H303" s="61">
        <v>22000</v>
      </c>
      <c r="I303" s="5"/>
      <c r="J303" s="5">
        <v>0</v>
      </c>
      <c r="K303" s="5">
        <v>0</v>
      </c>
      <c r="L303" s="5">
        <v>8800</v>
      </c>
      <c r="M303" s="5"/>
      <c r="N303" s="5"/>
      <c r="O303" s="5"/>
      <c r="P303" s="5"/>
      <c r="Q303" s="5"/>
      <c r="R303" s="34" t="s">
        <v>4</v>
      </c>
      <c r="S303" s="59" t="s">
        <v>379</v>
      </c>
      <c r="T303" s="59"/>
      <c r="U303" s="59"/>
      <c r="V303" s="59"/>
      <c r="W303" s="22" t="e">
        <f>MATCH(C:C,'[3]форма 2'!$C$1:$C$65536,0)</f>
        <v>#N/A</v>
      </c>
      <c r="X303" s="22" t="e">
        <f>INDEX('[3]форма 2'!$Z$1:$Z$65536,W:W,0)</f>
        <v>#N/A</v>
      </c>
      <c r="Y303" s="3">
        <f>MATCH(C:C,[4]TDSheet!$A$1:$A$65536,0)</f>
        <v>315</v>
      </c>
      <c r="Z303" s="3" t="str">
        <f>INDEX([4]TDSheet!$D$1:$D$65536,Y:Y,0)</f>
        <v>3.1 Главный инженер</v>
      </c>
      <c r="AA303" s="3" t="s">
        <v>664</v>
      </c>
      <c r="AB303" s="3" t="s">
        <v>665</v>
      </c>
    </row>
    <row r="304" spans="1:28" s="3" customFormat="1" ht="12.75" x14ac:dyDescent="0.2">
      <c r="A304" s="60"/>
      <c r="B304" s="54"/>
      <c r="C304" s="60"/>
      <c r="D304" s="60"/>
      <c r="E304" s="60"/>
      <c r="F304" s="58"/>
      <c r="G304" s="61"/>
      <c r="H304" s="61"/>
      <c r="I304" s="5"/>
      <c r="J304" s="4">
        <v>0</v>
      </c>
      <c r="K304" s="4">
        <v>0</v>
      </c>
      <c r="L304" s="4">
        <v>8800</v>
      </c>
      <c r="M304" s="5"/>
      <c r="N304" s="5"/>
      <c r="O304" s="4"/>
      <c r="P304" s="5"/>
      <c r="Q304" s="5"/>
      <c r="R304" s="28" t="s">
        <v>803</v>
      </c>
      <c r="S304" s="59"/>
      <c r="T304" s="59"/>
      <c r="U304" s="59"/>
      <c r="V304" s="59"/>
      <c r="W304" s="22"/>
      <c r="X304" s="22"/>
    </row>
    <row r="305" spans="1:33" s="3" customFormat="1" ht="12.75" x14ac:dyDescent="0.2">
      <c r="A305" s="60">
        <v>140</v>
      </c>
      <c r="B305" s="52" t="s">
        <v>15</v>
      </c>
      <c r="C305" s="60" t="s">
        <v>322</v>
      </c>
      <c r="D305" s="60">
        <v>2017</v>
      </c>
      <c r="E305" s="60">
        <v>2019</v>
      </c>
      <c r="F305" s="58" t="s">
        <v>315</v>
      </c>
      <c r="G305" s="61">
        <v>156906.77966101695</v>
      </c>
      <c r="H305" s="61">
        <v>156906.77966101695</v>
      </c>
      <c r="I305" s="5"/>
      <c r="J305" s="5">
        <v>0</v>
      </c>
      <c r="K305" s="5">
        <v>8000</v>
      </c>
      <c r="L305" s="5">
        <v>50033.898305084746</v>
      </c>
      <c r="M305" s="5"/>
      <c r="N305" s="5"/>
      <c r="O305" s="5"/>
      <c r="P305" s="5"/>
      <c r="Q305" s="5"/>
      <c r="R305" s="34" t="s">
        <v>4</v>
      </c>
      <c r="S305" s="59" t="s">
        <v>380</v>
      </c>
      <c r="T305" s="59"/>
      <c r="U305" s="59"/>
      <c r="V305" s="59"/>
      <c r="W305" s="22" t="e">
        <f>MATCH(C:C,'[3]форма 2'!$C$1:$C$65536,0)</f>
        <v>#N/A</v>
      </c>
      <c r="X305" s="22" t="e">
        <f>INDEX('[3]форма 2'!$Z$1:$Z$65536,W:W,0)</f>
        <v>#N/A</v>
      </c>
      <c r="Y305" s="3">
        <f>MATCH(C:C,[4]TDSheet!$A$1:$A$65536,0)</f>
        <v>545</v>
      </c>
      <c r="Z305" s="3" t="str">
        <f>INDEX([4]TDSheet!$D$1:$D$65536,Y:Y,0)</f>
        <v>4.5 ЗИС</v>
      </c>
      <c r="AA305" s="3" t="s">
        <v>666</v>
      </c>
      <c r="AB305" s="3" t="s">
        <v>667</v>
      </c>
    </row>
    <row r="306" spans="1:33" s="3" customFormat="1" ht="12.75" x14ac:dyDescent="0.2">
      <c r="A306" s="60"/>
      <c r="B306" s="54"/>
      <c r="C306" s="60"/>
      <c r="D306" s="60"/>
      <c r="E306" s="60"/>
      <c r="F306" s="58"/>
      <c r="G306" s="61"/>
      <c r="H306" s="61"/>
      <c r="I306" s="5"/>
      <c r="J306" s="4">
        <v>0</v>
      </c>
      <c r="K306" s="4">
        <v>8000</v>
      </c>
      <c r="L306" s="4">
        <v>50033.898305084746</v>
      </c>
      <c r="M306" s="5"/>
      <c r="N306" s="5"/>
      <c r="O306" s="4"/>
      <c r="P306" s="5"/>
      <c r="Q306" s="5"/>
      <c r="R306" s="28" t="s">
        <v>805</v>
      </c>
      <c r="S306" s="59"/>
      <c r="T306" s="59"/>
      <c r="U306" s="59"/>
      <c r="V306" s="59"/>
      <c r="W306" s="22"/>
      <c r="X306" s="22"/>
    </row>
    <row r="307" spans="1:33" s="3" customFormat="1" ht="24" customHeight="1" x14ac:dyDescent="0.2">
      <c r="A307" s="60">
        <v>141</v>
      </c>
      <c r="B307" s="52" t="s">
        <v>15</v>
      </c>
      <c r="C307" s="60" t="s">
        <v>327</v>
      </c>
      <c r="D307" s="60">
        <v>2016</v>
      </c>
      <c r="E307" s="60">
        <v>2019</v>
      </c>
      <c r="F307" s="58" t="s">
        <v>461</v>
      </c>
      <c r="G307" s="61">
        <v>187944.91525423728</v>
      </c>
      <c r="H307" s="61">
        <v>187944.91525423728</v>
      </c>
      <c r="I307" s="5">
        <v>0</v>
      </c>
      <c r="J307" s="5">
        <v>11276.000000000002</v>
      </c>
      <c r="K307" s="5">
        <v>0</v>
      </c>
      <c r="L307" s="5">
        <v>0</v>
      </c>
      <c r="M307" s="5">
        <v>6895.314096000001</v>
      </c>
      <c r="N307" s="5">
        <v>0</v>
      </c>
      <c r="O307" s="5">
        <v>474.48352800000004</v>
      </c>
      <c r="P307" s="5">
        <v>5.7523000000000479</v>
      </c>
      <c r="Q307" s="5">
        <v>6415.0782680000011</v>
      </c>
      <c r="R307" s="34" t="s">
        <v>4</v>
      </c>
      <c r="S307" s="59" t="s">
        <v>378</v>
      </c>
      <c r="T307" s="59"/>
      <c r="U307" s="59"/>
      <c r="V307" s="59"/>
      <c r="W307" s="22" t="e">
        <f>MATCH(C:C,'[3]форма 2'!$C$1:$C$65536,0)</f>
        <v>#N/A</v>
      </c>
      <c r="X307" s="22" t="e">
        <f>INDEX('[3]форма 2'!$Z$1:$Z$65536,W:W,0)</f>
        <v>#N/A</v>
      </c>
      <c r="Y307" s="3">
        <f>MATCH(C:C,[4]TDSheet!$A$1:$A$65536,0)</f>
        <v>1522</v>
      </c>
      <c r="Z307" s="3" t="str">
        <f>INDEX([4]TDSheet!$D$1:$D$65536,Y:Y,0)</f>
        <v>5.6 ИТСО</v>
      </c>
      <c r="AA307" s="3" t="s">
        <v>550</v>
      </c>
      <c r="AB307" s="3" t="s">
        <v>551</v>
      </c>
    </row>
    <row r="308" spans="1:33" s="3" customFormat="1" ht="12.75" x14ac:dyDescent="0.2">
      <c r="A308" s="60"/>
      <c r="B308" s="54"/>
      <c r="C308" s="60"/>
      <c r="D308" s="60"/>
      <c r="E308" s="60"/>
      <c r="F308" s="58"/>
      <c r="G308" s="61"/>
      <c r="H308" s="61"/>
      <c r="I308" s="5"/>
      <c r="J308" s="4">
        <v>11276.000000000002</v>
      </c>
      <c r="K308" s="4">
        <v>0</v>
      </c>
      <c r="L308" s="4">
        <v>0</v>
      </c>
      <c r="M308" s="4">
        <v>6895.314096000001</v>
      </c>
      <c r="N308" s="4">
        <v>0</v>
      </c>
      <c r="O308" s="4">
        <v>474.48352800000004</v>
      </c>
      <c r="P308" s="4">
        <v>5.7523000000000479</v>
      </c>
      <c r="Q308" s="4">
        <v>6415.0782680000011</v>
      </c>
      <c r="R308" s="28" t="s">
        <v>805</v>
      </c>
      <c r="S308" s="59"/>
      <c r="T308" s="59"/>
      <c r="U308" s="59"/>
      <c r="V308" s="59"/>
      <c r="W308" s="22"/>
      <c r="X308" s="22"/>
    </row>
    <row r="309" spans="1:33" s="3" customFormat="1" ht="76.5" x14ac:dyDescent="0.2">
      <c r="A309" s="60">
        <v>142</v>
      </c>
      <c r="B309" s="52" t="s">
        <v>15</v>
      </c>
      <c r="C309" s="60" t="s">
        <v>57</v>
      </c>
      <c r="D309" s="60">
        <v>2013</v>
      </c>
      <c r="E309" s="60">
        <v>2015</v>
      </c>
      <c r="F309" s="58" t="s">
        <v>185</v>
      </c>
      <c r="G309" s="61">
        <v>1846.7469999999998</v>
      </c>
      <c r="H309" s="61">
        <v>741.23852542372879</v>
      </c>
      <c r="I309" s="5">
        <v>0</v>
      </c>
      <c r="J309" s="5">
        <v>0</v>
      </c>
      <c r="K309" s="5">
        <v>0</v>
      </c>
      <c r="L309" s="5">
        <v>0</v>
      </c>
      <c r="M309" s="5">
        <v>0</v>
      </c>
      <c r="N309" s="5"/>
      <c r="O309" s="5"/>
      <c r="P309" s="5"/>
      <c r="Q309" s="5"/>
      <c r="R309" s="34" t="s">
        <v>4</v>
      </c>
      <c r="S309" s="59" t="s">
        <v>379</v>
      </c>
      <c r="T309" s="59"/>
      <c r="U309" s="59"/>
      <c r="V309" s="59"/>
      <c r="W309" s="22">
        <f>MATCH(C:C,'[3]форма 2'!$C$1:$C$65536,0)</f>
        <v>450</v>
      </c>
      <c r="X309"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09" s="3" t="e">
        <f>MATCH(C:C,[4]TDSheet!$A$1:$A$65536,0)</f>
        <v>#N/A</v>
      </c>
      <c r="Z309" s="3" t="e">
        <f>INDEX([4]TDSheet!$D$1:$D$65536,Y:Y,0)</f>
        <v>#N/A</v>
      </c>
      <c r="AA309" s="3" t="e">
        <v>#N/A</v>
      </c>
      <c r="AB309" s="3" t="e">
        <v>#N/A</v>
      </c>
    </row>
    <row r="310" spans="1:33" s="3" customFormat="1" ht="12.75" x14ac:dyDescent="0.2">
      <c r="A310" s="60"/>
      <c r="B310" s="54"/>
      <c r="C310" s="60"/>
      <c r="D310" s="60"/>
      <c r="E310" s="60"/>
      <c r="F310" s="58"/>
      <c r="G310" s="61"/>
      <c r="H310" s="61"/>
      <c r="I310" s="5"/>
      <c r="J310" s="4"/>
      <c r="K310" s="4"/>
      <c r="L310" s="4"/>
      <c r="M310" s="5"/>
      <c r="N310" s="5"/>
      <c r="O310" s="4"/>
      <c r="P310" s="5"/>
      <c r="Q310" s="5"/>
      <c r="R310" s="28"/>
      <c r="S310" s="59"/>
      <c r="T310" s="59"/>
      <c r="U310" s="59"/>
      <c r="V310" s="59"/>
      <c r="W310" s="22"/>
      <c r="X310" s="22"/>
    </row>
    <row r="311" spans="1:33" s="3" customFormat="1" ht="25.5" customHeight="1" x14ac:dyDescent="0.2">
      <c r="A311" s="60">
        <v>143</v>
      </c>
      <c r="B311" s="52" t="s">
        <v>15</v>
      </c>
      <c r="C311" s="60" t="s">
        <v>248</v>
      </c>
      <c r="D311" s="60">
        <v>2015</v>
      </c>
      <c r="E311" s="60">
        <v>2015</v>
      </c>
      <c r="F311" s="58" t="s">
        <v>184</v>
      </c>
      <c r="G311" s="61">
        <v>8100</v>
      </c>
      <c r="H311" s="61">
        <v>8100</v>
      </c>
      <c r="I311" s="5">
        <v>3600</v>
      </c>
      <c r="J311" s="5">
        <v>0</v>
      </c>
      <c r="K311" s="5">
        <v>0</v>
      </c>
      <c r="L311" s="5">
        <v>0</v>
      </c>
      <c r="M311" s="5">
        <v>3479.4156640000001</v>
      </c>
      <c r="N311" s="5">
        <v>0</v>
      </c>
      <c r="O311" s="5">
        <v>0</v>
      </c>
      <c r="P311" s="5">
        <v>2602.8675400000002</v>
      </c>
      <c r="Q311" s="5">
        <v>876.54812399999992</v>
      </c>
      <c r="R311" s="34" t="s">
        <v>4</v>
      </c>
      <c r="S311" s="59" t="s">
        <v>379</v>
      </c>
      <c r="T311" s="59"/>
      <c r="U311" s="59"/>
      <c r="V311" s="59"/>
      <c r="W311" s="22" t="e">
        <f>MATCH(C:C,'[3]форма 2'!$C$1:$C$65536,0)</f>
        <v>#N/A</v>
      </c>
      <c r="X311" s="22" t="e">
        <f>INDEX('[3]форма 2'!$Z$1:$Z$65536,W:W,0)</f>
        <v>#N/A</v>
      </c>
      <c r="Y311" s="3">
        <f>MATCH(C:C,[4]TDSheet!$A$1:$A$65536,0)</f>
        <v>163</v>
      </c>
      <c r="Z311" s="3" t="str">
        <f>INDEX([4]TDSheet!$D$1:$D$65536,Y:Y,0)</f>
        <v>3.1 Главный инженер</v>
      </c>
      <c r="AA311" s="3" t="s">
        <v>664</v>
      </c>
      <c r="AB311" s="3" t="s">
        <v>668</v>
      </c>
    </row>
    <row r="312" spans="1:33" s="3" customFormat="1" ht="12.75" x14ac:dyDescent="0.2">
      <c r="A312" s="60"/>
      <c r="B312" s="54"/>
      <c r="C312" s="60"/>
      <c r="D312" s="60"/>
      <c r="E312" s="60"/>
      <c r="F312" s="58"/>
      <c r="G312" s="61"/>
      <c r="H312" s="61"/>
      <c r="I312" s="4">
        <v>3600</v>
      </c>
      <c r="J312" s="4"/>
      <c r="K312" s="4"/>
      <c r="L312" s="4"/>
      <c r="M312" s="4">
        <v>3479.4156640000001</v>
      </c>
      <c r="N312" s="4">
        <v>0</v>
      </c>
      <c r="O312" s="4">
        <v>0</v>
      </c>
      <c r="P312" s="4">
        <v>2602.8675400000002</v>
      </c>
      <c r="Q312" s="4">
        <v>876.54812399999992</v>
      </c>
      <c r="R312" s="28" t="s">
        <v>803</v>
      </c>
      <c r="S312" s="59"/>
      <c r="T312" s="59"/>
      <c r="U312" s="59"/>
      <c r="V312" s="59"/>
      <c r="W312" s="22"/>
      <c r="X312" s="22"/>
    </row>
    <row r="313" spans="1:33" s="3" customFormat="1" ht="25.5" x14ac:dyDescent="0.2">
      <c r="A313" s="60">
        <v>144</v>
      </c>
      <c r="B313" s="52" t="s">
        <v>15</v>
      </c>
      <c r="C313" s="60" t="s">
        <v>105</v>
      </c>
      <c r="D313" s="60">
        <v>2014</v>
      </c>
      <c r="E313" s="60">
        <v>2015</v>
      </c>
      <c r="F313" s="58" t="s">
        <v>107</v>
      </c>
      <c r="G313" s="61">
        <v>1932.2033898305085</v>
      </c>
      <c r="H313" s="61">
        <v>1927.9661016949153</v>
      </c>
      <c r="I313" s="5">
        <v>0</v>
      </c>
      <c r="J313" s="5">
        <v>0</v>
      </c>
      <c r="K313" s="5">
        <v>0</v>
      </c>
      <c r="L313" s="5">
        <v>0</v>
      </c>
      <c r="M313" s="5">
        <v>0</v>
      </c>
      <c r="N313" s="5"/>
      <c r="O313" s="5"/>
      <c r="P313" s="5"/>
      <c r="Q313" s="5"/>
      <c r="R313" s="34" t="s">
        <v>4</v>
      </c>
      <c r="S313" s="59" t="s">
        <v>380</v>
      </c>
      <c r="T313" s="59"/>
      <c r="U313" s="59"/>
      <c r="V313" s="59"/>
      <c r="W313" s="22">
        <f>MATCH(C:C,'[3]форма 2'!$C$1:$C$65536,0)</f>
        <v>473</v>
      </c>
      <c r="X313" s="22" t="str">
        <f>INDEX('[3]форма 2'!$Z$1:$Z$65536,W:W,0)</f>
        <v>Обеспечения надежной и бесперебойной производственной деятельности</v>
      </c>
      <c r="Y313" s="3" t="e">
        <f>MATCH(C:C,[4]TDSheet!$A$1:$A$65536,0)</f>
        <v>#N/A</v>
      </c>
      <c r="Z313" s="3" t="e">
        <f>INDEX([4]TDSheet!$D$1:$D$65536,Y:Y,0)</f>
        <v>#N/A</v>
      </c>
      <c r="AA313" s="3" t="e">
        <v>#N/A</v>
      </c>
      <c r="AB313" s="3" t="e">
        <v>#N/A</v>
      </c>
    </row>
    <row r="314" spans="1:33" s="3" customFormat="1" ht="12.75" x14ac:dyDescent="0.2">
      <c r="A314" s="60"/>
      <c r="B314" s="54"/>
      <c r="C314" s="60"/>
      <c r="D314" s="60"/>
      <c r="E314" s="60"/>
      <c r="F314" s="58"/>
      <c r="G314" s="61"/>
      <c r="H314" s="61"/>
      <c r="I314" s="5"/>
      <c r="J314" s="4"/>
      <c r="K314" s="4"/>
      <c r="L314" s="4"/>
      <c r="M314" s="5"/>
      <c r="N314" s="5"/>
      <c r="O314" s="4"/>
      <c r="P314" s="5"/>
      <c r="Q314" s="5"/>
      <c r="R314" s="28"/>
      <c r="S314" s="59"/>
      <c r="T314" s="59"/>
      <c r="U314" s="59"/>
      <c r="V314" s="59"/>
      <c r="W314" s="22"/>
      <c r="X314" s="22"/>
    </row>
    <row r="315" spans="1:33" s="3" customFormat="1" ht="63.75" x14ac:dyDescent="0.2">
      <c r="A315" s="60">
        <v>145</v>
      </c>
      <c r="B315" s="52" t="s">
        <v>15</v>
      </c>
      <c r="C315" s="60" t="s">
        <v>37</v>
      </c>
      <c r="D315" s="60">
        <v>2012</v>
      </c>
      <c r="E315" s="60">
        <v>2015</v>
      </c>
      <c r="F315" s="58" t="s">
        <v>187</v>
      </c>
      <c r="G315" s="61">
        <v>61601.652999999998</v>
      </c>
      <c r="H315" s="61">
        <v>6525.42372881356</v>
      </c>
      <c r="I315" s="5">
        <v>0</v>
      </c>
      <c r="J315" s="5">
        <v>0</v>
      </c>
      <c r="K315" s="5">
        <v>0</v>
      </c>
      <c r="L315" s="5">
        <v>0</v>
      </c>
      <c r="M315" s="5">
        <v>0</v>
      </c>
      <c r="N315" s="5"/>
      <c r="O315" s="5"/>
      <c r="P315" s="5"/>
      <c r="Q315" s="5"/>
      <c r="R315" s="34" t="s">
        <v>4</v>
      </c>
      <c r="S315" s="59" t="s">
        <v>397</v>
      </c>
      <c r="T315" s="59"/>
      <c r="U315" s="59"/>
      <c r="V315" s="59"/>
      <c r="W315" s="22">
        <f>MATCH(C:C,'[3]форма 2'!$C$1:$C$65536,0)</f>
        <v>435</v>
      </c>
      <c r="X315" s="22" t="str">
        <f>INDEX('[3]форма 2'!$Z$1:$Z$65536,W:W,0)</f>
        <v>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v>
      </c>
      <c r="Y315" s="3" t="e">
        <f>MATCH(C:C,[4]TDSheet!$A$1:$A$65536,0)</f>
        <v>#N/A</v>
      </c>
      <c r="Z315" s="3" t="e">
        <f>INDEX([4]TDSheet!$D$1:$D$65536,Y:Y,0)</f>
        <v>#N/A</v>
      </c>
      <c r="AA315" s="3" t="e">
        <v>#N/A</v>
      </c>
      <c r="AB315" s="3" t="e">
        <v>#N/A</v>
      </c>
    </row>
    <row r="316" spans="1:33" s="3" customFormat="1" ht="12.75" x14ac:dyDescent="0.2">
      <c r="A316" s="60"/>
      <c r="B316" s="54"/>
      <c r="C316" s="60"/>
      <c r="D316" s="60"/>
      <c r="E316" s="60"/>
      <c r="F316" s="58"/>
      <c r="G316" s="61"/>
      <c r="H316" s="61"/>
      <c r="I316" s="5"/>
      <c r="J316" s="4"/>
      <c r="K316" s="4"/>
      <c r="L316" s="4"/>
      <c r="M316" s="5"/>
      <c r="N316" s="5"/>
      <c r="O316" s="4"/>
      <c r="P316" s="5"/>
      <c r="Q316" s="5"/>
      <c r="R316" s="28"/>
      <c r="S316" s="59"/>
      <c r="T316" s="59"/>
      <c r="U316" s="59"/>
      <c r="V316" s="59"/>
      <c r="W316" s="22"/>
      <c r="X316" s="22"/>
    </row>
    <row r="317" spans="1:33" s="3" customFormat="1" ht="12.75" x14ac:dyDescent="0.2">
      <c r="A317" s="60">
        <v>146</v>
      </c>
      <c r="B317" s="52" t="s">
        <v>15</v>
      </c>
      <c r="C317" s="60" t="s">
        <v>247</v>
      </c>
      <c r="D317" s="60">
        <v>2015</v>
      </c>
      <c r="E317" s="60">
        <v>2015</v>
      </c>
      <c r="F317" s="58" t="s">
        <v>183</v>
      </c>
      <c r="G317" s="61">
        <v>1000</v>
      </c>
      <c r="H317" s="61">
        <v>1000</v>
      </c>
      <c r="I317" s="5">
        <v>400</v>
      </c>
      <c r="J317" s="5">
        <v>0</v>
      </c>
      <c r="K317" s="5">
        <v>0</v>
      </c>
      <c r="L317" s="5">
        <v>0</v>
      </c>
      <c r="M317" s="5">
        <v>387.36496000000005</v>
      </c>
      <c r="N317" s="5">
        <v>0</v>
      </c>
      <c r="O317" s="5">
        <v>172.51844400000002</v>
      </c>
      <c r="P317" s="5">
        <v>159.98080000000002</v>
      </c>
      <c r="Q317" s="5">
        <v>54.86571600000002</v>
      </c>
      <c r="R317" s="34" t="s">
        <v>4</v>
      </c>
      <c r="S317" s="59" t="s">
        <v>743</v>
      </c>
      <c r="T317" s="59"/>
      <c r="U317" s="59"/>
      <c r="V317" s="59"/>
      <c r="W317" s="22" t="e">
        <f>MATCH(C:C,'[3]форма 2'!$C$1:$C$65536,0)</f>
        <v>#N/A</v>
      </c>
      <c r="X317" s="22" t="e">
        <f>INDEX('[3]форма 2'!$Z$1:$Z$65536,W:W,0)</f>
        <v>#N/A</v>
      </c>
      <c r="Y317" s="3" t="e">
        <f>MATCH(C:C,[4]TDSheet!$A$1:$A$65536,0)</f>
        <v>#N/A</v>
      </c>
      <c r="Z317" s="3" t="e">
        <f>INDEX([4]TDSheet!$D$1:$D$65536,Y:Y,0)</f>
        <v>#N/A</v>
      </c>
      <c r="AA317" s="3" t="e">
        <v>#N/A</v>
      </c>
      <c r="AB317" s="3" t="e">
        <v>#N/A</v>
      </c>
    </row>
    <row r="318" spans="1:33" s="3" customFormat="1" ht="12.75" x14ac:dyDescent="0.2">
      <c r="A318" s="60"/>
      <c r="B318" s="54"/>
      <c r="C318" s="60"/>
      <c r="D318" s="60"/>
      <c r="E318" s="60"/>
      <c r="F318" s="58"/>
      <c r="G318" s="61"/>
      <c r="H318" s="61"/>
      <c r="I318" s="4">
        <v>400</v>
      </c>
      <c r="J318" s="4"/>
      <c r="K318" s="4"/>
      <c r="L318" s="4"/>
      <c r="M318" s="4">
        <v>387.36496000000005</v>
      </c>
      <c r="N318" s="4">
        <v>0</v>
      </c>
      <c r="O318" s="4">
        <v>172.51844400000002</v>
      </c>
      <c r="P318" s="4">
        <v>159.98080000000002</v>
      </c>
      <c r="Q318" s="4">
        <v>54.86571600000002</v>
      </c>
      <c r="R318" s="28" t="s">
        <v>805</v>
      </c>
      <c r="S318" s="59"/>
      <c r="T318" s="59"/>
      <c r="U318" s="59"/>
      <c r="V318" s="59"/>
      <c r="W318" s="22"/>
      <c r="X318" s="22"/>
    </row>
    <row r="319" spans="1:33" s="3" customFormat="1" ht="24" customHeight="1" x14ac:dyDescent="0.2">
      <c r="A319" s="60">
        <v>147</v>
      </c>
      <c r="B319" s="52" t="s">
        <v>15</v>
      </c>
      <c r="C319" s="60" t="s">
        <v>246</v>
      </c>
      <c r="D319" s="60">
        <v>2014</v>
      </c>
      <c r="E319" s="60">
        <v>2015</v>
      </c>
      <c r="F319" s="58" t="s">
        <v>182</v>
      </c>
      <c r="G319" s="61">
        <v>1640.66</v>
      </c>
      <c r="H319" s="61">
        <v>429.99898305084753</v>
      </c>
      <c r="I319" s="5">
        <v>430</v>
      </c>
      <c r="J319" s="5">
        <v>0</v>
      </c>
      <c r="K319" s="5">
        <v>0</v>
      </c>
      <c r="L319" s="5">
        <v>0</v>
      </c>
      <c r="M319" s="5">
        <v>357.14285999999998</v>
      </c>
      <c r="N319" s="5">
        <v>357.14285999999998</v>
      </c>
      <c r="O319" s="5">
        <v>0</v>
      </c>
      <c r="P319" s="5">
        <v>0</v>
      </c>
      <c r="Q319" s="5">
        <v>0</v>
      </c>
      <c r="R319" s="34" t="s">
        <v>4</v>
      </c>
      <c r="S319" s="59" t="s">
        <v>383</v>
      </c>
      <c r="T319" s="59"/>
      <c r="U319" s="59"/>
      <c r="V319" s="59"/>
      <c r="W319" s="22" t="e">
        <f>MATCH(C:C,'[3]форма 2'!$C$1:$C$65536,0)</f>
        <v>#N/A</v>
      </c>
      <c r="X319" s="22" t="e">
        <f>INDEX('[3]форма 2'!$Z$1:$Z$65536,W:W,0)</f>
        <v>#N/A</v>
      </c>
      <c r="Y319" s="3" t="e">
        <f>MATCH(C:C,[4]TDSheet!$A$1:$A$65536,0)</f>
        <v>#N/A</v>
      </c>
      <c r="Z319" s="3" t="e">
        <f>INDEX([4]TDSheet!$D$1:$D$65536,Y:Y,0)</f>
        <v>#N/A</v>
      </c>
      <c r="AA319" s="3" t="e">
        <v>#N/A</v>
      </c>
      <c r="AB319" s="3" t="e">
        <v>#N/A</v>
      </c>
      <c r="AD319" s="3">
        <f>MATCH(C:C,[5]TDSheet!$A$1:$A$65536,0)</f>
        <v>885</v>
      </c>
      <c r="AE319" s="3" t="s">
        <v>769</v>
      </c>
      <c r="AF319" s="3" t="s">
        <v>770</v>
      </c>
      <c r="AG319" s="3" t="s">
        <v>771</v>
      </c>
    </row>
    <row r="320" spans="1:33" s="3" customFormat="1" ht="25.5" customHeight="1" x14ac:dyDescent="0.2">
      <c r="A320" s="60"/>
      <c r="B320" s="54"/>
      <c r="C320" s="60"/>
      <c r="D320" s="60"/>
      <c r="E320" s="60"/>
      <c r="F320" s="58"/>
      <c r="G320" s="61"/>
      <c r="H320" s="61"/>
      <c r="I320" s="4">
        <v>430</v>
      </c>
      <c r="J320" s="4"/>
      <c r="K320" s="4"/>
      <c r="L320" s="4"/>
      <c r="M320" s="4">
        <v>357.14285999999998</v>
      </c>
      <c r="N320" s="4">
        <v>357.14285999999998</v>
      </c>
      <c r="O320" s="4">
        <v>0</v>
      </c>
      <c r="P320" s="4">
        <v>0</v>
      </c>
      <c r="Q320" s="4">
        <v>0</v>
      </c>
      <c r="R320" s="28" t="s">
        <v>804</v>
      </c>
      <c r="S320" s="59"/>
      <c r="T320" s="59"/>
      <c r="U320" s="59"/>
      <c r="V320" s="59"/>
      <c r="W320" s="22"/>
      <c r="X320" s="22"/>
    </row>
    <row r="321" spans="1:33" s="3" customFormat="1" ht="44.25" customHeight="1" x14ac:dyDescent="0.2">
      <c r="A321" s="60">
        <v>148</v>
      </c>
      <c r="B321" s="52" t="s">
        <v>15</v>
      </c>
      <c r="C321" s="60" t="s">
        <v>104</v>
      </c>
      <c r="D321" s="60">
        <v>2014</v>
      </c>
      <c r="E321" s="60">
        <v>2015</v>
      </c>
      <c r="F321" s="58" t="s">
        <v>106</v>
      </c>
      <c r="G321" s="61">
        <v>713.72</v>
      </c>
      <c r="H321" s="61">
        <v>637.99966101694906</v>
      </c>
      <c r="I321" s="5">
        <v>255.20000000000002</v>
      </c>
      <c r="J321" s="5">
        <v>0</v>
      </c>
      <c r="K321" s="5">
        <v>0</v>
      </c>
      <c r="L321" s="5">
        <v>0</v>
      </c>
      <c r="M321" s="5">
        <v>494.73002399999996</v>
      </c>
      <c r="N321" s="5">
        <v>0</v>
      </c>
      <c r="O321" s="5">
        <v>0</v>
      </c>
      <c r="P321" s="5">
        <v>276.30613199999999</v>
      </c>
      <c r="Q321" s="5">
        <v>218.42389199999997</v>
      </c>
      <c r="R321" s="34" t="s">
        <v>4</v>
      </c>
      <c r="S321" s="59" t="s">
        <v>378</v>
      </c>
      <c r="T321" s="59"/>
      <c r="U321" s="59"/>
      <c r="V321" s="59"/>
      <c r="W321" s="22">
        <f>MATCH(C:C,'[3]форма 2'!$C$1:$C$65536,0)</f>
        <v>469</v>
      </c>
      <c r="X321"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21" s="3" t="e">
        <f>MATCH(C:C,[4]TDSheet!$A$1:$A$65536,0)</f>
        <v>#N/A</v>
      </c>
      <c r="Z321" s="3" t="e">
        <f>INDEX([4]TDSheet!$D$1:$D$65536,Y:Y,0)</f>
        <v>#N/A</v>
      </c>
      <c r="AA321" s="3" t="e">
        <v>#N/A</v>
      </c>
      <c r="AB321" s="3" t="e">
        <v>#N/A</v>
      </c>
    </row>
    <row r="322" spans="1:33" s="3" customFormat="1" ht="12.75" x14ac:dyDescent="0.2">
      <c r="A322" s="60"/>
      <c r="B322" s="54"/>
      <c r="C322" s="60"/>
      <c r="D322" s="60"/>
      <c r="E322" s="60"/>
      <c r="F322" s="58"/>
      <c r="G322" s="61"/>
      <c r="H322" s="61"/>
      <c r="I322" s="4">
        <v>255</v>
      </c>
      <c r="J322" s="4"/>
      <c r="K322" s="4"/>
      <c r="L322" s="4"/>
      <c r="M322" s="4">
        <v>494.73002399999996</v>
      </c>
      <c r="N322" s="4">
        <v>0</v>
      </c>
      <c r="O322" s="4">
        <v>0</v>
      </c>
      <c r="P322" s="4">
        <v>276.30613199999999</v>
      </c>
      <c r="Q322" s="4">
        <v>218.42389199999997</v>
      </c>
      <c r="R322" s="28" t="s">
        <v>803</v>
      </c>
      <c r="S322" s="59"/>
      <c r="T322" s="59"/>
      <c r="U322" s="59"/>
      <c r="V322" s="59"/>
      <c r="W322" s="22"/>
      <c r="X322" s="22"/>
    </row>
    <row r="323" spans="1:33" s="3" customFormat="1" ht="22.5" customHeight="1" x14ac:dyDescent="0.2">
      <c r="A323" s="60">
        <v>149</v>
      </c>
      <c r="B323" s="52" t="s">
        <v>15</v>
      </c>
      <c r="C323" s="60" t="s">
        <v>501</v>
      </c>
      <c r="D323" s="60">
        <v>2015</v>
      </c>
      <c r="E323" s="60">
        <v>2016</v>
      </c>
      <c r="F323" s="58" t="s">
        <v>502</v>
      </c>
      <c r="G323" s="61">
        <v>1489.68</v>
      </c>
      <c r="H323" s="61">
        <v>1489.68</v>
      </c>
      <c r="I323" s="5"/>
      <c r="J323" s="5"/>
      <c r="K323" s="5"/>
      <c r="L323" s="5"/>
      <c r="M323" s="5">
        <v>601.51111200000003</v>
      </c>
      <c r="N323" s="5">
        <v>0</v>
      </c>
      <c r="O323" s="5">
        <v>0</v>
      </c>
      <c r="P323" s="5">
        <v>23.730800000000002</v>
      </c>
      <c r="Q323" s="5">
        <v>577.78031199999998</v>
      </c>
      <c r="R323" s="34" t="s">
        <v>4</v>
      </c>
      <c r="S323" s="59" t="s">
        <v>797</v>
      </c>
      <c r="T323" s="59"/>
      <c r="U323" s="59"/>
      <c r="V323" s="59"/>
      <c r="W323" s="22" t="e">
        <f>MATCH(C:C,'[3]форма 2'!$C$1:$C$65536,0)</f>
        <v>#N/A</v>
      </c>
      <c r="X323" s="22" t="e">
        <f>INDEX('[3]форма 2'!$Z$1:$Z$65536,W:W,0)</f>
        <v>#N/A</v>
      </c>
      <c r="Y323" s="3" t="e">
        <f>MATCH(C:C,[4]TDSheet!$A$1:$A$65536,0)</f>
        <v>#N/A</v>
      </c>
      <c r="Z323" s="3" t="e">
        <f>INDEX([4]TDSheet!$D$1:$D$65536,Y:Y,0)</f>
        <v>#N/A</v>
      </c>
      <c r="AA323" s="3" t="e">
        <v>#N/A</v>
      </c>
      <c r="AB323" s="3" t="e">
        <v>#N/A</v>
      </c>
      <c r="AD323" s="3">
        <f>MATCH(C:C,[5]TDSheet!$A$1:$A$65536,0)</f>
        <v>47</v>
      </c>
      <c r="AE323" s="3" t="s">
        <v>782</v>
      </c>
      <c r="AF323" s="3" t="s">
        <v>787</v>
      </c>
      <c r="AG323" s="3" t="s">
        <v>788</v>
      </c>
    </row>
    <row r="324" spans="1:33" s="3" customFormat="1" ht="12.75" x14ac:dyDescent="0.2">
      <c r="A324" s="60"/>
      <c r="B324" s="54"/>
      <c r="C324" s="60"/>
      <c r="D324" s="60"/>
      <c r="E324" s="60"/>
      <c r="F324" s="58"/>
      <c r="G324" s="61"/>
      <c r="H324" s="61"/>
      <c r="I324" s="5"/>
      <c r="J324" s="4"/>
      <c r="K324" s="4"/>
      <c r="L324" s="4"/>
      <c r="M324" s="4">
        <v>601.51111200000003</v>
      </c>
      <c r="N324" s="4">
        <v>0</v>
      </c>
      <c r="O324" s="4">
        <v>0</v>
      </c>
      <c r="P324" s="4">
        <v>23.730800000000002</v>
      </c>
      <c r="Q324" s="4">
        <v>577.78031199999998</v>
      </c>
      <c r="R324" s="28" t="s">
        <v>805</v>
      </c>
      <c r="S324" s="59"/>
      <c r="T324" s="59"/>
      <c r="U324" s="59"/>
      <c r="V324" s="59"/>
      <c r="W324" s="22"/>
      <c r="X324" s="22"/>
    </row>
    <row r="325" spans="1:33" s="3" customFormat="1" ht="27" customHeight="1" x14ac:dyDescent="0.2">
      <c r="A325" s="60">
        <v>150</v>
      </c>
      <c r="B325" s="52" t="s">
        <v>15</v>
      </c>
      <c r="C325" s="60" t="s">
        <v>503</v>
      </c>
      <c r="D325" s="60">
        <v>2015</v>
      </c>
      <c r="E325" s="60">
        <v>2016</v>
      </c>
      <c r="F325" s="58" t="s">
        <v>504</v>
      </c>
      <c r="G325" s="61">
        <v>19329.97</v>
      </c>
      <c r="H325" s="61">
        <v>19329.97</v>
      </c>
      <c r="I325" s="5"/>
      <c r="J325" s="5"/>
      <c r="K325" s="5"/>
      <c r="L325" s="5"/>
      <c r="M325" s="5">
        <v>8414.1203120000009</v>
      </c>
      <c r="N325" s="5">
        <v>0</v>
      </c>
      <c r="O325" s="5">
        <v>0</v>
      </c>
      <c r="P325" s="5">
        <v>259.58879999999999</v>
      </c>
      <c r="Q325" s="5">
        <v>8154.5315120000014</v>
      </c>
      <c r="R325" s="34" t="s">
        <v>4</v>
      </c>
      <c r="S325" s="59" t="s">
        <v>750</v>
      </c>
      <c r="T325" s="59"/>
      <c r="U325" s="59"/>
      <c r="V325" s="59"/>
      <c r="W325" s="22" t="e">
        <f>MATCH(C:C,'[3]форма 2'!$C$1:$C$65536,0)</f>
        <v>#N/A</v>
      </c>
      <c r="X325" s="22" t="e">
        <f>INDEX('[3]форма 2'!$Z$1:$Z$65536,W:W,0)</f>
        <v>#N/A</v>
      </c>
      <c r="Y325" s="3">
        <f>MATCH(C:C,[4]TDSheet!$A$1:$A$65536,0)</f>
        <v>70</v>
      </c>
      <c r="Z325" s="3" t="str">
        <f>INDEX([4]TDSheet!$D$1:$D$65536,Y:Y,0)</f>
        <v>2. Эффективность</v>
      </c>
      <c r="AA325" s="3" t="s">
        <v>669</v>
      </c>
      <c r="AB325" s="3" t="s">
        <v>670</v>
      </c>
    </row>
    <row r="326" spans="1:33" s="3" customFormat="1" ht="23.25" customHeight="1" x14ac:dyDescent="0.2">
      <c r="A326" s="60"/>
      <c r="B326" s="54"/>
      <c r="C326" s="60"/>
      <c r="D326" s="60"/>
      <c r="E326" s="60"/>
      <c r="F326" s="58"/>
      <c r="G326" s="61"/>
      <c r="H326" s="61"/>
      <c r="I326" s="5"/>
      <c r="J326" s="4"/>
      <c r="K326" s="4"/>
      <c r="L326" s="4"/>
      <c r="M326" s="5">
        <v>8414.1203120000009</v>
      </c>
      <c r="N326" s="5">
        <v>0</v>
      </c>
      <c r="O326" s="4">
        <v>0</v>
      </c>
      <c r="P326" s="5">
        <v>259.58879999999999</v>
      </c>
      <c r="Q326" s="5">
        <v>8154.5315120000014</v>
      </c>
      <c r="R326" s="28" t="s">
        <v>805</v>
      </c>
      <c r="S326" s="59"/>
      <c r="T326" s="59"/>
      <c r="U326" s="59"/>
      <c r="V326" s="59"/>
      <c r="W326" s="22"/>
      <c r="X326" s="22"/>
    </row>
    <row r="327" spans="1:33" s="3" customFormat="1" ht="33" customHeight="1" x14ac:dyDescent="0.2">
      <c r="A327" s="60">
        <v>151</v>
      </c>
      <c r="B327" s="52" t="s">
        <v>15</v>
      </c>
      <c r="C327" s="60" t="s">
        <v>505</v>
      </c>
      <c r="D327" s="60">
        <v>2015</v>
      </c>
      <c r="E327" s="60">
        <v>2015</v>
      </c>
      <c r="F327" s="58" t="s">
        <v>506</v>
      </c>
      <c r="G327" s="61">
        <v>1000</v>
      </c>
      <c r="H327" s="61">
        <v>1000</v>
      </c>
      <c r="I327" s="5"/>
      <c r="J327" s="5"/>
      <c r="K327" s="5"/>
      <c r="L327" s="5"/>
      <c r="M327" s="5">
        <v>386.47493600000001</v>
      </c>
      <c r="N327" s="5">
        <v>0</v>
      </c>
      <c r="O327" s="5">
        <v>0</v>
      </c>
      <c r="P327" s="5">
        <v>0</v>
      </c>
      <c r="Q327" s="5">
        <v>386.47493600000001</v>
      </c>
      <c r="R327" s="34" t="s">
        <v>4</v>
      </c>
      <c r="S327" s="59" t="s">
        <v>378</v>
      </c>
      <c r="T327" s="59"/>
      <c r="U327" s="59"/>
      <c r="V327" s="59"/>
      <c r="W327" s="22" t="e">
        <f>MATCH(C:C,'[3]форма 2'!$C$1:$C$65536,0)</f>
        <v>#N/A</v>
      </c>
      <c r="X327" s="22" t="e">
        <f>INDEX('[3]форма 2'!$Z$1:$Z$65536,W:W,0)</f>
        <v>#N/A</v>
      </c>
      <c r="Y327" s="3" t="e">
        <f>MATCH(C:C,[4]TDSheet!$A$1:$A$65536,0)</f>
        <v>#N/A</v>
      </c>
      <c r="Z327" s="3" t="e">
        <f>INDEX([4]TDSheet!$D$1:$D$65536,Y:Y,0)</f>
        <v>#N/A</v>
      </c>
      <c r="AA327" s="3" t="e">
        <v>#N/A</v>
      </c>
      <c r="AB327" s="3" t="e">
        <v>#N/A</v>
      </c>
      <c r="AD327" s="3">
        <f>MATCH(C:C,[5]TDSheet!$A$1:$A$65536,0)</f>
        <v>1071</v>
      </c>
      <c r="AE327" s="3" t="s">
        <v>756</v>
      </c>
      <c r="AF327" s="3" t="s">
        <v>578</v>
      </c>
      <c r="AG327" s="3" t="s">
        <v>550</v>
      </c>
    </row>
    <row r="328" spans="1:33" s="3" customFormat="1" ht="12.75" x14ac:dyDescent="0.2">
      <c r="A328" s="60"/>
      <c r="B328" s="54"/>
      <c r="C328" s="60"/>
      <c r="D328" s="60"/>
      <c r="E328" s="60"/>
      <c r="F328" s="58"/>
      <c r="G328" s="61"/>
      <c r="H328" s="61"/>
      <c r="I328" s="5"/>
      <c r="J328" s="4"/>
      <c r="K328" s="4"/>
      <c r="L328" s="4"/>
      <c r="M328" s="4">
        <v>386.47493600000001</v>
      </c>
      <c r="N328" s="4">
        <v>0</v>
      </c>
      <c r="O328" s="4">
        <v>0</v>
      </c>
      <c r="P328" s="4">
        <v>0</v>
      </c>
      <c r="Q328" s="4">
        <v>386.47493600000001</v>
      </c>
      <c r="R328" s="28" t="s">
        <v>805</v>
      </c>
      <c r="S328" s="59"/>
      <c r="T328" s="59"/>
      <c r="U328" s="59"/>
      <c r="V328" s="59"/>
      <c r="W328" s="22"/>
      <c r="X328" s="22"/>
    </row>
    <row r="329" spans="1:33" s="3" customFormat="1" ht="25.5" x14ac:dyDescent="0.2">
      <c r="A329" s="60">
        <v>152</v>
      </c>
      <c r="B329" s="52" t="s">
        <v>15</v>
      </c>
      <c r="C329" s="60" t="s">
        <v>53</v>
      </c>
      <c r="D329" s="60">
        <v>2013</v>
      </c>
      <c r="E329" s="60">
        <v>2013</v>
      </c>
      <c r="F329" s="58" t="s">
        <v>186</v>
      </c>
      <c r="G329" s="61">
        <v>59000</v>
      </c>
      <c r="H329" s="61">
        <v>59000</v>
      </c>
      <c r="I329" s="5"/>
      <c r="J329" s="5"/>
      <c r="K329" s="5"/>
      <c r="L329" s="5"/>
      <c r="M329" s="5">
        <v>8.5585699999999996</v>
      </c>
      <c r="N329" s="5">
        <v>2.8528566666666664</v>
      </c>
      <c r="O329" s="5">
        <v>2.8528566666666664</v>
      </c>
      <c r="P329" s="5">
        <v>2.8528566666666664</v>
      </c>
      <c r="Q329" s="5">
        <v>0</v>
      </c>
      <c r="R329" s="34" t="s">
        <v>4</v>
      </c>
      <c r="S329" s="59" t="s">
        <v>380</v>
      </c>
      <c r="T329" s="59"/>
      <c r="U329" s="59"/>
      <c r="V329" s="59"/>
      <c r="W329" s="22">
        <f>MATCH(C:C,'[3]форма 2'!$C$1:$C$65536,0)</f>
        <v>448</v>
      </c>
      <c r="X329" s="22" t="str">
        <f>INDEX('[3]форма 2'!$Z$1:$Z$65536,W:W,0)</f>
        <v>Обеспечения надежной и бесперебойной производственной деятельности</v>
      </c>
      <c r="Y329" s="3">
        <f>MATCH(C:C,[4]TDSheet!$A$1:$A$65536,0)</f>
        <v>463</v>
      </c>
      <c r="Z329" s="3" t="str">
        <f>INDEX([4]TDSheet!$D$1:$D$65536,Y:Y,0)</f>
        <v>4.3 Паропровод</v>
      </c>
      <c r="AA329" s="3" t="s">
        <v>671</v>
      </c>
      <c r="AB329" s="3" t="s">
        <v>672</v>
      </c>
    </row>
    <row r="330" spans="1:33" s="3" customFormat="1" ht="12.75" x14ac:dyDescent="0.2">
      <c r="A330" s="60"/>
      <c r="B330" s="54"/>
      <c r="C330" s="60"/>
      <c r="D330" s="60"/>
      <c r="E330" s="60"/>
      <c r="F330" s="58"/>
      <c r="G330" s="61"/>
      <c r="H330" s="61"/>
      <c r="I330" s="5"/>
      <c r="J330" s="4"/>
      <c r="K330" s="4"/>
      <c r="L330" s="4"/>
      <c r="M330" s="4">
        <v>8.5585699999999996</v>
      </c>
      <c r="N330" s="4">
        <v>2.8528566666666664</v>
      </c>
      <c r="O330" s="4">
        <v>2.8528566666666664</v>
      </c>
      <c r="P330" s="4">
        <v>2.8528566666666664</v>
      </c>
      <c r="Q330" s="4">
        <v>0</v>
      </c>
      <c r="R330" s="28" t="s">
        <v>805</v>
      </c>
      <c r="S330" s="59"/>
      <c r="T330" s="59"/>
      <c r="U330" s="59"/>
      <c r="V330" s="59"/>
      <c r="W330" s="22"/>
      <c r="X330" s="22"/>
    </row>
    <row r="331" spans="1:33" s="3" customFormat="1" ht="15.75" customHeight="1" x14ac:dyDescent="0.2">
      <c r="A331" s="60">
        <v>153</v>
      </c>
      <c r="B331" s="52" t="s">
        <v>16</v>
      </c>
      <c r="C331" s="60" t="s">
        <v>360</v>
      </c>
      <c r="D331" s="60">
        <v>2016</v>
      </c>
      <c r="E331" s="60">
        <v>2016</v>
      </c>
      <c r="F331" s="58" t="s">
        <v>357</v>
      </c>
      <c r="G331" s="61">
        <v>9999.9999999999982</v>
      </c>
      <c r="H331" s="61">
        <v>10000</v>
      </c>
      <c r="I331" s="5"/>
      <c r="J331" s="5">
        <v>3731.9999999999995</v>
      </c>
      <c r="K331" s="5">
        <v>0</v>
      </c>
      <c r="L331" s="5">
        <v>0</v>
      </c>
      <c r="M331" s="5"/>
      <c r="N331" s="5"/>
      <c r="O331" s="5"/>
      <c r="P331" s="5"/>
      <c r="Q331" s="5"/>
      <c r="R331" s="34" t="s">
        <v>4</v>
      </c>
      <c r="S331" s="59" t="s">
        <v>801</v>
      </c>
      <c r="T331" s="59"/>
      <c r="U331" s="59"/>
      <c r="V331" s="59"/>
      <c r="W331" s="22" t="e">
        <f>MATCH(C:C,'[3]форма 2'!$C$1:$C$65536,0)</f>
        <v>#N/A</v>
      </c>
      <c r="X331" s="22" t="e">
        <f>INDEX('[3]форма 2'!$Z$1:$Z$65536,W:W,0)</f>
        <v>#N/A</v>
      </c>
      <c r="Y331" s="3">
        <f>MATCH(C:C,[4]TDSheet!$A$1:$A$65536,0)</f>
        <v>1430</v>
      </c>
      <c r="Z331" s="3" t="str">
        <f>INDEX([4]TDSheet!$D$1:$D$65536,Y:Y,0)</f>
        <v>5.4 ИТ-Инфраструктура</v>
      </c>
      <c r="AA331" s="3" t="s">
        <v>537</v>
      </c>
      <c r="AB331" s="3" t="s">
        <v>538</v>
      </c>
    </row>
    <row r="332" spans="1:33" s="3" customFormat="1" ht="15.75" customHeight="1" x14ac:dyDescent="0.2">
      <c r="A332" s="60"/>
      <c r="B332" s="54"/>
      <c r="C332" s="60"/>
      <c r="D332" s="60"/>
      <c r="E332" s="60"/>
      <c r="F332" s="58"/>
      <c r="G332" s="61"/>
      <c r="H332" s="61"/>
      <c r="I332" s="5"/>
      <c r="J332" s="4">
        <v>3731.9999999999995</v>
      </c>
      <c r="K332" s="4"/>
      <c r="L332" s="4"/>
      <c r="M332" s="5"/>
      <c r="N332" s="5"/>
      <c r="O332" s="4"/>
      <c r="P332" s="5"/>
      <c r="Q332" s="5"/>
      <c r="R332" s="28" t="s">
        <v>805</v>
      </c>
      <c r="S332" s="59"/>
      <c r="T332" s="59"/>
      <c r="U332" s="59"/>
      <c r="V332" s="59"/>
      <c r="W332" s="22"/>
      <c r="X332" s="22"/>
    </row>
    <row r="333" spans="1:33" s="3" customFormat="1" ht="27" customHeight="1" x14ac:dyDescent="0.2">
      <c r="A333" s="60">
        <v>154</v>
      </c>
      <c r="B333" s="52" t="s">
        <v>16</v>
      </c>
      <c r="C333" s="60" t="s">
        <v>28</v>
      </c>
      <c r="D333" s="60">
        <v>2011</v>
      </c>
      <c r="E333" s="60">
        <v>2018</v>
      </c>
      <c r="F333" s="58" t="s">
        <v>462</v>
      </c>
      <c r="G333" s="61">
        <v>27000</v>
      </c>
      <c r="H333" s="61">
        <v>24002.216287899435</v>
      </c>
      <c r="I333" s="5">
        <v>0</v>
      </c>
      <c r="J333" s="5">
        <v>0</v>
      </c>
      <c r="K333" s="5">
        <v>0</v>
      </c>
      <c r="L333" s="5">
        <v>8956.7999999999993</v>
      </c>
      <c r="M333" s="5">
        <v>1.069303836</v>
      </c>
      <c r="N333" s="5">
        <v>0.21559763999999998</v>
      </c>
      <c r="O333" s="5">
        <v>0.221162052</v>
      </c>
      <c r="P333" s="5">
        <v>0.29446972799999988</v>
      </c>
      <c r="Q333" s="5">
        <v>0.33807441600000027</v>
      </c>
      <c r="R333" s="34" t="s">
        <v>4</v>
      </c>
      <c r="S333" s="59" t="s">
        <v>379</v>
      </c>
      <c r="T333" s="59"/>
      <c r="U333" s="59"/>
      <c r="V333" s="59"/>
      <c r="W333" s="22">
        <f>MATCH(C:C,'[3]форма 2'!$C$1:$C$65536,0)</f>
        <v>484</v>
      </c>
      <c r="X333"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33" s="3">
        <f>MATCH(C:C,[4]TDSheet!$A$1:$A$65536,0)</f>
        <v>99</v>
      </c>
      <c r="Z333" s="3" t="str">
        <f>INDEX([4]TDSheet!$D$1:$D$65536,Y:Y,0)</f>
        <v>3.1 Главный инженер</v>
      </c>
      <c r="AA333" s="3" t="s">
        <v>673</v>
      </c>
      <c r="AB333" s="3" t="s">
        <v>674</v>
      </c>
    </row>
    <row r="334" spans="1:33" s="3" customFormat="1" ht="15.75" customHeight="1" x14ac:dyDescent="0.2">
      <c r="A334" s="60"/>
      <c r="B334" s="54"/>
      <c r="C334" s="60"/>
      <c r="D334" s="60"/>
      <c r="E334" s="60"/>
      <c r="F334" s="58"/>
      <c r="G334" s="61"/>
      <c r="H334" s="61"/>
      <c r="I334" s="5"/>
      <c r="J334" s="4"/>
      <c r="K334" s="4"/>
      <c r="L334" s="4">
        <v>8956.7999999999993</v>
      </c>
      <c r="M334" s="4">
        <v>1.069303836</v>
      </c>
      <c r="N334" s="4">
        <v>0.21559763999999998</v>
      </c>
      <c r="O334" s="4">
        <v>0.221162052</v>
      </c>
      <c r="P334" s="4">
        <v>0.29446972799999988</v>
      </c>
      <c r="Q334" s="4">
        <v>0.33807441600000027</v>
      </c>
      <c r="R334" s="28" t="s">
        <v>805</v>
      </c>
      <c r="S334" s="59"/>
      <c r="T334" s="59"/>
      <c r="U334" s="59"/>
      <c r="V334" s="59"/>
      <c r="W334" s="22"/>
      <c r="X334" s="22"/>
    </row>
    <row r="335" spans="1:33" s="3" customFormat="1" ht="12.75" x14ac:dyDescent="0.2">
      <c r="A335" s="60">
        <v>155</v>
      </c>
      <c r="B335" s="52" t="s">
        <v>16</v>
      </c>
      <c r="C335" s="60" t="s">
        <v>358</v>
      </c>
      <c r="D335" s="60">
        <v>2016</v>
      </c>
      <c r="E335" s="60">
        <v>2016</v>
      </c>
      <c r="F335" s="58" t="s">
        <v>355</v>
      </c>
      <c r="G335" s="61">
        <v>1000</v>
      </c>
      <c r="H335" s="61">
        <v>1000</v>
      </c>
      <c r="I335" s="5"/>
      <c r="J335" s="5">
        <v>373.2</v>
      </c>
      <c r="K335" s="5">
        <v>0</v>
      </c>
      <c r="L335" s="5">
        <v>0</v>
      </c>
      <c r="M335" s="5"/>
      <c r="N335" s="5"/>
      <c r="O335" s="5"/>
      <c r="P335" s="5"/>
      <c r="Q335" s="5"/>
      <c r="R335" s="34" t="s">
        <v>4</v>
      </c>
      <c r="S335" s="59" t="s">
        <v>743</v>
      </c>
      <c r="T335" s="59"/>
      <c r="U335" s="59"/>
      <c r="V335" s="59"/>
      <c r="W335" s="22" t="e">
        <f>MATCH(C:C,'[3]форма 2'!$C$1:$C$65536,0)</f>
        <v>#N/A</v>
      </c>
      <c r="X335" s="22" t="e">
        <f>INDEX('[3]форма 2'!$Z$1:$Z$65536,W:W,0)</f>
        <v>#N/A</v>
      </c>
      <c r="Y335" s="3">
        <f>MATCH(C:C,[4]TDSheet!$A$1:$A$65536,0)</f>
        <v>1156</v>
      </c>
      <c r="Z335" s="3" t="str">
        <f>INDEX([4]TDSheet!$D$1:$D$65536,Y:Y,0)</f>
        <v xml:space="preserve">5.1 Прочие Надежность </v>
      </c>
      <c r="AA335" s="3" t="s">
        <v>675</v>
      </c>
      <c r="AB335" s="3" t="s">
        <v>676</v>
      </c>
    </row>
    <row r="336" spans="1:33" s="3" customFormat="1" ht="12.75" x14ac:dyDescent="0.2">
      <c r="A336" s="60"/>
      <c r="B336" s="54"/>
      <c r="C336" s="60"/>
      <c r="D336" s="60"/>
      <c r="E336" s="60"/>
      <c r="F336" s="58"/>
      <c r="G336" s="61"/>
      <c r="H336" s="61"/>
      <c r="I336" s="5"/>
      <c r="J336" s="4">
        <v>373.2</v>
      </c>
      <c r="K336" s="4"/>
      <c r="L336" s="4"/>
      <c r="M336" s="5"/>
      <c r="N336" s="5"/>
      <c r="O336" s="4"/>
      <c r="P336" s="5"/>
      <c r="Q336" s="5"/>
      <c r="R336" s="28" t="s">
        <v>805</v>
      </c>
      <c r="S336" s="59"/>
      <c r="T336" s="59"/>
      <c r="U336" s="59"/>
      <c r="V336" s="59"/>
      <c r="W336" s="22"/>
      <c r="X336" s="22"/>
    </row>
    <row r="337" spans="1:28" s="3" customFormat="1" ht="12.75" x14ac:dyDescent="0.2">
      <c r="A337" s="60">
        <v>156</v>
      </c>
      <c r="B337" s="52" t="s">
        <v>16</v>
      </c>
      <c r="C337" s="60" t="s">
        <v>359</v>
      </c>
      <c r="D337" s="60">
        <v>2016</v>
      </c>
      <c r="E337" s="60">
        <v>2016</v>
      </c>
      <c r="F337" s="58" t="s">
        <v>356</v>
      </c>
      <c r="G337" s="61">
        <v>1000</v>
      </c>
      <c r="H337" s="61">
        <v>1000</v>
      </c>
      <c r="I337" s="5"/>
      <c r="J337" s="5">
        <v>373.2</v>
      </c>
      <c r="K337" s="5">
        <v>0</v>
      </c>
      <c r="L337" s="5">
        <v>0</v>
      </c>
      <c r="M337" s="5"/>
      <c r="N337" s="5"/>
      <c r="O337" s="5"/>
      <c r="P337" s="5"/>
      <c r="Q337" s="5"/>
      <c r="R337" s="34" t="s">
        <v>4</v>
      </c>
      <c r="S337" s="59" t="s">
        <v>740</v>
      </c>
      <c r="T337" s="59"/>
      <c r="U337" s="59"/>
      <c r="V337" s="59"/>
      <c r="W337" s="22" t="e">
        <f>MATCH(C:C,'[3]форма 2'!$C$1:$C$65536,0)</f>
        <v>#N/A</v>
      </c>
      <c r="X337" s="22" t="e">
        <f>INDEX('[3]форма 2'!$Z$1:$Z$65536,W:W,0)</f>
        <v>#N/A</v>
      </c>
      <c r="Y337" s="3">
        <f>MATCH(C:C,[4]TDSheet!$A$1:$A$65536,0)</f>
        <v>1236</v>
      </c>
      <c r="Z337" s="3" t="str">
        <f>INDEX([4]TDSheet!$D$1:$D$65536,Y:Y,0)</f>
        <v>5.13 ГО и ЧС</v>
      </c>
      <c r="AA337" s="3" t="s">
        <v>566</v>
      </c>
      <c r="AB337" s="3" t="s">
        <v>677</v>
      </c>
    </row>
    <row r="338" spans="1:28" s="3" customFormat="1" ht="12.75" x14ac:dyDescent="0.2">
      <c r="A338" s="60"/>
      <c r="B338" s="54"/>
      <c r="C338" s="60"/>
      <c r="D338" s="60"/>
      <c r="E338" s="60"/>
      <c r="F338" s="58"/>
      <c r="G338" s="61"/>
      <c r="H338" s="61"/>
      <c r="I338" s="5"/>
      <c r="J338" s="4">
        <v>373.2</v>
      </c>
      <c r="K338" s="4"/>
      <c r="L338" s="4"/>
      <c r="M338" s="5"/>
      <c r="N338" s="5"/>
      <c r="O338" s="4"/>
      <c r="P338" s="5"/>
      <c r="Q338" s="5"/>
      <c r="R338" s="28" t="s">
        <v>805</v>
      </c>
      <c r="S338" s="59"/>
      <c r="T338" s="59"/>
      <c r="U338" s="59"/>
      <c r="V338" s="59"/>
      <c r="W338" s="22"/>
      <c r="X338" s="22"/>
    </row>
    <row r="339" spans="1:28" s="3" customFormat="1" ht="42" customHeight="1" x14ac:dyDescent="0.2">
      <c r="A339" s="60">
        <v>157</v>
      </c>
      <c r="B339" s="52" t="s">
        <v>16</v>
      </c>
      <c r="C339" s="60" t="s">
        <v>29</v>
      </c>
      <c r="D339" s="60">
        <v>2011</v>
      </c>
      <c r="E339" s="60">
        <v>2016</v>
      </c>
      <c r="F339" s="58" t="s">
        <v>463</v>
      </c>
      <c r="G339" s="61">
        <v>204990.73518992864</v>
      </c>
      <c r="H339" s="61">
        <v>171489.81779206861</v>
      </c>
      <c r="I339" s="5">
        <v>60945.799199999994</v>
      </c>
      <c r="J339" s="5">
        <v>2013.4139999999995</v>
      </c>
      <c r="K339" s="5">
        <v>0</v>
      </c>
      <c r="L339" s="5">
        <v>0</v>
      </c>
      <c r="M339" s="5">
        <v>26603.552300531999</v>
      </c>
      <c r="N339" s="5">
        <v>2181.1645972679999</v>
      </c>
      <c r="O339" s="5">
        <v>1732.7538737039999</v>
      </c>
      <c r="P339" s="5">
        <v>2085.4625290560002</v>
      </c>
      <c r="Q339" s="5">
        <v>20604.171300504</v>
      </c>
      <c r="R339" s="34" t="s">
        <v>4</v>
      </c>
      <c r="S339" s="59" t="s">
        <v>378</v>
      </c>
      <c r="T339" s="59"/>
      <c r="U339" s="59"/>
      <c r="V339" s="59"/>
      <c r="W339" s="22">
        <f>MATCH(C:C,'[3]форма 2'!$C$1:$C$65536,0)</f>
        <v>492</v>
      </c>
      <c r="X339"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39" s="3">
        <f>MATCH(C:C,[4]TDSheet!$A$1:$A$65536,0)</f>
        <v>1526</v>
      </c>
      <c r="Z339" s="3" t="str">
        <f>INDEX([4]TDSheet!$D$1:$D$65536,Y:Y,0)</f>
        <v>5.6 ИТСО</v>
      </c>
      <c r="AA339" s="3" t="s">
        <v>678</v>
      </c>
      <c r="AB339" s="3" t="s">
        <v>551</v>
      </c>
    </row>
    <row r="340" spans="1:28" s="3" customFormat="1" ht="12.75" x14ac:dyDescent="0.2">
      <c r="A340" s="60"/>
      <c r="B340" s="54"/>
      <c r="C340" s="60"/>
      <c r="D340" s="60"/>
      <c r="E340" s="60"/>
      <c r="F340" s="58"/>
      <c r="G340" s="61"/>
      <c r="H340" s="61"/>
      <c r="I340" s="5">
        <v>60945.799199999994</v>
      </c>
      <c r="J340" s="4">
        <v>2013.4139999999995</v>
      </c>
      <c r="K340" s="4">
        <v>0</v>
      </c>
      <c r="L340" s="4">
        <v>0</v>
      </c>
      <c r="M340" s="4">
        <v>26603.552300531999</v>
      </c>
      <c r="N340" s="4">
        <v>2181.1645972679999</v>
      </c>
      <c r="O340" s="4">
        <v>1732.7538737039999</v>
      </c>
      <c r="P340" s="4">
        <v>2085.4625290560002</v>
      </c>
      <c r="Q340" s="4">
        <v>20604.171300504</v>
      </c>
      <c r="R340" s="28" t="s">
        <v>803</v>
      </c>
      <c r="S340" s="59"/>
      <c r="T340" s="59"/>
      <c r="U340" s="59"/>
      <c r="V340" s="59"/>
      <c r="W340" s="22"/>
      <c r="X340" s="22"/>
    </row>
    <row r="341" spans="1:28" s="3" customFormat="1" ht="25.5" x14ac:dyDescent="0.2">
      <c r="A341" s="60">
        <v>158</v>
      </c>
      <c r="B341" s="52" t="s">
        <v>16</v>
      </c>
      <c r="C341" s="60" t="s">
        <v>117</v>
      </c>
      <c r="D341" s="60">
        <v>2014</v>
      </c>
      <c r="E341" s="60">
        <v>2015</v>
      </c>
      <c r="F341" s="58" t="s">
        <v>204</v>
      </c>
      <c r="G341" s="61">
        <v>5699.7099999999991</v>
      </c>
      <c r="H341" s="61">
        <v>44.777796610168956</v>
      </c>
      <c r="I341" s="5">
        <v>0</v>
      </c>
      <c r="J341" s="5">
        <v>0</v>
      </c>
      <c r="K341" s="5">
        <v>0</v>
      </c>
      <c r="L341" s="5">
        <v>0</v>
      </c>
      <c r="M341" s="5">
        <v>0</v>
      </c>
      <c r="N341" s="5"/>
      <c r="O341" s="5"/>
      <c r="P341" s="5"/>
      <c r="Q341" s="5"/>
      <c r="R341" s="34" t="s">
        <v>4</v>
      </c>
      <c r="S341" s="59" t="s">
        <v>380</v>
      </c>
      <c r="T341" s="59"/>
      <c r="U341" s="59"/>
      <c r="V341" s="59"/>
      <c r="W341" s="22">
        <f>MATCH(C:C,'[3]форма 2'!$C$1:$C$65536,0)</f>
        <v>548</v>
      </c>
      <c r="X341" s="22" t="str">
        <f>INDEX('[3]форма 2'!$Z$1:$Z$65536,W:W,0)</f>
        <v>Обеспечения надежной и бесперебойной производственной деятельности</v>
      </c>
      <c r="Y341" s="3" t="e">
        <f>MATCH(C:C,[4]TDSheet!$A$1:$A$65536,0)</f>
        <v>#N/A</v>
      </c>
      <c r="Z341" s="3" t="e">
        <f>INDEX([4]TDSheet!$D$1:$D$65536,Y:Y,0)</f>
        <v>#N/A</v>
      </c>
      <c r="AA341" s="3" t="e">
        <v>#N/A</v>
      </c>
      <c r="AB341" s="3" t="e">
        <v>#N/A</v>
      </c>
    </row>
    <row r="342" spans="1:28" s="3" customFormat="1" ht="12.75" x14ac:dyDescent="0.2">
      <c r="A342" s="60"/>
      <c r="B342" s="54"/>
      <c r="C342" s="60"/>
      <c r="D342" s="60"/>
      <c r="E342" s="60"/>
      <c r="F342" s="58"/>
      <c r="G342" s="61"/>
      <c r="H342" s="61"/>
      <c r="I342" s="5"/>
      <c r="J342" s="4"/>
      <c r="K342" s="4"/>
      <c r="L342" s="4"/>
      <c r="M342" s="5"/>
      <c r="N342" s="5"/>
      <c r="O342" s="4"/>
      <c r="P342" s="5"/>
      <c r="Q342" s="5"/>
      <c r="R342" s="28"/>
      <c r="S342" s="59"/>
      <c r="T342" s="59"/>
      <c r="U342" s="59"/>
      <c r="V342" s="59"/>
      <c r="W342" s="22"/>
      <c r="X342" s="22"/>
    </row>
    <row r="343" spans="1:28" s="3" customFormat="1" ht="18.75" customHeight="1" x14ac:dyDescent="0.2">
      <c r="A343" s="60">
        <v>159</v>
      </c>
      <c r="B343" s="52" t="s">
        <v>16</v>
      </c>
      <c r="C343" s="60" t="s">
        <v>38</v>
      </c>
      <c r="D343" s="60">
        <v>2013</v>
      </c>
      <c r="E343" s="60">
        <v>2015</v>
      </c>
      <c r="F343" s="58" t="s">
        <v>201</v>
      </c>
      <c r="G343" s="61">
        <v>81818.718549603072</v>
      </c>
      <c r="H343" s="61">
        <v>16390.955837738667</v>
      </c>
      <c r="I343" s="5">
        <v>0</v>
      </c>
      <c r="J343" s="5">
        <v>0</v>
      </c>
      <c r="K343" s="5">
        <v>0</v>
      </c>
      <c r="L343" s="5">
        <v>0</v>
      </c>
      <c r="M343" s="5">
        <v>67.245534623999987</v>
      </c>
      <c r="N343" s="5">
        <v>67.245534623999987</v>
      </c>
      <c r="O343" s="5">
        <v>0</v>
      </c>
      <c r="P343" s="5">
        <v>0</v>
      </c>
      <c r="Q343" s="5">
        <v>0</v>
      </c>
      <c r="R343" s="34" t="s">
        <v>4</v>
      </c>
      <c r="S343" s="59" t="s">
        <v>400</v>
      </c>
      <c r="T343" s="59"/>
      <c r="U343" s="59"/>
      <c r="V343" s="59"/>
      <c r="W343" s="22">
        <f>MATCH(C:C,'[3]форма 2'!$C$1:$C$65536,0)</f>
        <v>519</v>
      </c>
      <c r="X343" s="22" t="str">
        <f>INDEX('[3]форма 2'!$Z$1:$Z$65536,W:W,0)</f>
        <v>Обеспечения надежной и бесперебойной производственной деятельности, Продление срока эксплуатации энергоблока</v>
      </c>
      <c r="Y343" s="3" t="e">
        <f>MATCH(C:C,[4]TDSheet!$A$1:$A$65536,0)</f>
        <v>#N/A</v>
      </c>
      <c r="Z343" s="3" t="e">
        <f>INDEX([4]TDSheet!$D$1:$D$65536,Y:Y,0)</f>
        <v>#N/A</v>
      </c>
      <c r="AA343" s="3" t="e">
        <v>#N/A</v>
      </c>
      <c r="AB343" s="3" t="e">
        <v>#N/A</v>
      </c>
    </row>
    <row r="344" spans="1:28" s="3" customFormat="1" ht="12.75" x14ac:dyDescent="0.2">
      <c r="A344" s="60"/>
      <c r="B344" s="54"/>
      <c r="C344" s="60"/>
      <c r="D344" s="60"/>
      <c r="E344" s="60"/>
      <c r="F344" s="58"/>
      <c r="G344" s="61"/>
      <c r="H344" s="61"/>
      <c r="I344" s="5"/>
      <c r="J344" s="4"/>
      <c r="K344" s="4"/>
      <c r="L344" s="4"/>
      <c r="M344" s="4">
        <v>67.245534623999987</v>
      </c>
      <c r="N344" s="4">
        <v>67.245534623999987</v>
      </c>
      <c r="O344" s="4">
        <v>0</v>
      </c>
      <c r="P344" s="4">
        <v>0</v>
      </c>
      <c r="Q344" s="4">
        <v>0</v>
      </c>
      <c r="R344" s="28" t="s">
        <v>805</v>
      </c>
      <c r="S344" s="59"/>
      <c r="T344" s="59"/>
      <c r="U344" s="59"/>
      <c r="V344" s="59"/>
      <c r="W344" s="22"/>
      <c r="X344" s="22"/>
    </row>
    <row r="345" spans="1:28" s="3" customFormat="1" ht="22.5" customHeight="1" x14ac:dyDescent="0.2">
      <c r="A345" s="60">
        <v>160</v>
      </c>
      <c r="B345" s="52" t="s">
        <v>16</v>
      </c>
      <c r="C345" s="60" t="s">
        <v>119</v>
      </c>
      <c r="D345" s="60">
        <v>2013</v>
      </c>
      <c r="E345" s="60">
        <v>2015</v>
      </c>
      <c r="F345" s="58" t="s">
        <v>197</v>
      </c>
      <c r="G345" s="61">
        <v>87426.949000000008</v>
      </c>
      <c r="H345" s="61">
        <v>85159.999847457628</v>
      </c>
      <c r="I345" s="5">
        <v>31781.712</v>
      </c>
      <c r="J345" s="5">
        <v>0</v>
      </c>
      <c r="K345" s="5">
        <v>0</v>
      </c>
      <c r="L345" s="5">
        <v>0</v>
      </c>
      <c r="M345" s="5">
        <v>32766.747320784001</v>
      </c>
      <c r="N345" s="5">
        <v>34.235293007999999</v>
      </c>
      <c r="O345" s="5">
        <v>14716.970130204001</v>
      </c>
      <c r="P345" s="5">
        <v>7457.9148956279932</v>
      </c>
      <c r="Q345" s="5">
        <v>10557.627001944005</v>
      </c>
      <c r="R345" s="34" t="s">
        <v>4</v>
      </c>
      <c r="S345" s="59" t="s">
        <v>400</v>
      </c>
      <c r="T345" s="59"/>
      <c r="U345" s="59"/>
      <c r="V345" s="59"/>
      <c r="W345" s="22">
        <f>MATCH(C:C,'[3]форма 2'!$C$1:$C$65536,0)</f>
        <v>551</v>
      </c>
      <c r="X345" s="22" t="str">
        <f>INDEX('[3]форма 2'!$Z$1:$Z$65536,W:W,0)</f>
        <v>Обеспечения надежной и бесперебойной производственной деятельности, Продление срока эксплуатации энергоблока</v>
      </c>
      <c r="Y345" s="3" t="e">
        <f>MATCH(C:C,[4]TDSheet!$A$1:$A$65536,0)</f>
        <v>#N/A</v>
      </c>
      <c r="Z345" s="3" t="e">
        <f>INDEX([4]TDSheet!$D$1:$D$65536,Y:Y,0)</f>
        <v>#N/A</v>
      </c>
      <c r="AA345" s="3" t="e">
        <v>#N/A</v>
      </c>
      <c r="AB345" s="3" t="e">
        <v>#N/A</v>
      </c>
    </row>
    <row r="346" spans="1:28" s="3" customFormat="1" ht="12.75" x14ac:dyDescent="0.2">
      <c r="A346" s="60"/>
      <c r="B346" s="54"/>
      <c r="C346" s="60"/>
      <c r="D346" s="60"/>
      <c r="E346" s="60"/>
      <c r="F346" s="58"/>
      <c r="G346" s="61"/>
      <c r="H346" s="61"/>
      <c r="I346" s="4">
        <v>31781.712</v>
      </c>
      <c r="J346" s="4"/>
      <c r="K346" s="4"/>
      <c r="L346" s="4"/>
      <c r="M346" s="4">
        <v>32766.747320784001</v>
      </c>
      <c r="N346" s="4">
        <v>34.235293007999999</v>
      </c>
      <c r="O346" s="4">
        <v>14716.970130204001</v>
      </c>
      <c r="P346" s="4">
        <v>7457.9148956279932</v>
      </c>
      <c r="Q346" s="4">
        <v>10557.627001944005</v>
      </c>
      <c r="R346" s="28" t="s">
        <v>803</v>
      </c>
      <c r="S346" s="59"/>
      <c r="T346" s="59"/>
      <c r="U346" s="59"/>
      <c r="V346" s="59"/>
      <c r="W346" s="22"/>
      <c r="X346" s="22"/>
    </row>
    <row r="347" spans="1:28" s="3" customFormat="1" ht="18" customHeight="1" x14ac:dyDescent="0.2">
      <c r="A347" s="60">
        <v>161</v>
      </c>
      <c r="B347" s="52" t="s">
        <v>16</v>
      </c>
      <c r="C347" s="60" t="s">
        <v>115</v>
      </c>
      <c r="D347" s="60">
        <v>2014</v>
      </c>
      <c r="E347" s="60">
        <v>2015</v>
      </c>
      <c r="F347" s="58" t="s">
        <v>202</v>
      </c>
      <c r="G347" s="61">
        <v>5150</v>
      </c>
      <c r="H347" s="61">
        <v>5150</v>
      </c>
      <c r="I347" s="5">
        <v>0</v>
      </c>
      <c r="J347" s="5">
        <v>0</v>
      </c>
      <c r="K347" s="5">
        <v>0</v>
      </c>
      <c r="L347" s="5">
        <v>0</v>
      </c>
      <c r="M347" s="5">
        <v>0.28440825599999997</v>
      </c>
      <c r="N347" s="5"/>
      <c r="O347" s="5"/>
      <c r="P347" s="5"/>
      <c r="Q347" s="5"/>
      <c r="R347" s="34" t="s">
        <v>4</v>
      </c>
      <c r="S347" s="59" t="s">
        <v>380</v>
      </c>
      <c r="T347" s="59"/>
      <c r="U347" s="59"/>
      <c r="V347" s="59"/>
      <c r="W347" s="22">
        <f>MATCH(C:C,'[3]форма 2'!$C$1:$C$65536,0)</f>
        <v>543</v>
      </c>
      <c r="X347" s="22" t="str">
        <f>INDEX('[3]форма 2'!$Z$1:$Z$65536,W:W,0)</f>
        <v>Обеспечения надежной и бесперебойной производственной деятельности</v>
      </c>
      <c r="Y347" s="3" t="e">
        <f>MATCH(C:C,[4]TDSheet!$A$1:$A$65536,0)</f>
        <v>#N/A</v>
      </c>
      <c r="Z347" s="3" t="e">
        <f>INDEX([4]TDSheet!$D$1:$D$65536,Y:Y,0)</f>
        <v>#N/A</v>
      </c>
      <c r="AA347" s="3" t="e">
        <v>#N/A</v>
      </c>
      <c r="AB347" s="3" t="e">
        <v>#N/A</v>
      </c>
    </row>
    <row r="348" spans="1:28" s="3" customFormat="1" ht="12.75" x14ac:dyDescent="0.2">
      <c r="A348" s="60"/>
      <c r="B348" s="54"/>
      <c r="C348" s="60"/>
      <c r="D348" s="60"/>
      <c r="E348" s="60"/>
      <c r="F348" s="58"/>
      <c r="G348" s="61"/>
      <c r="H348" s="61"/>
      <c r="I348" s="5"/>
      <c r="J348" s="4"/>
      <c r="K348" s="4"/>
      <c r="L348" s="4"/>
      <c r="M348" s="5"/>
      <c r="N348" s="5"/>
      <c r="O348" s="4"/>
      <c r="P348" s="5"/>
      <c r="Q348" s="5"/>
      <c r="R348" s="28"/>
      <c r="S348" s="59"/>
      <c r="T348" s="59"/>
      <c r="U348" s="59"/>
      <c r="V348" s="59"/>
      <c r="W348" s="22"/>
      <c r="X348" s="22"/>
    </row>
    <row r="349" spans="1:28" s="3" customFormat="1" ht="12.75" x14ac:dyDescent="0.2">
      <c r="A349" s="60">
        <v>162</v>
      </c>
      <c r="B349" s="52" t="s">
        <v>16</v>
      </c>
      <c r="C349" s="60" t="s">
        <v>257</v>
      </c>
      <c r="D349" s="60">
        <v>2014</v>
      </c>
      <c r="E349" s="60">
        <v>2015</v>
      </c>
      <c r="F349" s="58" t="s">
        <v>198</v>
      </c>
      <c r="G349" s="61">
        <v>617.65400475956915</v>
      </c>
      <c r="H349" s="61">
        <v>275.29807255617936</v>
      </c>
      <c r="I349" s="5">
        <v>0</v>
      </c>
      <c r="J349" s="5">
        <v>0</v>
      </c>
      <c r="K349" s="5">
        <v>0</v>
      </c>
      <c r="L349" s="5">
        <v>0</v>
      </c>
      <c r="M349" s="5">
        <v>0</v>
      </c>
      <c r="N349" s="5"/>
      <c r="O349" s="5"/>
      <c r="P349" s="5"/>
      <c r="Q349" s="5"/>
      <c r="R349" s="34" t="s">
        <v>4</v>
      </c>
      <c r="S349" s="59" t="s">
        <v>743</v>
      </c>
      <c r="T349" s="59"/>
      <c r="U349" s="59"/>
      <c r="V349" s="59"/>
      <c r="W349" s="22" t="e">
        <f>MATCH(C:C,'[3]форма 2'!$C$1:$C$65536,0)</f>
        <v>#N/A</v>
      </c>
      <c r="X349" s="22" t="e">
        <f>INDEX('[3]форма 2'!$Z$1:$Z$65536,W:W,0)</f>
        <v>#N/A</v>
      </c>
      <c r="Y349" s="3" t="e">
        <f>MATCH(C:C,[4]TDSheet!$A$1:$A$65536,0)</f>
        <v>#N/A</v>
      </c>
      <c r="Z349" s="3" t="e">
        <f>INDEX([4]TDSheet!$D$1:$D$65536,Y:Y,0)</f>
        <v>#N/A</v>
      </c>
      <c r="AA349" s="3" t="e">
        <v>#N/A</v>
      </c>
      <c r="AB349" s="3" t="e">
        <v>#N/A</v>
      </c>
    </row>
    <row r="350" spans="1:28" s="3" customFormat="1" ht="12.75" x14ac:dyDescent="0.2">
      <c r="A350" s="60"/>
      <c r="B350" s="54"/>
      <c r="C350" s="60"/>
      <c r="D350" s="60"/>
      <c r="E350" s="60"/>
      <c r="F350" s="58"/>
      <c r="G350" s="61"/>
      <c r="H350" s="61"/>
      <c r="I350" s="5"/>
      <c r="J350" s="4"/>
      <c r="K350" s="4"/>
      <c r="L350" s="4"/>
      <c r="M350" s="5"/>
      <c r="N350" s="5"/>
      <c r="O350" s="4"/>
      <c r="P350" s="5"/>
      <c r="Q350" s="5"/>
      <c r="R350" s="28"/>
      <c r="S350" s="59"/>
      <c r="T350" s="59"/>
      <c r="U350" s="59"/>
      <c r="V350" s="59"/>
      <c r="W350" s="22"/>
      <c r="X350" s="22"/>
    </row>
    <row r="351" spans="1:28" s="3" customFormat="1" ht="18" customHeight="1" x14ac:dyDescent="0.2">
      <c r="A351" s="60">
        <v>163</v>
      </c>
      <c r="B351" s="52" t="s">
        <v>16</v>
      </c>
      <c r="C351" s="60" t="s">
        <v>116</v>
      </c>
      <c r="D351" s="60">
        <v>2014</v>
      </c>
      <c r="E351" s="60">
        <v>2015</v>
      </c>
      <c r="F351" s="58" t="s">
        <v>203</v>
      </c>
      <c r="G351" s="61">
        <v>1999.201</v>
      </c>
      <c r="H351" s="61">
        <v>1999.201</v>
      </c>
      <c r="I351" s="5">
        <v>0</v>
      </c>
      <c r="J351" s="5">
        <v>0</v>
      </c>
      <c r="K351" s="5">
        <v>0</v>
      </c>
      <c r="L351" s="5">
        <v>0</v>
      </c>
      <c r="M351" s="5">
        <v>0.41012814000000003</v>
      </c>
      <c r="N351" s="5">
        <v>0.41012814000000003</v>
      </c>
      <c r="O351" s="5"/>
      <c r="P351" s="5"/>
      <c r="Q351" s="5"/>
      <c r="R351" s="34" t="s">
        <v>4</v>
      </c>
      <c r="S351" s="59" t="s">
        <v>401</v>
      </c>
      <c r="T351" s="59"/>
      <c r="U351" s="59"/>
      <c r="V351" s="59"/>
      <c r="W351" s="22">
        <f>MATCH(C:C,'[3]форма 2'!$C$1:$C$65536,0)</f>
        <v>546</v>
      </c>
      <c r="X351" s="22" t="str">
        <f>INDEX('[3]форма 2'!$Z$1:$Z$65536,W:W,0)</f>
        <v xml:space="preserve">Выполнение норм и требований по охране труда </v>
      </c>
      <c r="Y351" s="3" t="e">
        <f>MATCH(C:C,[4]TDSheet!$A$1:$A$65536,0)</f>
        <v>#N/A</v>
      </c>
      <c r="Z351" s="3" t="e">
        <f>INDEX([4]TDSheet!$D$1:$D$65536,Y:Y,0)</f>
        <v>#N/A</v>
      </c>
      <c r="AA351" s="3" t="e">
        <v>#N/A</v>
      </c>
      <c r="AB351" s="3" t="e">
        <v>#N/A</v>
      </c>
    </row>
    <row r="352" spans="1:28" s="3" customFormat="1" ht="12.75" x14ac:dyDescent="0.2">
      <c r="A352" s="60"/>
      <c r="B352" s="54"/>
      <c r="C352" s="60"/>
      <c r="D352" s="60"/>
      <c r="E352" s="60"/>
      <c r="F352" s="58"/>
      <c r="G352" s="61"/>
      <c r="H352" s="61"/>
      <c r="I352" s="5"/>
      <c r="J352" s="4"/>
      <c r="K352" s="4"/>
      <c r="L352" s="4"/>
      <c r="M352" s="5"/>
      <c r="N352" s="5"/>
      <c r="O352" s="4"/>
      <c r="P352" s="5"/>
      <c r="Q352" s="5"/>
      <c r="R352" s="28"/>
      <c r="S352" s="59"/>
      <c r="T352" s="59"/>
      <c r="U352" s="59"/>
      <c r="V352" s="59"/>
      <c r="W352" s="22"/>
      <c r="X352" s="22"/>
    </row>
    <row r="353" spans="1:33" s="3" customFormat="1" ht="12.75" x14ac:dyDescent="0.2">
      <c r="A353" s="60">
        <v>164</v>
      </c>
      <c r="B353" s="52" t="s">
        <v>16</v>
      </c>
      <c r="C353" s="60" t="s">
        <v>256</v>
      </c>
      <c r="D353" s="60">
        <v>2015</v>
      </c>
      <c r="E353" s="60">
        <v>2015</v>
      </c>
      <c r="F353" s="58" t="s">
        <v>198</v>
      </c>
      <c r="G353" s="61">
        <v>1000</v>
      </c>
      <c r="H353" s="61">
        <v>1000</v>
      </c>
      <c r="I353" s="5">
        <v>373.2</v>
      </c>
      <c r="J353" s="5">
        <v>0</v>
      </c>
      <c r="K353" s="5">
        <v>0</v>
      </c>
      <c r="L353" s="5">
        <v>0</v>
      </c>
      <c r="M353" s="5">
        <v>332.81721477599996</v>
      </c>
      <c r="N353" s="5">
        <v>0</v>
      </c>
      <c r="O353" s="5">
        <v>80.924687999999989</v>
      </c>
      <c r="P353" s="5">
        <v>105.59042392799999</v>
      </c>
      <c r="Q353" s="5">
        <v>146.30210284799995</v>
      </c>
      <c r="R353" s="34" t="s">
        <v>4</v>
      </c>
      <c r="S353" s="59" t="s">
        <v>743</v>
      </c>
      <c r="T353" s="59"/>
      <c r="U353" s="59"/>
      <c r="V353" s="59"/>
      <c r="W353" s="22" t="e">
        <f>MATCH(C:C,'[3]форма 2'!$C$1:$C$65536,0)</f>
        <v>#N/A</v>
      </c>
      <c r="X353" s="22" t="e">
        <f>INDEX('[3]форма 2'!$Z$1:$Z$65536,W:W,0)</f>
        <v>#N/A</v>
      </c>
      <c r="Y353" s="3" t="e">
        <f>MATCH(C:C,[4]TDSheet!$A$1:$A$65536,0)</f>
        <v>#N/A</v>
      </c>
      <c r="Z353" s="3" t="e">
        <f>INDEX([4]TDSheet!$D$1:$D$65536,Y:Y,0)</f>
        <v>#N/A</v>
      </c>
      <c r="AA353" s="3" t="e">
        <v>#N/A</v>
      </c>
      <c r="AB353" s="3" t="e">
        <v>#N/A</v>
      </c>
    </row>
    <row r="354" spans="1:33" s="3" customFormat="1" ht="12.75" x14ac:dyDescent="0.2">
      <c r="A354" s="60"/>
      <c r="B354" s="54"/>
      <c r="C354" s="60"/>
      <c r="D354" s="60"/>
      <c r="E354" s="60"/>
      <c r="F354" s="58"/>
      <c r="G354" s="61"/>
      <c r="H354" s="61"/>
      <c r="I354" s="4">
        <v>373.2</v>
      </c>
      <c r="J354" s="4"/>
      <c r="K354" s="4"/>
      <c r="L354" s="4"/>
      <c r="M354" s="4">
        <v>332.81721477599996</v>
      </c>
      <c r="N354" s="4">
        <v>0</v>
      </c>
      <c r="O354" s="4">
        <v>80.924687999999989</v>
      </c>
      <c r="P354" s="4">
        <v>105.59042392799999</v>
      </c>
      <c r="Q354" s="4">
        <v>146.30210284799995</v>
      </c>
      <c r="R354" s="28" t="s">
        <v>805</v>
      </c>
      <c r="S354" s="59"/>
      <c r="T354" s="59"/>
      <c r="U354" s="59"/>
      <c r="V354" s="59"/>
      <c r="W354" s="22"/>
      <c r="X354" s="22"/>
    </row>
    <row r="355" spans="1:33" s="3" customFormat="1" ht="40.5" customHeight="1" x14ac:dyDescent="0.2">
      <c r="A355" s="60">
        <v>165</v>
      </c>
      <c r="B355" s="52" t="s">
        <v>16</v>
      </c>
      <c r="C355" s="60" t="s">
        <v>58</v>
      </c>
      <c r="D355" s="60">
        <v>2013</v>
      </c>
      <c r="E355" s="60">
        <v>2015</v>
      </c>
      <c r="F355" s="58" t="s">
        <v>196</v>
      </c>
      <c r="G355" s="61">
        <v>1979.6389999999999</v>
      </c>
      <c r="H355" s="61">
        <v>430.00340677966068</v>
      </c>
      <c r="I355" s="5">
        <v>430</v>
      </c>
      <c r="J355" s="5">
        <v>0</v>
      </c>
      <c r="K355" s="5">
        <v>0</v>
      </c>
      <c r="L355" s="5">
        <v>0</v>
      </c>
      <c r="M355" s="5">
        <v>361.10608999999999</v>
      </c>
      <c r="N355" s="5">
        <v>357.84028999999998</v>
      </c>
      <c r="O355" s="5">
        <v>0.84604999999999109</v>
      </c>
      <c r="P355" s="5">
        <v>1.126480000000015</v>
      </c>
      <c r="Q355" s="5">
        <v>1.2932700000000068</v>
      </c>
      <c r="R355" s="34" t="s">
        <v>4</v>
      </c>
      <c r="S355" s="59" t="s">
        <v>383</v>
      </c>
      <c r="T355" s="59"/>
      <c r="U355" s="59"/>
      <c r="V355" s="59"/>
      <c r="W355" s="22">
        <f>MATCH(C:C,'[3]форма 2'!$C$1:$C$65536,0)</f>
        <v>538</v>
      </c>
      <c r="X355" s="22" t="str">
        <f>INDEX('[3]форма 2'!$Z$1:$Z$65536,W:W,0)</f>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
      <c r="Y355" s="3" t="e">
        <f>MATCH(C:C,[4]TDSheet!$A$1:$A$65536,0)</f>
        <v>#N/A</v>
      </c>
      <c r="Z355" s="3" t="e">
        <f>INDEX([4]TDSheet!$D$1:$D$65536,Y:Y,0)</f>
        <v>#N/A</v>
      </c>
      <c r="AA355" s="3" t="e">
        <v>#N/A</v>
      </c>
      <c r="AB355" s="3" t="e">
        <v>#N/A</v>
      </c>
    </row>
    <row r="356" spans="1:33" s="3" customFormat="1" ht="12.75" x14ac:dyDescent="0.2">
      <c r="A356" s="60"/>
      <c r="B356" s="54"/>
      <c r="C356" s="60"/>
      <c r="D356" s="60"/>
      <c r="E356" s="60"/>
      <c r="F356" s="58"/>
      <c r="G356" s="61"/>
      <c r="H356" s="61"/>
      <c r="I356" s="4">
        <v>430</v>
      </c>
      <c r="J356" s="4"/>
      <c r="K356" s="4"/>
      <c r="L356" s="4"/>
      <c r="M356" s="4">
        <v>361.10608999999999</v>
      </c>
      <c r="N356" s="4">
        <v>357.84028999999998</v>
      </c>
      <c r="O356" s="4">
        <v>0.84604999999999109</v>
      </c>
      <c r="P356" s="4">
        <v>1.126480000000015</v>
      </c>
      <c r="Q356" s="4">
        <v>1.2932700000000068</v>
      </c>
      <c r="R356" s="28" t="s">
        <v>804</v>
      </c>
      <c r="S356" s="59"/>
      <c r="T356" s="59"/>
      <c r="U356" s="59"/>
      <c r="V356" s="59"/>
      <c r="W356" s="22"/>
      <c r="X356" s="22"/>
    </row>
    <row r="357" spans="1:33" s="3" customFormat="1" ht="39" customHeight="1" x14ac:dyDescent="0.2">
      <c r="A357" s="60">
        <v>166</v>
      </c>
      <c r="B357" s="52" t="s">
        <v>16</v>
      </c>
      <c r="C357" s="60" t="s">
        <v>120</v>
      </c>
      <c r="D357" s="60">
        <v>2014</v>
      </c>
      <c r="E357" s="60">
        <v>2015</v>
      </c>
      <c r="F357" s="58" t="s">
        <v>118</v>
      </c>
      <c r="G357" s="61">
        <v>787.46</v>
      </c>
      <c r="H357" s="61">
        <v>556.002372881356</v>
      </c>
      <c r="I357" s="5">
        <v>207.49919999999997</v>
      </c>
      <c r="J357" s="5">
        <v>0</v>
      </c>
      <c r="K357" s="5">
        <v>0</v>
      </c>
      <c r="L357" s="5">
        <v>0</v>
      </c>
      <c r="M357" s="5">
        <v>0</v>
      </c>
      <c r="N357" s="5"/>
      <c r="O357" s="5"/>
      <c r="P357" s="5"/>
      <c r="Q357" s="5"/>
      <c r="R357" s="34" t="s">
        <v>4</v>
      </c>
      <c r="S357" s="59" t="s">
        <v>378</v>
      </c>
      <c r="T357" s="59"/>
      <c r="U357" s="59"/>
      <c r="V357" s="59"/>
      <c r="W357" s="22">
        <f>MATCH(C:C,'[3]форма 2'!$C$1:$C$65536,0)</f>
        <v>555</v>
      </c>
      <c r="X357"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57" s="3" t="e">
        <f>MATCH(C:C,[4]TDSheet!$A$1:$A$65536,0)</f>
        <v>#N/A</v>
      </c>
      <c r="Z357" s="3" t="e">
        <f>INDEX([4]TDSheet!$D$1:$D$65536,Y:Y,0)</f>
        <v>#N/A</v>
      </c>
      <c r="AA357" s="3" t="e">
        <v>#N/A</v>
      </c>
      <c r="AB357" s="3" t="e">
        <v>#N/A</v>
      </c>
    </row>
    <row r="358" spans="1:33" s="3" customFormat="1" ht="12.75" x14ac:dyDescent="0.2">
      <c r="A358" s="60"/>
      <c r="B358" s="54"/>
      <c r="C358" s="60"/>
      <c r="D358" s="60"/>
      <c r="E358" s="60"/>
      <c r="F358" s="58"/>
      <c r="G358" s="61"/>
      <c r="H358" s="61"/>
      <c r="I358" s="4">
        <v>207.49919999999997</v>
      </c>
      <c r="J358" s="4"/>
      <c r="K358" s="4"/>
      <c r="L358" s="4"/>
      <c r="M358" s="5"/>
      <c r="N358" s="5"/>
      <c r="O358" s="4"/>
      <c r="P358" s="5"/>
      <c r="Q358" s="5"/>
      <c r="R358" s="28" t="s">
        <v>803</v>
      </c>
      <c r="S358" s="59"/>
      <c r="T358" s="59"/>
      <c r="U358" s="59"/>
      <c r="V358" s="59"/>
      <c r="W358" s="22"/>
      <c r="X358" s="22"/>
    </row>
    <row r="359" spans="1:33" s="3" customFormat="1" ht="25.5" x14ac:dyDescent="0.2">
      <c r="A359" s="60">
        <v>167</v>
      </c>
      <c r="B359" s="52" t="s">
        <v>16</v>
      </c>
      <c r="C359" s="60" t="s">
        <v>50</v>
      </c>
      <c r="D359" s="60">
        <v>2011</v>
      </c>
      <c r="E359" s="60">
        <v>2015</v>
      </c>
      <c r="F359" s="58" t="s">
        <v>199</v>
      </c>
      <c r="G359" s="61">
        <v>2357.3020000000001</v>
      </c>
      <c r="H359" s="61">
        <v>45</v>
      </c>
      <c r="I359" s="5"/>
      <c r="J359" s="5"/>
      <c r="K359" s="5"/>
      <c r="L359" s="5"/>
      <c r="M359" s="5">
        <v>182.41589619000001</v>
      </c>
      <c r="N359" s="5">
        <v>44.633786999999998</v>
      </c>
      <c r="O359" s="5">
        <v>45.172230630000016</v>
      </c>
      <c r="P359" s="5">
        <v>46.148568479999994</v>
      </c>
      <c r="Q359" s="5">
        <v>46.461310080000018</v>
      </c>
      <c r="R359" s="34" t="s">
        <v>4</v>
      </c>
      <c r="S359" s="59" t="s">
        <v>380</v>
      </c>
      <c r="T359" s="59"/>
      <c r="U359" s="59"/>
      <c r="V359" s="59"/>
      <c r="W359" s="22">
        <f>MATCH(C:C,'[3]форма 2'!$C$1:$C$65536,0)</f>
        <v>534</v>
      </c>
      <c r="X359" s="22" t="str">
        <f>INDEX('[3]форма 2'!$Z$1:$Z$65536,W:W,0)</f>
        <v>Обеспечения надежной и бесперебойной производственной деятельности</v>
      </c>
      <c r="Y359" s="3" t="e">
        <f>MATCH(C:C,[4]TDSheet!$A$1:$A$65536,0)</f>
        <v>#N/A</v>
      </c>
      <c r="Z359" s="3" t="e">
        <f>INDEX([4]TDSheet!$D$1:$D$65536,Y:Y,0)</f>
        <v>#N/A</v>
      </c>
      <c r="AA359" s="3" t="e">
        <v>#N/A</v>
      </c>
      <c r="AB359" s="3" t="e">
        <v>#N/A</v>
      </c>
    </row>
    <row r="360" spans="1:33" s="3" customFormat="1" ht="12.75" x14ac:dyDescent="0.2">
      <c r="A360" s="60"/>
      <c r="B360" s="54"/>
      <c r="C360" s="60"/>
      <c r="D360" s="60"/>
      <c r="E360" s="60"/>
      <c r="F360" s="58"/>
      <c r="G360" s="61"/>
      <c r="H360" s="61"/>
      <c r="I360" s="5"/>
      <c r="J360" s="4"/>
      <c r="K360" s="4"/>
      <c r="L360" s="4"/>
      <c r="M360" s="4">
        <v>182.41589619000001</v>
      </c>
      <c r="N360" s="4">
        <v>44.633786999999998</v>
      </c>
      <c r="O360" s="4">
        <v>45.172230630000016</v>
      </c>
      <c r="P360" s="4">
        <v>46.148568479999994</v>
      </c>
      <c r="Q360" s="4">
        <v>46.461310080000018</v>
      </c>
      <c r="R360" s="28" t="s">
        <v>805</v>
      </c>
      <c r="S360" s="59"/>
      <c r="T360" s="59"/>
      <c r="U360" s="59"/>
      <c r="V360" s="59"/>
      <c r="W360" s="22"/>
      <c r="X360" s="22"/>
    </row>
    <row r="361" spans="1:33" s="3" customFormat="1" ht="25.5" x14ac:dyDescent="0.2">
      <c r="A361" s="60">
        <v>168</v>
      </c>
      <c r="B361" s="52" t="s">
        <v>16</v>
      </c>
      <c r="C361" s="60" t="s">
        <v>114</v>
      </c>
      <c r="D361" s="60">
        <v>2014</v>
      </c>
      <c r="E361" s="60">
        <v>2016</v>
      </c>
      <c r="F361" s="58" t="s">
        <v>200</v>
      </c>
      <c r="G361" s="61">
        <v>6276.44</v>
      </c>
      <c r="H361" s="61">
        <v>0</v>
      </c>
      <c r="I361" s="5"/>
      <c r="J361" s="5"/>
      <c r="K361" s="5"/>
      <c r="L361" s="5"/>
      <c r="M361" s="5">
        <v>7.8458022600000001</v>
      </c>
      <c r="N361" s="5">
        <v>3.2845425300000004</v>
      </c>
      <c r="O361" s="5">
        <v>3.49743447</v>
      </c>
      <c r="P361" s="5">
        <v>1.0638252599999998</v>
      </c>
      <c r="Q361" s="5">
        <v>0</v>
      </c>
      <c r="R361" s="34" t="s">
        <v>4</v>
      </c>
      <c r="S361" s="59" t="s">
        <v>380</v>
      </c>
      <c r="T361" s="59"/>
      <c r="U361" s="59"/>
      <c r="V361" s="59"/>
      <c r="W361" s="22">
        <f>MATCH(C:C,'[3]форма 2'!$C$1:$C$65536,0)</f>
        <v>540</v>
      </c>
      <c r="X361" s="22" t="str">
        <f>INDEX('[3]форма 2'!$Z$1:$Z$65536,W:W,0)</f>
        <v>Обеспечения надежной и бесперебойной производственной деятельности</v>
      </c>
      <c r="Y361" s="3">
        <f>MATCH(C:C,[4]TDSheet!$A$1:$A$65536,0)</f>
        <v>895</v>
      </c>
      <c r="Z361" s="3" t="str">
        <f>INDEX([4]TDSheet!$D$1:$D$65536,Y:Y,0)</f>
        <v>4.8 Вспомогательное</v>
      </c>
      <c r="AA361" s="3" t="s">
        <v>679</v>
      </c>
      <c r="AB361" s="3" t="s">
        <v>680</v>
      </c>
    </row>
    <row r="362" spans="1:33" s="3" customFormat="1" ht="12.75" x14ac:dyDescent="0.2">
      <c r="A362" s="60"/>
      <c r="B362" s="54"/>
      <c r="C362" s="60"/>
      <c r="D362" s="60"/>
      <c r="E362" s="60"/>
      <c r="F362" s="58"/>
      <c r="G362" s="61"/>
      <c r="H362" s="61"/>
      <c r="I362" s="5"/>
      <c r="J362" s="4"/>
      <c r="K362" s="4"/>
      <c r="L362" s="4"/>
      <c r="M362" s="4">
        <v>7.8458022600000001</v>
      </c>
      <c r="N362" s="4">
        <v>3.2845425300000004</v>
      </c>
      <c r="O362" s="4">
        <v>3.49743447</v>
      </c>
      <c r="P362" s="4">
        <v>1.0638252599999998</v>
      </c>
      <c r="Q362" s="4">
        <v>0</v>
      </c>
      <c r="R362" s="28" t="s">
        <v>805</v>
      </c>
      <c r="S362" s="59"/>
      <c r="T362" s="59"/>
      <c r="U362" s="59"/>
      <c r="V362" s="59"/>
      <c r="W362" s="22"/>
      <c r="X362" s="22"/>
    </row>
    <row r="363" spans="1:33" s="3" customFormat="1" ht="25.5" x14ac:dyDescent="0.2">
      <c r="A363" s="60">
        <v>169</v>
      </c>
      <c r="B363" s="52" t="s">
        <v>16</v>
      </c>
      <c r="C363" s="60" t="s">
        <v>49</v>
      </c>
      <c r="D363" s="60">
        <v>2009</v>
      </c>
      <c r="E363" s="60">
        <v>2020</v>
      </c>
      <c r="F363" s="58" t="s">
        <v>205</v>
      </c>
      <c r="G363" s="61">
        <v>13420000</v>
      </c>
      <c r="H363" s="61">
        <v>13345000</v>
      </c>
      <c r="I363" s="5"/>
      <c r="J363" s="5"/>
      <c r="K363" s="5"/>
      <c r="L363" s="5"/>
      <c r="M363" s="5">
        <v>128.6185284</v>
      </c>
      <c r="N363" s="5">
        <v>32.154538799999997</v>
      </c>
      <c r="O363" s="5">
        <v>32.154538799999997</v>
      </c>
      <c r="P363" s="5">
        <v>32.154538799999983</v>
      </c>
      <c r="Q363" s="5">
        <v>32.154912000000024</v>
      </c>
      <c r="R363" s="34" t="s">
        <v>4</v>
      </c>
      <c r="S363" s="59" t="s">
        <v>380</v>
      </c>
      <c r="T363" s="59"/>
      <c r="U363" s="59"/>
      <c r="V363" s="59"/>
      <c r="W363" s="22">
        <f>MATCH(C:C,'[3]форма 2'!$C$1:$C$65536,0)</f>
        <v>532</v>
      </c>
      <c r="X363" s="22" t="str">
        <f>INDEX('[3]форма 2'!$Z$1:$Z$65536,W:W,0)</f>
        <v>Обеспечения надежной и бесперебойной производственной деятельности</v>
      </c>
      <c r="Y363" s="3" t="e">
        <f>MATCH(C:C,[4]TDSheet!$A$1:$A$65536,0)</f>
        <v>#N/A</v>
      </c>
      <c r="Z363" s="3" t="e">
        <f>INDEX([4]TDSheet!$D$1:$D$65536,Y:Y,0)</f>
        <v>#N/A</v>
      </c>
      <c r="AA363" s="3" t="e">
        <v>#N/A</v>
      </c>
      <c r="AB363" s="3" t="e">
        <v>#N/A</v>
      </c>
    </row>
    <row r="364" spans="1:33" s="3" customFormat="1" ht="12.75" x14ac:dyDescent="0.2">
      <c r="A364" s="60"/>
      <c r="B364" s="54"/>
      <c r="C364" s="60"/>
      <c r="D364" s="60"/>
      <c r="E364" s="60"/>
      <c r="F364" s="58"/>
      <c r="G364" s="61"/>
      <c r="H364" s="61"/>
      <c r="I364" s="5"/>
      <c r="J364" s="4"/>
      <c r="K364" s="4"/>
      <c r="L364" s="4"/>
      <c r="M364" s="4">
        <v>128.6185284</v>
      </c>
      <c r="N364" s="4">
        <v>32.154538799999997</v>
      </c>
      <c r="O364" s="4">
        <v>32.154538799999997</v>
      </c>
      <c r="P364" s="4">
        <v>32.154538799999983</v>
      </c>
      <c r="Q364" s="4">
        <v>32.154912000000024</v>
      </c>
      <c r="R364" s="28" t="s">
        <v>805</v>
      </c>
      <c r="S364" s="59"/>
      <c r="T364" s="59"/>
      <c r="U364" s="59"/>
      <c r="V364" s="59"/>
      <c r="W364" s="22"/>
      <c r="X364" s="22"/>
    </row>
    <row r="365" spans="1:33" s="3" customFormat="1" ht="12.75" x14ac:dyDescent="0.2">
      <c r="A365" s="60">
        <v>170</v>
      </c>
      <c r="B365" s="52" t="s">
        <v>16</v>
      </c>
      <c r="C365" s="60" t="s">
        <v>258</v>
      </c>
      <c r="D365" s="60">
        <v>2009</v>
      </c>
      <c r="E365" s="60">
        <v>2013</v>
      </c>
      <c r="F365" s="58" t="s">
        <v>206</v>
      </c>
      <c r="G365" s="61">
        <v>4600.8909999999996</v>
      </c>
      <c r="H365" s="61">
        <v>0</v>
      </c>
      <c r="I365" s="5"/>
      <c r="J365" s="5"/>
      <c r="K365" s="5"/>
      <c r="L365" s="5"/>
      <c r="M365" s="5">
        <v>1.6891591800000001</v>
      </c>
      <c r="N365" s="5">
        <v>0.95017093199999991</v>
      </c>
      <c r="O365" s="5">
        <v>0.73898824800000018</v>
      </c>
      <c r="P365" s="5">
        <v>0</v>
      </c>
      <c r="Q365" s="5">
        <v>0</v>
      </c>
      <c r="R365" s="34" t="s">
        <v>4</v>
      </c>
      <c r="S365" s="59" t="s">
        <v>380</v>
      </c>
      <c r="T365" s="59"/>
      <c r="U365" s="59"/>
      <c r="V365" s="59"/>
      <c r="W365" s="22" t="e">
        <f>MATCH(C:C,'[3]форма 2'!$C$1:$C$65536,0)</f>
        <v>#N/A</v>
      </c>
      <c r="X365" s="22" t="e">
        <f>INDEX('[3]форма 2'!$Z$1:$Z$65536,W:W,0)</f>
        <v>#N/A</v>
      </c>
      <c r="Y365" s="3" t="e">
        <f>MATCH(C:C,[4]TDSheet!$A$1:$A$65536,0)</f>
        <v>#N/A</v>
      </c>
      <c r="Z365" s="3" t="e">
        <f>INDEX([4]TDSheet!$D$1:$D$65536,Y:Y,0)</f>
        <v>#N/A</v>
      </c>
      <c r="AA365" s="3" t="e">
        <v>#N/A</v>
      </c>
      <c r="AB365" s="3" t="e">
        <v>#N/A</v>
      </c>
      <c r="AD365" s="3" t="e">
        <f>MATCH(C:C,[5]TDSheet!$A$1:$A$65536,0)</f>
        <v>#N/A</v>
      </c>
      <c r="AE365" s="3" t="e">
        <v>#N/A</v>
      </c>
      <c r="AF365" s="3" t="e">
        <v>#N/A</v>
      </c>
      <c r="AG365" s="3" t="e">
        <v>#N/A</v>
      </c>
    </row>
    <row r="366" spans="1:33" s="3" customFormat="1" ht="12.75" x14ac:dyDescent="0.2">
      <c r="A366" s="60"/>
      <c r="B366" s="54"/>
      <c r="C366" s="60"/>
      <c r="D366" s="60"/>
      <c r="E366" s="60"/>
      <c r="F366" s="58"/>
      <c r="G366" s="61"/>
      <c r="H366" s="61"/>
      <c r="I366" s="5"/>
      <c r="J366" s="4"/>
      <c r="K366" s="4"/>
      <c r="L366" s="4"/>
      <c r="M366" s="4">
        <v>1.6891591800000001</v>
      </c>
      <c r="N366" s="4">
        <v>0.95017093199999991</v>
      </c>
      <c r="O366" s="4">
        <v>0.73898824800000018</v>
      </c>
      <c r="P366" s="4">
        <v>0</v>
      </c>
      <c r="Q366" s="4">
        <v>0</v>
      </c>
      <c r="R366" s="28" t="s">
        <v>805</v>
      </c>
      <c r="S366" s="59"/>
      <c r="T366" s="59"/>
      <c r="U366" s="59"/>
      <c r="V366" s="59"/>
      <c r="W366" s="22"/>
      <c r="X366" s="22"/>
    </row>
    <row r="367" spans="1:33" s="3" customFormat="1" ht="22.5" customHeight="1" x14ac:dyDescent="0.2">
      <c r="A367" s="60">
        <v>171</v>
      </c>
      <c r="B367" s="52" t="s">
        <v>16</v>
      </c>
      <c r="C367" s="60" t="s">
        <v>51</v>
      </c>
      <c r="D367" s="60">
        <v>2012</v>
      </c>
      <c r="E367" s="60">
        <v>2013</v>
      </c>
      <c r="F367" s="58" t="s">
        <v>207</v>
      </c>
      <c r="G367" s="61">
        <v>995.64499999999998</v>
      </c>
      <c r="H367" s="61">
        <v>0</v>
      </c>
      <c r="I367" s="5"/>
      <c r="J367" s="5"/>
      <c r="K367" s="5"/>
      <c r="L367" s="5"/>
      <c r="M367" s="5">
        <v>3.2808273239999997</v>
      </c>
      <c r="N367" s="5">
        <v>0.75044175599999996</v>
      </c>
      <c r="O367" s="5">
        <v>0.82880255999999985</v>
      </c>
      <c r="P367" s="5">
        <v>0.84199144800000025</v>
      </c>
      <c r="Q367" s="5">
        <v>0.85959155999999981</v>
      </c>
      <c r="R367" s="34" t="s">
        <v>4</v>
      </c>
      <c r="S367" s="59" t="s">
        <v>402</v>
      </c>
      <c r="T367" s="59"/>
      <c r="U367" s="59"/>
      <c r="V367" s="59"/>
      <c r="W367" s="22">
        <f>MATCH(C:C,'[3]форма 2'!$C$1:$C$65536,0)</f>
        <v>536</v>
      </c>
      <c r="X367" s="22" t="str">
        <f>INDEX('[3]форма 2'!$Z$1:$Z$65536,W:W,0)</f>
        <v xml:space="preserve">Обеспечение непрерывного производственного процесса в соответствии с технологическим требованиям к узлам связи. </v>
      </c>
      <c r="Y367" s="3" t="e">
        <f>MATCH(C:C,[4]TDSheet!$A$1:$A$65536,0)</f>
        <v>#N/A</v>
      </c>
      <c r="Z367" s="3" t="e">
        <f>INDEX([4]TDSheet!$D$1:$D$65536,Y:Y,0)</f>
        <v>#N/A</v>
      </c>
      <c r="AA367" s="3" t="e">
        <v>#N/A</v>
      </c>
      <c r="AB367" s="3" t="e">
        <v>#N/A</v>
      </c>
    </row>
    <row r="368" spans="1:33" s="3" customFormat="1" ht="12.75" x14ac:dyDescent="0.2">
      <c r="A368" s="60"/>
      <c r="B368" s="54"/>
      <c r="C368" s="60"/>
      <c r="D368" s="60"/>
      <c r="E368" s="60"/>
      <c r="F368" s="58"/>
      <c r="G368" s="61"/>
      <c r="H368" s="61"/>
      <c r="I368" s="5"/>
      <c r="J368" s="4"/>
      <c r="K368" s="4"/>
      <c r="L368" s="4"/>
      <c r="M368" s="4">
        <v>3.2808273239999997</v>
      </c>
      <c r="N368" s="4">
        <v>0.75044175599999996</v>
      </c>
      <c r="O368" s="4">
        <v>0.82880255999999985</v>
      </c>
      <c r="P368" s="4">
        <v>0.84199144800000025</v>
      </c>
      <c r="Q368" s="4">
        <v>0.85959155999999981</v>
      </c>
      <c r="R368" s="28" t="s">
        <v>805</v>
      </c>
      <c r="S368" s="59"/>
      <c r="T368" s="59"/>
      <c r="U368" s="59"/>
      <c r="V368" s="59"/>
      <c r="W368" s="22"/>
      <c r="X368" s="22"/>
    </row>
    <row r="369" spans="1:33" s="3" customFormat="1" ht="36" customHeight="1" x14ac:dyDescent="0.2">
      <c r="A369" s="60">
        <v>172</v>
      </c>
      <c r="B369" s="52" t="s">
        <v>16</v>
      </c>
      <c r="C369" s="60" t="s">
        <v>517</v>
      </c>
      <c r="D369" s="60">
        <v>2015</v>
      </c>
      <c r="E369" s="60">
        <v>2016</v>
      </c>
      <c r="F369" s="58" t="s">
        <v>518</v>
      </c>
      <c r="G369" s="61">
        <v>3047</v>
      </c>
      <c r="H369" s="61">
        <v>3047</v>
      </c>
      <c r="I369" s="5"/>
      <c r="J369" s="5"/>
      <c r="K369" s="5"/>
      <c r="L369" s="5"/>
      <c r="M369" s="5">
        <v>1080.4364106599999</v>
      </c>
      <c r="N369" s="5">
        <v>0</v>
      </c>
      <c r="O369" s="5">
        <v>0</v>
      </c>
      <c r="P369" s="5">
        <v>0</v>
      </c>
      <c r="Q369" s="5">
        <v>1080.4364106599999</v>
      </c>
      <c r="R369" s="34" t="s">
        <v>4</v>
      </c>
      <c r="S369" s="59" t="s">
        <v>378</v>
      </c>
      <c r="T369" s="59"/>
      <c r="U369" s="59"/>
      <c r="V369" s="59"/>
      <c r="W369" s="22" t="e">
        <f>MATCH(C:C,'[3]форма 2'!$C$1:$C$65536,0)</f>
        <v>#N/A</v>
      </c>
      <c r="X369" s="22" t="e">
        <f>INDEX('[3]форма 2'!$Z$1:$Z$65536,W:W,0)</f>
        <v>#N/A</v>
      </c>
      <c r="Y369" s="3" t="e">
        <f>MATCH(C:C,[4]TDSheet!$A$1:$A$65536,0)</f>
        <v>#N/A</v>
      </c>
      <c r="Z369" s="3" t="e">
        <f>INDEX([4]TDSheet!$D$1:$D$65536,Y:Y,0)</f>
        <v>#N/A</v>
      </c>
      <c r="AA369" s="3" t="e">
        <v>#N/A</v>
      </c>
      <c r="AB369" s="3" t="e">
        <v>#N/A</v>
      </c>
      <c r="AD369" s="3">
        <f>MATCH(C:C,[5]TDSheet!$A$1:$A$65536,0)</f>
        <v>1072</v>
      </c>
      <c r="AE369" s="3" t="s">
        <v>756</v>
      </c>
      <c r="AF369" s="3" t="s">
        <v>578</v>
      </c>
      <c r="AG369" s="3" t="s">
        <v>550</v>
      </c>
    </row>
    <row r="370" spans="1:33" s="3" customFormat="1" ht="12.75" x14ac:dyDescent="0.2">
      <c r="A370" s="60"/>
      <c r="B370" s="54"/>
      <c r="C370" s="60"/>
      <c r="D370" s="60"/>
      <c r="E370" s="60"/>
      <c r="F370" s="58"/>
      <c r="G370" s="61"/>
      <c r="H370" s="61"/>
      <c r="I370" s="5"/>
      <c r="J370" s="4"/>
      <c r="K370" s="4"/>
      <c r="L370" s="4"/>
      <c r="M370" s="4">
        <v>1080.4364106599999</v>
      </c>
      <c r="N370" s="4">
        <v>0</v>
      </c>
      <c r="O370" s="4">
        <v>0</v>
      </c>
      <c r="P370" s="4">
        <v>0</v>
      </c>
      <c r="Q370" s="4">
        <v>1080.4364106599999</v>
      </c>
      <c r="R370" s="28" t="s">
        <v>805</v>
      </c>
      <c r="S370" s="59"/>
      <c r="T370" s="59"/>
      <c r="U370" s="59"/>
      <c r="V370" s="59"/>
      <c r="W370" s="22"/>
      <c r="X370" s="22"/>
    </row>
    <row r="371" spans="1:33" s="3" customFormat="1" ht="15.75" customHeight="1" x14ac:dyDescent="0.2">
      <c r="A371" s="60">
        <v>173</v>
      </c>
      <c r="B371" s="52" t="s">
        <v>17</v>
      </c>
      <c r="C371" s="60" t="s">
        <v>253</v>
      </c>
      <c r="D371" s="60">
        <v>2015</v>
      </c>
      <c r="E371" s="60">
        <v>2015</v>
      </c>
      <c r="F371" s="58" t="s">
        <v>464</v>
      </c>
      <c r="G371" s="61">
        <v>3000</v>
      </c>
      <c r="H371" s="61">
        <v>3000</v>
      </c>
      <c r="I371" s="5">
        <v>1200</v>
      </c>
      <c r="J371" s="5">
        <v>0</v>
      </c>
      <c r="K371" s="5">
        <v>0</v>
      </c>
      <c r="L371" s="5">
        <v>0</v>
      </c>
      <c r="M371" s="5">
        <v>1063.5450080000001</v>
      </c>
      <c r="N371" s="5">
        <v>0</v>
      </c>
      <c r="O371" s="5">
        <v>119.78960000000001</v>
      </c>
      <c r="P371" s="5">
        <v>221.47910400000001</v>
      </c>
      <c r="Q371" s="5">
        <v>722.27630399999998</v>
      </c>
      <c r="R371" s="34" t="s">
        <v>4</v>
      </c>
      <c r="S371" s="59" t="s">
        <v>790</v>
      </c>
      <c r="T371" s="59"/>
      <c r="U371" s="59"/>
      <c r="V371" s="59"/>
      <c r="W371" s="22" t="e">
        <f>MATCH(C:C,'[3]форма 2'!$C$1:$C$65536,0)</f>
        <v>#N/A</v>
      </c>
      <c r="X371" s="22" t="e">
        <f>INDEX('[3]форма 2'!$Z$1:$Z$65536,W:W,0)</f>
        <v>#N/A</v>
      </c>
      <c r="Y371" s="3" t="e">
        <f>MATCH(C:C,[4]TDSheet!$A$1:$A$65536,0)</f>
        <v>#N/A</v>
      </c>
      <c r="Z371" s="3" t="e">
        <f>INDEX([4]TDSheet!$D$1:$D$65536,Y:Y,0)</f>
        <v>#N/A</v>
      </c>
      <c r="AA371" s="3" t="e">
        <v>#N/A</v>
      </c>
      <c r="AB371" s="3" t="e">
        <v>#N/A</v>
      </c>
      <c r="AD371" s="3">
        <f>MATCH(C:C,[5]TDSheet!$A$1:$A$65536,0)</f>
        <v>69</v>
      </c>
      <c r="AE371" s="3" t="s">
        <v>782</v>
      </c>
      <c r="AF371" s="3" t="s">
        <v>789</v>
      </c>
      <c r="AG371" s="3" t="s">
        <v>790</v>
      </c>
    </row>
    <row r="372" spans="1:33" s="3" customFormat="1" ht="15.75" customHeight="1" x14ac:dyDescent="0.2">
      <c r="A372" s="60"/>
      <c r="B372" s="54"/>
      <c r="C372" s="60"/>
      <c r="D372" s="60"/>
      <c r="E372" s="60"/>
      <c r="F372" s="58"/>
      <c r="G372" s="61"/>
      <c r="H372" s="61"/>
      <c r="I372" s="4">
        <v>1200</v>
      </c>
      <c r="J372" s="4"/>
      <c r="K372" s="4"/>
      <c r="L372" s="4"/>
      <c r="M372" s="4">
        <v>1063.5450080000001</v>
      </c>
      <c r="N372" s="4">
        <v>0</v>
      </c>
      <c r="O372" s="4">
        <v>119.78960000000001</v>
      </c>
      <c r="P372" s="4">
        <v>221.47910400000001</v>
      </c>
      <c r="Q372" s="4">
        <v>722.27630399999998</v>
      </c>
      <c r="R372" s="28" t="s">
        <v>803</v>
      </c>
      <c r="S372" s="59"/>
      <c r="T372" s="59"/>
      <c r="U372" s="59"/>
      <c r="V372" s="59"/>
      <c r="W372" s="22"/>
      <c r="X372" s="22"/>
    </row>
    <row r="373" spans="1:33" s="3" customFormat="1" ht="15.75" customHeight="1" x14ac:dyDescent="0.2">
      <c r="A373" s="60">
        <v>174</v>
      </c>
      <c r="B373" s="52" t="s">
        <v>17</v>
      </c>
      <c r="C373" s="60" t="s">
        <v>342</v>
      </c>
      <c r="D373" s="60">
        <v>2017</v>
      </c>
      <c r="E373" s="60">
        <v>2017</v>
      </c>
      <c r="F373" s="58" t="s">
        <v>329</v>
      </c>
      <c r="G373" s="61">
        <v>11000</v>
      </c>
      <c r="H373" s="61">
        <v>11000</v>
      </c>
      <c r="I373" s="5"/>
      <c r="J373" s="5">
        <v>0</v>
      </c>
      <c r="K373" s="5">
        <v>4400</v>
      </c>
      <c r="L373" s="5">
        <v>0</v>
      </c>
      <c r="M373" s="5"/>
      <c r="N373" s="5"/>
      <c r="O373" s="5"/>
      <c r="P373" s="5"/>
      <c r="Q373" s="5"/>
      <c r="R373" s="34" t="s">
        <v>4</v>
      </c>
      <c r="S373" s="59" t="s">
        <v>681</v>
      </c>
      <c r="T373" s="59"/>
      <c r="U373" s="59"/>
      <c r="V373" s="59"/>
      <c r="W373" s="22" t="e">
        <f>MATCH(C:C,'[3]форма 2'!$C$1:$C$65536,0)</f>
        <v>#N/A</v>
      </c>
      <c r="X373" s="22" t="e">
        <f>INDEX('[3]форма 2'!$Z$1:$Z$65536,W:W,0)</f>
        <v>#N/A</v>
      </c>
      <c r="Y373" s="3">
        <f>MATCH(C:C,[4]TDSheet!$A$1:$A$65536,0)</f>
        <v>49</v>
      </c>
      <c r="Z373" s="3" t="str">
        <f>INDEX([4]TDSheet!$D$1:$D$65536,Y:Y,0)</f>
        <v>2. Эффективность</v>
      </c>
      <c r="AA373" s="3" t="s">
        <v>681</v>
      </c>
      <c r="AB373" s="3" t="s">
        <v>682</v>
      </c>
    </row>
    <row r="374" spans="1:33" s="3" customFormat="1" ht="15.75" customHeight="1" x14ac:dyDescent="0.2">
      <c r="A374" s="60"/>
      <c r="B374" s="54"/>
      <c r="C374" s="60"/>
      <c r="D374" s="60"/>
      <c r="E374" s="60"/>
      <c r="F374" s="58"/>
      <c r="G374" s="61"/>
      <c r="H374" s="61"/>
      <c r="I374" s="5"/>
      <c r="J374" s="4"/>
      <c r="K374" s="4">
        <v>4400</v>
      </c>
      <c r="L374" s="4"/>
      <c r="M374" s="5"/>
      <c r="N374" s="5"/>
      <c r="O374" s="4"/>
      <c r="P374" s="5"/>
      <c r="Q374" s="5"/>
      <c r="R374" s="28" t="s">
        <v>803</v>
      </c>
      <c r="S374" s="59"/>
      <c r="T374" s="59"/>
      <c r="U374" s="59"/>
      <c r="V374" s="59"/>
      <c r="W374" s="22"/>
      <c r="X374" s="22"/>
    </row>
    <row r="375" spans="1:33" s="3" customFormat="1" ht="12.75" x14ac:dyDescent="0.2">
      <c r="A375" s="60">
        <v>175</v>
      </c>
      <c r="B375" s="52" t="s">
        <v>17</v>
      </c>
      <c r="C375" s="60" t="s">
        <v>465</v>
      </c>
      <c r="D375" s="60">
        <v>2018</v>
      </c>
      <c r="E375" s="60">
        <v>2018</v>
      </c>
      <c r="F375" s="58" t="s">
        <v>466</v>
      </c>
      <c r="G375" s="61">
        <v>6000</v>
      </c>
      <c r="H375" s="61">
        <v>6000</v>
      </c>
      <c r="I375" s="5"/>
      <c r="J375" s="5">
        <v>0</v>
      </c>
      <c r="K375" s="5">
        <v>0</v>
      </c>
      <c r="L375" s="5">
        <v>6000</v>
      </c>
      <c r="M375" s="5"/>
      <c r="N375" s="5"/>
      <c r="O375" s="5"/>
      <c r="P375" s="5"/>
      <c r="Q375" s="5"/>
      <c r="R375" s="34" t="s">
        <v>4</v>
      </c>
      <c r="S375" s="59" t="s">
        <v>749</v>
      </c>
      <c r="T375" s="59"/>
      <c r="U375" s="59"/>
      <c r="V375" s="59"/>
      <c r="W375" s="22" t="e">
        <f>MATCH(C:C,'[3]форма 2'!$C$1:$C$65536,0)</f>
        <v>#N/A</v>
      </c>
      <c r="X375" s="22" t="e">
        <f>INDEX('[3]форма 2'!$Z$1:$Z$65536,W:W,0)</f>
        <v>#N/A</v>
      </c>
      <c r="Y375" s="3">
        <f>MATCH(C:C,[4]TDSheet!$A$1:$A$65536,0)</f>
        <v>73</v>
      </c>
      <c r="Z375" s="3" t="str">
        <f>INDEX([4]TDSheet!$D$1:$D$65536,Y:Y,0)</f>
        <v>2. Эффективность</v>
      </c>
      <c r="AA375" s="3" t="s">
        <v>683</v>
      </c>
      <c r="AB375" s="3" t="s">
        <v>684</v>
      </c>
    </row>
    <row r="376" spans="1:33" s="3" customFormat="1" ht="12.75" x14ac:dyDescent="0.2">
      <c r="A376" s="60"/>
      <c r="B376" s="54"/>
      <c r="C376" s="60"/>
      <c r="D376" s="60"/>
      <c r="E376" s="60"/>
      <c r="F376" s="58"/>
      <c r="G376" s="61"/>
      <c r="H376" s="61"/>
      <c r="I376" s="5"/>
      <c r="J376" s="4"/>
      <c r="K376" s="4"/>
      <c r="L376" s="4">
        <v>6000</v>
      </c>
      <c r="M376" s="5"/>
      <c r="N376" s="5"/>
      <c r="O376" s="4"/>
      <c r="P376" s="5"/>
      <c r="Q376" s="5"/>
      <c r="R376" s="28" t="s">
        <v>803</v>
      </c>
      <c r="S376" s="59"/>
      <c r="T376" s="59"/>
      <c r="U376" s="59"/>
      <c r="V376" s="59"/>
      <c r="W376" s="22"/>
      <c r="X376" s="22"/>
    </row>
    <row r="377" spans="1:33" s="3" customFormat="1" ht="12.75" x14ac:dyDescent="0.2">
      <c r="A377" s="60">
        <v>176</v>
      </c>
      <c r="B377" s="52" t="s">
        <v>17</v>
      </c>
      <c r="C377" s="60" t="s">
        <v>341</v>
      </c>
      <c r="D377" s="60">
        <v>2017</v>
      </c>
      <c r="E377" s="60">
        <v>2019</v>
      </c>
      <c r="F377" s="58" t="s">
        <v>328</v>
      </c>
      <c r="G377" s="61">
        <v>46101.694915254237</v>
      </c>
      <c r="H377" s="61">
        <v>46101.694915254237</v>
      </c>
      <c r="I377" s="5"/>
      <c r="J377" s="5">
        <v>0</v>
      </c>
      <c r="K377" s="5">
        <v>3000</v>
      </c>
      <c r="L377" s="5">
        <v>20000</v>
      </c>
      <c r="M377" s="5"/>
      <c r="N377" s="5"/>
      <c r="O377" s="5"/>
      <c r="P377" s="5"/>
      <c r="Q377" s="5"/>
      <c r="R377" s="34" t="s">
        <v>4</v>
      </c>
      <c r="S377" s="59" t="s">
        <v>748</v>
      </c>
      <c r="T377" s="59"/>
      <c r="U377" s="59"/>
      <c r="V377" s="59"/>
      <c r="W377" s="22" t="e">
        <f>MATCH(C:C,'[3]форма 2'!$C$1:$C$65536,0)</f>
        <v>#N/A</v>
      </c>
      <c r="X377" s="22" t="e">
        <f>INDEX('[3]форма 2'!$Z$1:$Z$65536,W:W,0)</f>
        <v>#N/A</v>
      </c>
      <c r="Y377" s="3">
        <f>MATCH(C:C,[4]TDSheet!$A$1:$A$65536,0)</f>
        <v>46</v>
      </c>
      <c r="Z377" s="3" t="str">
        <f>INDEX([4]TDSheet!$D$1:$D$65536,Y:Y,0)</f>
        <v>2. Эффективность</v>
      </c>
      <c r="AA377" s="3" t="s">
        <v>685</v>
      </c>
      <c r="AB377" s="3" t="s">
        <v>686</v>
      </c>
    </row>
    <row r="378" spans="1:33" s="3" customFormat="1" ht="12.75" x14ac:dyDescent="0.2">
      <c r="A378" s="60"/>
      <c r="B378" s="54"/>
      <c r="C378" s="60"/>
      <c r="D378" s="60"/>
      <c r="E378" s="60"/>
      <c r="F378" s="58"/>
      <c r="G378" s="61"/>
      <c r="H378" s="61"/>
      <c r="I378" s="5"/>
      <c r="J378" s="4"/>
      <c r="K378" s="4">
        <v>3000</v>
      </c>
      <c r="L378" s="4">
        <v>20000</v>
      </c>
      <c r="M378" s="5"/>
      <c r="N378" s="5"/>
      <c r="O378" s="4"/>
      <c r="P378" s="5"/>
      <c r="Q378" s="5"/>
      <c r="R378" s="28" t="s">
        <v>803</v>
      </c>
      <c r="S378" s="59"/>
      <c r="T378" s="59"/>
      <c r="U378" s="59"/>
      <c r="V378" s="59"/>
      <c r="W378" s="22"/>
      <c r="X378" s="22"/>
    </row>
    <row r="379" spans="1:33" s="3" customFormat="1" ht="12.75" x14ac:dyDescent="0.2">
      <c r="A379" s="60">
        <v>177</v>
      </c>
      <c r="B379" s="52" t="s">
        <v>17</v>
      </c>
      <c r="C379" s="60" t="s">
        <v>354</v>
      </c>
      <c r="D379" s="60">
        <v>2016</v>
      </c>
      <c r="E379" s="60">
        <v>2016</v>
      </c>
      <c r="F379" s="58" t="s">
        <v>340</v>
      </c>
      <c r="G379" s="61">
        <v>9999.9999999999982</v>
      </c>
      <c r="H379" s="61">
        <v>9999.9999999999982</v>
      </c>
      <c r="I379" s="5"/>
      <c r="J379" s="5">
        <v>4000</v>
      </c>
      <c r="K379" s="5">
        <v>0</v>
      </c>
      <c r="L379" s="5">
        <v>0</v>
      </c>
      <c r="M379" s="5"/>
      <c r="N379" s="5"/>
      <c r="O379" s="5"/>
      <c r="P379" s="5"/>
      <c r="Q379" s="5"/>
      <c r="R379" s="34" t="s">
        <v>4</v>
      </c>
      <c r="S379" s="59" t="s">
        <v>801</v>
      </c>
      <c r="T379" s="59"/>
      <c r="U379" s="59"/>
      <c r="V379" s="59"/>
      <c r="W379" s="22" t="e">
        <f>MATCH(C:C,'[3]форма 2'!$C$1:$C$65536,0)</f>
        <v>#N/A</v>
      </c>
      <c r="X379" s="22" t="e">
        <f>INDEX('[3]форма 2'!$Z$1:$Z$65536,W:W,0)</f>
        <v>#N/A</v>
      </c>
      <c r="Y379" s="3">
        <f>MATCH(C:C,[4]TDSheet!$A$1:$A$65536,0)</f>
        <v>1389</v>
      </c>
      <c r="Z379" s="3" t="str">
        <f>INDEX([4]TDSheet!$D$1:$D$65536,Y:Y,0)</f>
        <v>5.4 ИТ-Инфраструктура</v>
      </c>
      <c r="AA379" s="3" t="s">
        <v>537</v>
      </c>
      <c r="AB379" s="3" t="s">
        <v>538</v>
      </c>
    </row>
    <row r="380" spans="1:33" s="3" customFormat="1" ht="12.75" x14ac:dyDescent="0.2">
      <c r="A380" s="60"/>
      <c r="B380" s="54"/>
      <c r="C380" s="60"/>
      <c r="D380" s="60"/>
      <c r="E380" s="60"/>
      <c r="F380" s="58"/>
      <c r="G380" s="61"/>
      <c r="H380" s="61"/>
      <c r="I380" s="5"/>
      <c r="J380" s="4">
        <v>4000</v>
      </c>
      <c r="K380" s="4"/>
      <c r="L380" s="4"/>
      <c r="M380" s="5"/>
      <c r="N380" s="5"/>
      <c r="O380" s="4"/>
      <c r="P380" s="5"/>
      <c r="Q380" s="5"/>
      <c r="R380" s="28" t="s">
        <v>805</v>
      </c>
      <c r="S380" s="59"/>
      <c r="T380" s="59"/>
      <c r="U380" s="59"/>
      <c r="V380" s="59"/>
      <c r="W380" s="22"/>
      <c r="X380" s="22"/>
    </row>
    <row r="381" spans="1:33" s="3" customFormat="1" ht="31.5" customHeight="1" x14ac:dyDescent="0.2">
      <c r="A381" s="60">
        <v>178</v>
      </c>
      <c r="B381" s="52" t="s">
        <v>17</v>
      </c>
      <c r="C381" s="60" t="s">
        <v>110</v>
      </c>
      <c r="D381" s="60">
        <v>2014</v>
      </c>
      <c r="E381" s="60">
        <v>2015</v>
      </c>
      <c r="F381" s="58" t="s">
        <v>112</v>
      </c>
      <c r="G381" s="61">
        <v>51737.3</v>
      </c>
      <c r="H381" s="61">
        <v>20194.91525423729</v>
      </c>
      <c r="I381" s="5">
        <v>14000</v>
      </c>
      <c r="J381" s="5">
        <v>0</v>
      </c>
      <c r="K381" s="5">
        <v>0</v>
      </c>
      <c r="L381" s="5">
        <v>0</v>
      </c>
      <c r="M381" s="5">
        <v>8827.6359680000005</v>
      </c>
      <c r="N381" s="5">
        <v>0</v>
      </c>
      <c r="O381" s="5">
        <v>1606.8737520000002</v>
      </c>
      <c r="P381" s="5">
        <v>7140.0473800000009</v>
      </c>
      <c r="Q381" s="5">
        <v>80.714835999999195</v>
      </c>
      <c r="R381" s="34" t="s">
        <v>4</v>
      </c>
      <c r="S381" s="59" t="s">
        <v>379</v>
      </c>
      <c r="T381" s="59"/>
      <c r="U381" s="59"/>
      <c r="V381" s="59"/>
      <c r="W381" s="22">
        <f>MATCH(C:C,'[3]форма 2'!$C$1:$C$65536,0)</f>
        <v>634</v>
      </c>
      <c r="X381"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81" s="3">
        <f>MATCH(C:C,[4]TDSheet!$A$1:$A$65536,0)</f>
        <v>128</v>
      </c>
      <c r="Z381" s="3" t="str">
        <f>INDEX([4]TDSheet!$D$1:$D$65536,Y:Y,0)</f>
        <v>3.1 Главный инженер</v>
      </c>
      <c r="AA381" s="3" t="s">
        <v>687</v>
      </c>
      <c r="AB381" s="3" t="s">
        <v>688</v>
      </c>
    </row>
    <row r="382" spans="1:33" s="3" customFormat="1" ht="12.75" x14ac:dyDescent="0.2">
      <c r="A382" s="60"/>
      <c r="B382" s="54"/>
      <c r="C382" s="60"/>
      <c r="D382" s="60"/>
      <c r="E382" s="60"/>
      <c r="F382" s="58"/>
      <c r="G382" s="61"/>
      <c r="H382" s="61"/>
      <c r="I382" s="4">
        <v>14000</v>
      </c>
      <c r="J382" s="4"/>
      <c r="K382" s="4"/>
      <c r="L382" s="4"/>
      <c r="M382" s="4">
        <v>8827.6359680000005</v>
      </c>
      <c r="N382" s="4">
        <v>0</v>
      </c>
      <c r="O382" s="4">
        <v>1606.8737520000002</v>
      </c>
      <c r="P382" s="4">
        <v>7140.0473800000009</v>
      </c>
      <c r="Q382" s="4">
        <v>80.714835999999195</v>
      </c>
      <c r="R382" s="28" t="s">
        <v>805</v>
      </c>
      <c r="S382" s="59"/>
      <c r="T382" s="59"/>
      <c r="U382" s="59"/>
      <c r="V382" s="59"/>
      <c r="W382" s="22"/>
      <c r="X382" s="22"/>
    </row>
    <row r="383" spans="1:33" s="3" customFormat="1" ht="29.25" customHeight="1" x14ac:dyDescent="0.2">
      <c r="A383" s="60">
        <v>179</v>
      </c>
      <c r="B383" s="52" t="s">
        <v>17</v>
      </c>
      <c r="C383" s="60" t="s">
        <v>108</v>
      </c>
      <c r="D383" s="60">
        <v>2014</v>
      </c>
      <c r="E383" s="60">
        <v>2015</v>
      </c>
      <c r="F383" s="58" t="s">
        <v>806</v>
      </c>
      <c r="G383" s="61">
        <v>11880.301000000001</v>
      </c>
      <c r="H383" s="61">
        <v>5000</v>
      </c>
      <c r="I383" s="5">
        <v>2000</v>
      </c>
      <c r="J383" s="5">
        <v>0</v>
      </c>
      <c r="K383" s="5">
        <v>0</v>
      </c>
      <c r="L383" s="5">
        <v>0</v>
      </c>
      <c r="M383" s="5">
        <v>2753.9932000000003</v>
      </c>
      <c r="N383" s="5">
        <v>0</v>
      </c>
      <c r="O383" s="5">
        <v>0</v>
      </c>
      <c r="P383" s="5">
        <v>0</v>
      </c>
      <c r="Q383" s="5">
        <v>2753.9932000000003</v>
      </c>
      <c r="R383" s="34" t="s">
        <v>4</v>
      </c>
      <c r="S383" s="59" t="s">
        <v>379</v>
      </c>
      <c r="T383" s="59"/>
      <c r="U383" s="59"/>
      <c r="V383" s="59"/>
      <c r="W383" s="22">
        <f>MATCH(C:C,'[3]форма 2'!$C$1:$C$65536,0)</f>
        <v>614</v>
      </c>
      <c r="X383"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83" s="3">
        <f>MATCH(C:C,[4]TDSheet!$A$1:$A$65536,0)</f>
        <v>303</v>
      </c>
      <c r="Z383" s="3" t="str">
        <f>INDEX([4]TDSheet!$D$1:$D$65536,Y:Y,0)</f>
        <v>3.1 Главный инженер</v>
      </c>
      <c r="AA383" s="3" t="s">
        <v>689</v>
      </c>
      <c r="AB383" s="3" t="s">
        <v>690</v>
      </c>
    </row>
    <row r="384" spans="1:33" s="3" customFormat="1" ht="20.25" customHeight="1" x14ac:dyDescent="0.2">
      <c r="A384" s="60"/>
      <c r="B384" s="54"/>
      <c r="C384" s="60"/>
      <c r="D384" s="60"/>
      <c r="E384" s="60"/>
      <c r="F384" s="58"/>
      <c r="G384" s="61"/>
      <c r="H384" s="61"/>
      <c r="I384" s="4">
        <v>2000</v>
      </c>
      <c r="J384" s="4"/>
      <c r="K384" s="4"/>
      <c r="L384" s="4"/>
      <c r="M384" s="4">
        <v>2753.9932000000003</v>
      </c>
      <c r="N384" s="4">
        <v>0</v>
      </c>
      <c r="O384" s="4">
        <v>0</v>
      </c>
      <c r="P384" s="4">
        <v>0</v>
      </c>
      <c r="Q384" s="4">
        <v>2753.9932000000003</v>
      </c>
      <c r="R384" s="28" t="s">
        <v>803</v>
      </c>
      <c r="S384" s="59"/>
      <c r="T384" s="59"/>
      <c r="U384" s="59"/>
      <c r="V384" s="59"/>
      <c r="W384" s="22"/>
      <c r="X384" s="22"/>
    </row>
    <row r="385" spans="1:33" s="3" customFormat="1" ht="39" customHeight="1" x14ac:dyDescent="0.2">
      <c r="A385" s="60">
        <v>180</v>
      </c>
      <c r="B385" s="52" t="s">
        <v>17</v>
      </c>
      <c r="C385" s="60" t="s">
        <v>59</v>
      </c>
      <c r="D385" s="60">
        <v>2013</v>
      </c>
      <c r="E385" s="60">
        <v>2015</v>
      </c>
      <c r="F385" s="58" t="s">
        <v>190</v>
      </c>
      <c r="G385" s="61">
        <v>12947.633</v>
      </c>
      <c r="H385" s="61">
        <v>3169.0000000000005</v>
      </c>
      <c r="I385" s="5">
        <v>1067.6000000000001</v>
      </c>
      <c r="J385" s="5">
        <v>0</v>
      </c>
      <c r="K385" s="5">
        <v>0</v>
      </c>
      <c r="L385" s="5">
        <v>0</v>
      </c>
      <c r="M385" s="5">
        <v>1531.8475000000001</v>
      </c>
      <c r="N385" s="5">
        <v>1090.3162120000002</v>
      </c>
      <c r="O385" s="5">
        <v>441.5312879999999</v>
      </c>
      <c r="P385" s="5">
        <v>0</v>
      </c>
      <c r="Q385" s="5">
        <v>0</v>
      </c>
      <c r="R385" s="34" t="s">
        <v>4</v>
      </c>
      <c r="S385" s="59" t="s">
        <v>398</v>
      </c>
      <c r="T385" s="59"/>
      <c r="U385" s="59"/>
      <c r="V385" s="59"/>
      <c r="W385" s="22">
        <f>MATCH(C:C,'[3]форма 2'!$C$1:$C$65536,0)</f>
        <v>612</v>
      </c>
      <c r="X385" s="22" t="str">
        <f>INDEX('[3]форма 2'!$Z$1:$Z$65536,W:W,0)</f>
        <v>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v>
      </c>
      <c r="Y385" s="3">
        <f>MATCH(C:C,[4]TDSheet!$A$1:$A$65536,0)</f>
        <v>953</v>
      </c>
      <c r="Z385" s="3" t="str">
        <f>INDEX([4]TDSheet!$D$1:$D$65536,Y:Y,0)</f>
        <v>4.8 Вспомогательное</v>
      </c>
      <c r="AA385" s="3" t="s">
        <v>689</v>
      </c>
      <c r="AB385" s="3" t="s">
        <v>691</v>
      </c>
    </row>
    <row r="386" spans="1:33" s="3" customFormat="1" ht="12.75" x14ac:dyDescent="0.2">
      <c r="A386" s="60"/>
      <c r="B386" s="54"/>
      <c r="C386" s="60"/>
      <c r="D386" s="60"/>
      <c r="E386" s="60"/>
      <c r="F386" s="58"/>
      <c r="G386" s="61"/>
      <c r="H386" s="61"/>
      <c r="I386" s="4">
        <v>1067.6000000000001</v>
      </c>
      <c r="J386" s="4"/>
      <c r="K386" s="4"/>
      <c r="L386" s="4"/>
      <c r="M386" s="5">
        <v>1531.8475000000001</v>
      </c>
      <c r="N386" s="5">
        <v>1090.3162120000002</v>
      </c>
      <c r="O386" s="4">
        <v>441.5312879999999</v>
      </c>
      <c r="P386" s="5">
        <v>0</v>
      </c>
      <c r="Q386" s="5">
        <v>0</v>
      </c>
      <c r="R386" s="28" t="s">
        <v>803</v>
      </c>
      <c r="S386" s="59"/>
      <c r="T386" s="59"/>
      <c r="U386" s="59"/>
      <c r="V386" s="59"/>
      <c r="W386" s="22"/>
      <c r="X386" s="22"/>
    </row>
    <row r="387" spans="1:33" s="3" customFormat="1" ht="47.25" customHeight="1" x14ac:dyDescent="0.2">
      <c r="A387" s="60">
        <v>181</v>
      </c>
      <c r="B387" s="52" t="s">
        <v>17</v>
      </c>
      <c r="C387" s="60" t="s">
        <v>109</v>
      </c>
      <c r="D387" s="60">
        <v>2014</v>
      </c>
      <c r="E387" s="60">
        <v>2015</v>
      </c>
      <c r="F387" s="58" t="s">
        <v>195</v>
      </c>
      <c r="G387" s="61">
        <v>284999.99999999994</v>
      </c>
      <c r="H387" s="61">
        <v>46941.399152542384</v>
      </c>
      <c r="I387" s="5">
        <v>0</v>
      </c>
      <c r="J387" s="5">
        <v>0</v>
      </c>
      <c r="K387" s="5">
        <v>0</v>
      </c>
      <c r="L387" s="5">
        <v>0</v>
      </c>
      <c r="M387" s="5">
        <v>0</v>
      </c>
      <c r="N387" s="5"/>
      <c r="O387" s="5"/>
      <c r="P387" s="5"/>
      <c r="Q387" s="5"/>
      <c r="R387" s="34" t="s">
        <v>4</v>
      </c>
      <c r="S387" s="59" t="s">
        <v>399</v>
      </c>
      <c r="T387" s="59"/>
      <c r="U387" s="59"/>
      <c r="V387" s="59"/>
      <c r="W387" s="22">
        <f>MATCH(C:C,'[3]форма 2'!$C$1:$C$65536,0)</f>
        <v>617</v>
      </c>
      <c r="X387" s="22" t="str">
        <f>INDEX('[3]форма 2'!$Z$1:$Z$65536,W:W,0)</f>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
      <c r="Y387" s="3" t="e">
        <f>MATCH(C:C,[4]TDSheet!$A$1:$A$65536,0)</f>
        <v>#N/A</v>
      </c>
      <c r="Z387" s="3" t="e">
        <f>INDEX([4]TDSheet!$D$1:$D$65536,Y:Y,0)</f>
        <v>#N/A</v>
      </c>
      <c r="AA387" s="3" t="e">
        <v>#N/A</v>
      </c>
      <c r="AB387" s="3" t="e">
        <v>#N/A</v>
      </c>
    </row>
    <row r="388" spans="1:33" s="3" customFormat="1" ht="12.75" x14ac:dyDescent="0.2">
      <c r="A388" s="60"/>
      <c r="B388" s="54"/>
      <c r="C388" s="60"/>
      <c r="D388" s="60"/>
      <c r="E388" s="60"/>
      <c r="F388" s="58"/>
      <c r="G388" s="61"/>
      <c r="H388" s="61"/>
      <c r="I388" s="5"/>
      <c r="J388" s="4"/>
      <c r="K388" s="4"/>
      <c r="L388" s="4"/>
      <c r="M388" s="5"/>
      <c r="N388" s="5"/>
      <c r="O388" s="4"/>
      <c r="P388" s="5"/>
      <c r="Q388" s="5"/>
      <c r="R388" s="28"/>
      <c r="S388" s="59"/>
      <c r="T388" s="59"/>
      <c r="U388" s="59"/>
      <c r="V388" s="59"/>
      <c r="W388" s="22"/>
      <c r="X388" s="22"/>
    </row>
    <row r="389" spans="1:33" s="3" customFormat="1" ht="12.75" x14ac:dyDescent="0.2">
      <c r="A389" s="60">
        <v>182</v>
      </c>
      <c r="B389" s="52" t="s">
        <v>17</v>
      </c>
      <c r="C389" s="60" t="s">
        <v>251</v>
      </c>
      <c r="D389" s="60">
        <v>2014</v>
      </c>
      <c r="E389" s="60">
        <v>2015</v>
      </c>
      <c r="F389" s="58" t="s">
        <v>191</v>
      </c>
      <c r="G389" s="61">
        <v>13118.405999999999</v>
      </c>
      <c r="H389" s="61">
        <v>502.66949152542372</v>
      </c>
      <c r="I389" s="5">
        <v>2800</v>
      </c>
      <c r="J389" s="5">
        <v>0</v>
      </c>
      <c r="K389" s="5">
        <v>0</v>
      </c>
      <c r="L389" s="5">
        <v>0</v>
      </c>
      <c r="M389" s="5">
        <v>0</v>
      </c>
      <c r="N389" s="5"/>
      <c r="O389" s="5"/>
      <c r="P389" s="5"/>
      <c r="Q389" s="5"/>
      <c r="R389" s="34" t="s">
        <v>4</v>
      </c>
      <c r="S389" s="59" t="s">
        <v>380</v>
      </c>
      <c r="T389" s="59"/>
      <c r="U389" s="59"/>
      <c r="V389" s="59"/>
      <c r="W389" s="22" t="e">
        <f>MATCH(C:C,'[3]форма 2'!$C$1:$C$65536,0)</f>
        <v>#N/A</v>
      </c>
      <c r="X389" s="22" t="e">
        <f>INDEX('[3]форма 2'!$Z$1:$Z$65536,W:W,0)</f>
        <v>#N/A</v>
      </c>
      <c r="Y389" s="3">
        <f>MATCH(C:C,[4]TDSheet!$A$1:$A$65536,0)</f>
        <v>775</v>
      </c>
      <c r="Z389" s="3" t="str">
        <f>INDEX([4]TDSheet!$D$1:$D$65536,Y:Y,0)</f>
        <v>4.7 Электротехника</v>
      </c>
      <c r="AA389" s="3" t="s">
        <v>692</v>
      </c>
      <c r="AB389" s="3" t="s">
        <v>693</v>
      </c>
    </row>
    <row r="390" spans="1:33" s="3" customFormat="1" ht="12.75" x14ac:dyDescent="0.2">
      <c r="A390" s="60"/>
      <c r="B390" s="54"/>
      <c r="C390" s="60"/>
      <c r="D390" s="60"/>
      <c r="E390" s="60"/>
      <c r="F390" s="58"/>
      <c r="G390" s="61"/>
      <c r="H390" s="61"/>
      <c r="I390" s="4">
        <v>2800</v>
      </c>
      <c r="J390" s="4"/>
      <c r="K390" s="4"/>
      <c r="L390" s="4"/>
      <c r="M390" s="5"/>
      <c r="N390" s="5"/>
      <c r="O390" s="4"/>
      <c r="P390" s="5"/>
      <c r="Q390" s="5"/>
      <c r="R390" s="28" t="s">
        <v>803</v>
      </c>
      <c r="S390" s="59"/>
      <c r="T390" s="59"/>
      <c r="U390" s="59"/>
      <c r="V390" s="59"/>
      <c r="W390" s="22"/>
      <c r="X390" s="22"/>
    </row>
    <row r="391" spans="1:33" s="3" customFormat="1" ht="54" customHeight="1" x14ac:dyDescent="0.2">
      <c r="A391" s="60">
        <v>183</v>
      </c>
      <c r="B391" s="52" t="s">
        <v>17</v>
      </c>
      <c r="C391" s="60" t="s">
        <v>30</v>
      </c>
      <c r="D391" s="60">
        <v>2014</v>
      </c>
      <c r="E391" s="60">
        <v>2015</v>
      </c>
      <c r="F391" s="58" t="s">
        <v>194</v>
      </c>
      <c r="G391" s="61">
        <v>13935.600000000002</v>
      </c>
      <c r="H391" s="61">
        <v>1627.3101694915256</v>
      </c>
      <c r="I391" s="5">
        <v>0</v>
      </c>
      <c r="J391" s="5">
        <v>0</v>
      </c>
      <c r="K391" s="5">
        <v>0</v>
      </c>
      <c r="L391" s="5">
        <v>0</v>
      </c>
      <c r="M391" s="5">
        <v>0</v>
      </c>
      <c r="N391" s="5"/>
      <c r="O391" s="5"/>
      <c r="P391" s="5"/>
      <c r="Q391" s="5"/>
      <c r="R391" s="34" t="s">
        <v>4</v>
      </c>
      <c r="S391" s="59" t="s">
        <v>389</v>
      </c>
      <c r="T391" s="59"/>
      <c r="U391" s="59"/>
      <c r="V391" s="59"/>
      <c r="W391" s="22">
        <f>MATCH(C:C,'[3]форма 2'!$C$1:$C$65536,0)</f>
        <v>579</v>
      </c>
      <c r="X391" s="22" t="str">
        <f>INDEX('[3]форма 2'!$Z$1:$Z$65536,W:W,0)</f>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
      <c r="Y391" s="3" t="e">
        <f>MATCH(C:C,[4]TDSheet!$A$1:$A$65536,0)</f>
        <v>#N/A</v>
      </c>
      <c r="Z391" s="3" t="e">
        <f>INDEX([4]TDSheet!$D$1:$D$65536,Y:Y,0)</f>
        <v>#N/A</v>
      </c>
      <c r="AA391" s="3" t="e">
        <v>#N/A</v>
      </c>
      <c r="AB391" s="3" t="e">
        <v>#N/A</v>
      </c>
    </row>
    <row r="392" spans="1:33" s="3" customFormat="1" ht="12.75" x14ac:dyDescent="0.2">
      <c r="A392" s="60"/>
      <c r="B392" s="54"/>
      <c r="C392" s="60"/>
      <c r="D392" s="60"/>
      <c r="E392" s="60"/>
      <c r="F392" s="58"/>
      <c r="G392" s="61"/>
      <c r="H392" s="61"/>
      <c r="I392" s="5"/>
      <c r="J392" s="4"/>
      <c r="K392" s="4"/>
      <c r="L392" s="4"/>
      <c r="M392" s="5"/>
      <c r="N392" s="5"/>
      <c r="O392" s="4"/>
      <c r="P392" s="5"/>
      <c r="Q392" s="5"/>
      <c r="R392" s="28"/>
      <c r="S392" s="59"/>
      <c r="T392" s="59"/>
      <c r="U392" s="59"/>
      <c r="V392" s="59"/>
      <c r="W392" s="22"/>
      <c r="X392" s="22"/>
    </row>
    <row r="393" spans="1:33" s="3" customFormat="1" ht="12.75" x14ac:dyDescent="0.2">
      <c r="A393" s="60">
        <v>184</v>
      </c>
      <c r="B393" s="52" t="s">
        <v>17</v>
      </c>
      <c r="C393" s="60" t="s">
        <v>252</v>
      </c>
      <c r="D393" s="60">
        <v>2015</v>
      </c>
      <c r="E393" s="60">
        <v>2015</v>
      </c>
      <c r="F393" s="58" t="s">
        <v>192</v>
      </c>
      <c r="G393" s="61">
        <v>1000</v>
      </c>
      <c r="H393" s="61">
        <v>1000</v>
      </c>
      <c r="I393" s="5">
        <v>400</v>
      </c>
      <c r="J393" s="5">
        <v>0</v>
      </c>
      <c r="K393" s="5">
        <v>0</v>
      </c>
      <c r="L393" s="5">
        <v>0</v>
      </c>
      <c r="M393" s="5">
        <v>351.31716000000006</v>
      </c>
      <c r="N393" s="5">
        <v>0</v>
      </c>
      <c r="O393" s="5">
        <v>36.041575999999999</v>
      </c>
      <c r="P393" s="5">
        <v>251.21158399999999</v>
      </c>
      <c r="Q393" s="5">
        <v>64.06400000000005</v>
      </c>
      <c r="R393" s="34" t="s">
        <v>4</v>
      </c>
      <c r="S393" s="59" t="s">
        <v>743</v>
      </c>
      <c r="T393" s="59"/>
      <c r="U393" s="59"/>
      <c r="V393" s="59"/>
      <c r="W393" s="22" t="e">
        <f>MATCH(C:C,'[3]форма 2'!$C$1:$C$65536,0)</f>
        <v>#N/A</v>
      </c>
      <c r="X393" s="22" t="e">
        <f>INDEX('[3]форма 2'!$Z$1:$Z$65536,W:W,0)</f>
        <v>#N/A</v>
      </c>
      <c r="Y393" s="3" t="e">
        <f>MATCH(C:C,[4]TDSheet!$A$1:$A$65536,0)</f>
        <v>#N/A</v>
      </c>
      <c r="Z393" s="3" t="e">
        <f>INDEX([4]TDSheet!$D$1:$D$65536,Y:Y,0)</f>
        <v>#N/A</v>
      </c>
      <c r="AA393" s="3" t="e">
        <v>#N/A</v>
      </c>
      <c r="AB393" s="3" t="e">
        <v>#N/A</v>
      </c>
    </row>
    <row r="394" spans="1:33" s="3" customFormat="1" ht="12.75" x14ac:dyDescent="0.2">
      <c r="A394" s="60"/>
      <c r="B394" s="54"/>
      <c r="C394" s="60"/>
      <c r="D394" s="60"/>
      <c r="E394" s="60"/>
      <c r="F394" s="58"/>
      <c r="G394" s="61"/>
      <c r="H394" s="61"/>
      <c r="I394" s="4">
        <v>400</v>
      </c>
      <c r="J394" s="4">
        <v>0</v>
      </c>
      <c r="K394" s="4">
        <v>0</v>
      </c>
      <c r="L394" s="4">
        <v>0</v>
      </c>
      <c r="M394" s="4">
        <v>351.31716000000006</v>
      </c>
      <c r="N394" s="4">
        <v>0</v>
      </c>
      <c r="O394" s="4">
        <v>36.041575999999999</v>
      </c>
      <c r="P394" s="4">
        <v>251.21158399999999</v>
      </c>
      <c r="Q394" s="4">
        <v>64.06400000000005</v>
      </c>
      <c r="R394" s="28" t="s">
        <v>805</v>
      </c>
      <c r="S394" s="59"/>
      <c r="T394" s="59"/>
      <c r="U394" s="59"/>
      <c r="V394" s="59"/>
      <c r="W394" s="22"/>
      <c r="X394" s="22"/>
    </row>
    <row r="395" spans="1:33" s="3" customFormat="1" ht="12.75" x14ac:dyDescent="0.2">
      <c r="A395" s="60">
        <v>185</v>
      </c>
      <c r="B395" s="52" t="s">
        <v>17</v>
      </c>
      <c r="C395" s="60" t="s">
        <v>255</v>
      </c>
      <c r="D395" s="60">
        <v>2015</v>
      </c>
      <c r="E395" s="60">
        <v>2015</v>
      </c>
      <c r="F395" s="58" t="s">
        <v>193</v>
      </c>
      <c r="G395" s="61">
        <v>3899.9999999999995</v>
      </c>
      <c r="H395" s="61">
        <v>3900</v>
      </c>
      <c r="I395" s="5">
        <v>1560</v>
      </c>
      <c r="J395" s="5">
        <v>0</v>
      </c>
      <c r="K395" s="5">
        <v>0</v>
      </c>
      <c r="L395" s="5">
        <v>0</v>
      </c>
      <c r="M395" s="5">
        <v>1626.3986400000001</v>
      </c>
      <c r="N395" s="5">
        <v>0</v>
      </c>
      <c r="O395" s="5">
        <v>14.210167999999999</v>
      </c>
      <c r="P395" s="5">
        <v>1612.188472</v>
      </c>
      <c r="Q395" s="5">
        <v>0</v>
      </c>
      <c r="R395" s="34" t="s">
        <v>4</v>
      </c>
      <c r="S395" s="59" t="s">
        <v>392</v>
      </c>
      <c r="T395" s="59"/>
      <c r="U395" s="59"/>
      <c r="V395" s="59"/>
      <c r="W395" s="22" t="e">
        <f>MATCH(C:C,'[3]форма 2'!$C$1:$C$65536,0)</f>
        <v>#N/A</v>
      </c>
      <c r="X395" s="22" t="e">
        <f>INDEX('[3]форма 2'!$Z$1:$Z$65536,W:W,0)</f>
        <v>#N/A</v>
      </c>
      <c r="Y395" s="3" t="e">
        <f>MATCH(C:C,[4]TDSheet!$A$1:$A$65536,0)</f>
        <v>#N/A</v>
      </c>
      <c r="Z395" s="3" t="e">
        <f>INDEX([4]TDSheet!$D$1:$D$65536,Y:Y,0)</f>
        <v>#N/A</v>
      </c>
      <c r="AA395" s="3" t="e">
        <v>#N/A</v>
      </c>
      <c r="AB395" s="3" t="e">
        <v>#N/A</v>
      </c>
      <c r="AD395" s="3">
        <f>MATCH(C:C,[5]TDSheet!$A$1:$A$65536,0)</f>
        <v>876</v>
      </c>
      <c r="AE395" s="3" t="s">
        <v>778</v>
      </c>
      <c r="AF395" s="3" t="s">
        <v>392</v>
      </c>
      <c r="AG395" s="3" t="s">
        <v>598</v>
      </c>
    </row>
    <row r="396" spans="1:33" s="3" customFormat="1" ht="23.25" customHeight="1" x14ac:dyDescent="0.2">
      <c r="A396" s="60"/>
      <c r="B396" s="54"/>
      <c r="C396" s="60"/>
      <c r="D396" s="60"/>
      <c r="E396" s="60"/>
      <c r="F396" s="58"/>
      <c r="G396" s="61"/>
      <c r="H396" s="61"/>
      <c r="I396" s="4">
        <v>1560</v>
      </c>
      <c r="J396" s="4">
        <v>0</v>
      </c>
      <c r="K396" s="4">
        <v>0</v>
      </c>
      <c r="L396" s="4">
        <v>0</v>
      </c>
      <c r="M396" s="4">
        <v>1626.3986400000001</v>
      </c>
      <c r="N396" s="4">
        <v>0</v>
      </c>
      <c r="O396" s="4">
        <v>14.210167999999999</v>
      </c>
      <c r="P396" s="4">
        <v>1612.188472</v>
      </c>
      <c r="Q396" s="4">
        <v>0</v>
      </c>
      <c r="R396" s="28" t="s">
        <v>805</v>
      </c>
      <c r="S396" s="59"/>
      <c r="T396" s="59"/>
      <c r="U396" s="59"/>
      <c r="V396" s="59"/>
      <c r="W396" s="22"/>
      <c r="X396" s="22"/>
    </row>
    <row r="397" spans="1:33" s="3" customFormat="1" ht="30.75" customHeight="1" x14ac:dyDescent="0.2">
      <c r="A397" s="60">
        <v>186</v>
      </c>
      <c r="B397" s="52" t="s">
        <v>17</v>
      </c>
      <c r="C397" s="60" t="s">
        <v>249</v>
      </c>
      <c r="D397" s="60">
        <v>2014</v>
      </c>
      <c r="E397" s="60">
        <v>2015</v>
      </c>
      <c r="F397" s="58" t="s">
        <v>188</v>
      </c>
      <c r="G397" s="61">
        <v>1439.96</v>
      </c>
      <c r="H397" s="61">
        <v>420.00000000000006</v>
      </c>
      <c r="I397" s="5">
        <v>420</v>
      </c>
      <c r="J397" s="5">
        <v>0</v>
      </c>
      <c r="K397" s="5">
        <v>0</v>
      </c>
      <c r="L397" s="5">
        <v>0</v>
      </c>
      <c r="M397" s="5">
        <v>357.14285999999998</v>
      </c>
      <c r="N397" s="5">
        <v>357.14285999999998</v>
      </c>
      <c r="O397" s="5">
        <v>0</v>
      </c>
      <c r="P397" s="5">
        <v>0</v>
      </c>
      <c r="Q397" s="5">
        <v>0</v>
      </c>
      <c r="R397" s="34" t="s">
        <v>4</v>
      </c>
      <c r="S397" s="59" t="s">
        <v>383</v>
      </c>
      <c r="T397" s="59"/>
      <c r="U397" s="59"/>
      <c r="V397" s="59"/>
      <c r="W397" s="22" t="e">
        <f>MATCH(C:C,'[3]форма 2'!$C$1:$C$65536,0)</f>
        <v>#N/A</v>
      </c>
      <c r="X397" s="22" t="e">
        <f>INDEX('[3]форма 2'!$Z$1:$Z$65536,W:W,0)</f>
        <v>#N/A</v>
      </c>
      <c r="Y397" s="3" t="e">
        <f>MATCH(C:C,[4]TDSheet!$A$1:$A$65536,0)</f>
        <v>#N/A</v>
      </c>
      <c r="Z397" s="3" t="e">
        <f>INDEX([4]TDSheet!$D$1:$D$65536,Y:Y,0)</f>
        <v>#N/A</v>
      </c>
      <c r="AA397" s="3" t="e">
        <v>#N/A</v>
      </c>
      <c r="AB397" s="3" t="e">
        <v>#N/A</v>
      </c>
      <c r="AD397" s="3">
        <f>MATCH(C:C,[5]TDSheet!$A$1:$A$65536,0)</f>
        <v>886</v>
      </c>
      <c r="AE397" s="3" t="s">
        <v>769</v>
      </c>
      <c r="AF397" s="3" t="s">
        <v>770</v>
      </c>
      <c r="AG397" s="3" t="s">
        <v>791</v>
      </c>
    </row>
    <row r="398" spans="1:33" s="3" customFormat="1" ht="20.25" customHeight="1" x14ac:dyDescent="0.2">
      <c r="A398" s="60"/>
      <c r="B398" s="54"/>
      <c r="C398" s="60"/>
      <c r="D398" s="60"/>
      <c r="E398" s="60"/>
      <c r="F398" s="58"/>
      <c r="G398" s="61"/>
      <c r="H398" s="61"/>
      <c r="I398" s="4">
        <v>420</v>
      </c>
      <c r="J398" s="4">
        <v>0</v>
      </c>
      <c r="K398" s="4">
        <v>0</v>
      </c>
      <c r="L398" s="4">
        <v>0</v>
      </c>
      <c r="M398" s="4">
        <v>357.14285999999998</v>
      </c>
      <c r="N398" s="4">
        <v>357.14285999999998</v>
      </c>
      <c r="O398" s="4">
        <v>0</v>
      </c>
      <c r="P398" s="4">
        <v>0</v>
      </c>
      <c r="Q398" s="4">
        <v>0</v>
      </c>
      <c r="R398" s="28" t="s">
        <v>804</v>
      </c>
      <c r="S398" s="59"/>
      <c r="T398" s="59"/>
      <c r="U398" s="59"/>
      <c r="V398" s="59"/>
      <c r="W398" s="22"/>
      <c r="X398" s="22"/>
    </row>
    <row r="399" spans="1:33" s="3" customFormat="1" ht="39.75" customHeight="1" x14ac:dyDescent="0.2">
      <c r="A399" s="60">
        <v>187</v>
      </c>
      <c r="B399" s="52" t="s">
        <v>17</v>
      </c>
      <c r="C399" s="60" t="s">
        <v>111</v>
      </c>
      <c r="D399" s="60">
        <v>2014</v>
      </c>
      <c r="E399" s="60">
        <v>2015</v>
      </c>
      <c r="F399" s="58" t="s">
        <v>113</v>
      </c>
      <c r="G399" s="61">
        <v>579.62000000000012</v>
      </c>
      <c r="H399" s="61">
        <v>488.00000000000006</v>
      </c>
      <c r="I399" s="5">
        <v>195.20000000000002</v>
      </c>
      <c r="J399" s="5">
        <v>0</v>
      </c>
      <c r="K399" s="5">
        <v>0</v>
      </c>
      <c r="L399" s="5">
        <v>0</v>
      </c>
      <c r="M399" s="5">
        <v>273.55211200000002</v>
      </c>
      <c r="N399" s="5">
        <v>0</v>
      </c>
      <c r="O399" s="5">
        <v>0</v>
      </c>
      <c r="P399" s="5">
        <v>96.345439999999996</v>
      </c>
      <c r="Q399" s="5">
        <v>177.20667200000003</v>
      </c>
      <c r="R399" s="34" t="s">
        <v>4</v>
      </c>
      <c r="S399" s="59" t="s">
        <v>378</v>
      </c>
      <c r="T399" s="59"/>
      <c r="U399" s="59"/>
      <c r="V399" s="59"/>
      <c r="W399" s="22">
        <f>MATCH(C:C,'[3]форма 2'!$C$1:$C$65536,0)</f>
        <v>636</v>
      </c>
      <c r="X399"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99" s="3" t="e">
        <f>MATCH(C:C,[4]TDSheet!$A$1:$A$65536,0)</f>
        <v>#N/A</v>
      </c>
      <c r="Z399" s="3" t="e">
        <f>INDEX([4]TDSheet!$D$1:$D$65536,Y:Y,0)</f>
        <v>#N/A</v>
      </c>
      <c r="AA399" s="3" t="e">
        <v>#N/A</v>
      </c>
      <c r="AB399" s="3" t="e">
        <v>#N/A</v>
      </c>
    </row>
    <row r="400" spans="1:33" s="3" customFormat="1" ht="12.75" x14ac:dyDescent="0.2">
      <c r="A400" s="60"/>
      <c r="B400" s="54"/>
      <c r="C400" s="60"/>
      <c r="D400" s="60"/>
      <c r="E400" s="60"/>
      <c r="F400" s="58"/>
      <c r="G400" s="61"/>
      <c r="H400" s="61"/>
      <c r="I400" s="4">
        <v>195.20000000000002</v>
      </c>
      <c r="J400" s="4">
        <v>0</v>
      </c>
      <c r="K400" s="4">
        <v>0</v>
      </c>
      <c r="L400" s="4">
        <v>0</v>
      </c>
      <c r="M400" s="4">
        <v>273.55211200000002</v>
      </c>
      <c r="N400" s="4">
        <v>0</v>
      </c>
      <c r="O400" s="4">
        <v>0</v>
      </c>
      <c r="P400" s="4">
        <v>96.345439999999996</v>
      </c>
      <c r="Q400" s="4">
        <v>177.20667200000003</v>
      </c>
      <c r="R400" s="28" t="s">
        <v>803</v>
      </c>
      <c r="S400" s="59"/>
      <c r="T400" s="59"/>
      <c r="U400" s="59"/>
      <c r="V400" s="59"/>
      <c r="W400" s="22"/>
      <c r="X400" s="22"/>
    </row>
    <row r="401" spans="1:28" s="3" customFormat="1" ht="12.75" x14ac:dyDescent="0.2">
      <c r="A401" s="60">
        <v>188</v>
      </c>
      <c r="B401" s="52" t="s">
        <v>17</v>
      </c>
      <c r="C401" s="60" t="s">
        <v>343</v>
      </c>
      <c r="D401" s="60">
        <v>2017</v>
      </c>
      <c r="E401" s="60">
        <v>2018</v>
      </c>
      <c r="F401" s="58" t="s">
        <v>330</v>
      </c>
      <c r="G401" s="61">
        <v>18008.474576271186</v>
      </c>
      <c r="H401" s="61">
        <v>18008.474576271186</v>
      </c>
      <c r="I401" s="5"/>
      <c r="J401" s="5">
        <v>0</v>
      </c>
      <c r="K401" s="5">
        <v>3600.0000000000005</v>
      </c>
      <c r="L401" s="5">
        <v>3600.0000000000005</v>
      </c>
      <c r="M401" s="5"/>
      <c r="N401" s="5"/>
      <c r="O401" s="5"/>
      <c r="P401" s="5"/>
      <c r="Q401" s="5"/>
      <c r="R401" s="34" t="s">
        <v>4</v>
      </c>
      <c r="S401" s="59" t="s">
        <v>380</v>
      </c>
      <c r="T401" s="59"/>
      <c r="U401" s="59"/>
      <c r="V401" s="59"/>
      <c r="W401" s="22" t="e">
        <f>MATCH(C:C,'[3]форма 2'!$C$1:$C$65536,0)</f>
        <v>#N/A</v>
      </c>
      <c r="X401" s="22" t="e">
        <f>INDEX('[3]форма 2'!$Z$1:$Z$65536,W:W,0)</f>
        <v>#N/A</v>
      </c>
      <c r="Y401" s="3">
        <f>MATCH(C:C,[4]TDSheet!$A$1:$A$65536,0)</f>
        <v>432</v>
      </c>
      <c r="Z401" s="3" t="str">
        <f>INDEX([4]TDSheet!$D$1:$D$65536,Y:Y,0)</f>
        <v>4.1 Турбины</v>
      </c>
      <c r="AA401" s="3" t="s">
        <v>694</v>
      </c>
      <c r="AB401" s="3" t="s">
        <v>695</v>
      </c>
    </row>
    <row r="402" spans="1:28" s="3" customFormat="1" ht="12.75" x14ac:dyDescent="0.2">
      <c r="A402" s="60"/>
      <c r="B402" s="54"/>
      <c r="C402" s="60"/>
      <c r="D402" s="60"/>
      <c r="E402" s="60"/>
      <c r="F402" s="58"/>
      <c r="G402" s="61"/>
      <c r="H402" s="61"/>
      <c r="I402" s="5"/>
      <c r="J402" s="4">
        <v>0</v>
      </c>
      <c r="K402" s="4">
        <v>3600.0000000000005</v>
      </c>
      <c r="L402" s="4">
        <v>3600.0000000000005</v>
      </c>
      <c r="M402" s="5"/>
      <c r="N402" s="5"/>
      <c r="O402" s="4"/>
      <c r="P402" s="5"/>
      <c r="Q402" s="5"/>
      <c r="R402" s="28" t="s">
        <v>803</v>
      </c>
      <c r="S402" s="59"/>
      <c r="T402" s="59"/>
      <c r="U402" s="59"/>
      <c r="V402" s="59"/>
      <c r="W402" s="22"/>
      <c r="X402" s="22"/>
    </row>
    <row r="403" spans="1:28" s="3" customFormat="1" ht="12.75" x14ac:dyDescent="0.2">
      <c r="A403" s="60">
        <v>189</v>
      </c>
      <c r="B403" s="52" t="s">
        <v>17</v>
      </c>
      <c r="C403" s="60" t="s">
        <v>344</v>
      </c>
      <c r="D403" s="60">
        <v>2017</v>
      </c>
      <c r="E403" s="60">
        <v>2019</v>
      </c>
      <c r="F403" s="58" t="s">
        <v>331</v>
      </c>
      <c r="G403" s="61">
        <v>26000</v>
      </c>
      <c r="H403" s="61">
        <v>26000</v>
      </c>
      <c r="I403" s="5"/>
      <c r="J403" s="5">
        <v>0</v>
      </c>
      <c r="K403" s="5">
        <v>10000</v>
      </c>
      <c r="L403" s="5">
        <v>10000</v>
      </c>
      <c r="M403" s="5"/>
      <c r="N403" s="5"/>
      <c r="O403" s="5"/>
      <c r="P403" s="5"/>
      <c r="Q403" s="5"/>
      <c r="R403" s="34" t="s">
        <v>4</v>
      </c>
      <c r="S403" s="59" t="s">
        <v>534</v>
      </c>
      <c r="T403" s="59"/>
      <c r="U403" s="59"/>
      <c r="V403" s="59"/>
      <c r="W403" s="22" t="e">
        <f>MATCH(C:C,'[3]форма 2'!$C$1:$C$65536,0)</f>
        <v>#N/A</v>
      </c>
      <c r="X403" s="22" t="e">
        <f>INDEX('[3]форма 2'!$Z$1:$Z$65536,W:W,0)</f>
        <v>#N/A</v>
      </c>
      <c r="Y403" s="3">
        <f>MATCH(C:C,[4]TDSheet!$A$1:$A$65536,0)</f>
        <v>561</v>
      </c>
      <c r="Z403" s="3" t="str">
        <f>INDEX([4]TDSheet!$D$1:$D$65536,Y:Y,0)</f>
        <v>4.6 Автоматика</v>
      </c>
      <c r="AA403" s="3" t="s">
        <v>696</v>
      </c>
      <c r="AB403" s="3" t="s">
        <v>533</v>
      </c>
    </row>
    <row r="404" spans="1:28" s="3" customFormat="1" ht="12.75" x14ac:dyDescent="0.2">
      <c r="A404" s="60"/>
      <c r="B404" s="54"/>
      <c r="C404" s="60"/>
      <c r="D404" s="60"/>
      <c r="E404" s="60"/>
      <c r="F404" s="58"/>
      <c r="G404" s="61"/>
      <c r="H404" s="61"/>
      <c r="I404" s="5"/>
      <c r="J404" s="4">
        <v>0</v>
      </c>
      <c r="K404" s="4">
        <v>10000</v>
      </c>
      <c r="L404" s="4">
        <v>10000</v>
      </c>
      <c r="M404" s="5"/>
      <c r="N404" s="5"/>
      <c r="O404" s="4"/>
      <c r="P404" s="5"/>
      <c r="Q404" s="5"/>
      <c r="R404" s="28" t="s">
        <v>803</v>
      </c>
      <c r="S404" s="59"/>
      <c r="T404" s="59"/>
      <c r="U404" s="59"/>
      <c r="V404" s="59"/>
      <c r="W404" s="22"/>
      <c r="X404" s="22"/>
    </row>
    <row r="405" spans="1:28" s="3" customFormat="1" ht="12.75" x14ac:dyDescent="0.2">
      <c r="A405" s="60">
        <v>190</v>
      </c>
      <c r="B405" s="52" t="s">
        <v>17</v>
      </c>
      <c r="C405" s="60" t="s">
        <v>345</v>
      </c>
      <c r="D405" s="60">
        <v>2017</v>
      </c>
      <c r="E405" s="60">
        <v>2017</v>
      </c>
      <c r="F405" s="58" t="s">
        <v>467</v>
      </c>
      <c r="G405" s="61">
        <v>720.33898305084745</v>
      </c>
      <c r="H405" s="61">
        <v>720.33898305084745</v>
      </c>
      <c r="I405" s="5"/>
      <c r="J405" s="5">
        <v>0</v>
      </c>
      <c r="K405" s="5">
        <v>286</v>
      </c>
      <c r="L405" s="5">
        <v>0</v>
      </c>
      <c r="M405" s="5"/>
      <c r="N405" s="5"/>
      <c r="O405" s="5"/>
      <c r="P405" s="5"/>
      <c r="Q405" s="5"/>
      <c r="R405" s="34" t="s">
        <v>4</v>
      </c>
      <c r="S405" s="59" t="s">
        <v>532</v>
      </c>
      <c r="T405" s="59"/>
      <c r="U405" s="59"/>
      <c r="V405" s="59"/>
      <c r="W405" s="22" t="e">
        <f>MATCH(C:C,'[3]форма 2'!$C$1:$C$65536,0)</f>
        <v>#N/A</v>
      </c>
      <c r="X405" s="22" t="e">
        <f>INDEX('[3]форма 2'!$Z$1:$Z$65536,W:W,0)</f>
        <v>#N/A</v>
      </c>
      <c r="Y405" s="3">
        <f>MATCH(C:C,[4]TDSheet!$A$1:$A$65536,0)</f>
        <v>608</v>
      </c>
      <c r="Z405" s="3" t="str">
        <f>INDEX([4]TDSheet!$D$1:$D$65536,Y:Y,0)</f>
        <v>4.6 Автоматика</v>
      </c>
      <c r="AA405" s="3" t="s">
        <v>697</v>
      </c>
      <c r="AB405" s="3" t="s">
        <v>532</v>
      </c>
    </row>
    <row r="406" spans="1:28" s="3" customFormat="1" ht="12.75" x14ac:dyDescent="0.2">
      <c r="A406" s="60"/>
      <c r="B406" s="54"/>
      <c r="C406" s="60"/>
      <c r="D406" s="60"/>
      <c r="E406" s="60"/>
      <c r="F406" s="58"/>
      <c r="G406" s="61"/>
      <c r="H406" s="61"/>
      <c r="I406" s="5"/>
      <c r="J406" s="4">
        <v>0</v>
      </c>
      <c r="K406" s="4">
        <v>286</v>
      </c>
      <c r="L406" s="4">
        <v>0</v>
      </c>
      <c r="M406" s="5"/>
      <c r="N406" s="5"/>
      <c r="O406" s="4"/>
      <c r="P406" s="5"/>
      <c r="Q406" s="5"/>
      <c r="R406" s="28" t="s">
        <v>803</v>
      </c>
      <c r="S406" s="59"/>
      <c r="T406" s="59"/>
      <c r="U406" s="59"/>
      <c r="V406" s="59"/>
      <c r="W406" s="22"/>
      <c r="X406" s="22"/>
    </row>
    <row r="407" spans="1:28" s="3" customFormat="1" ht="12.75" x14ac:dyDescent="0.2">
      <c r="A407" s="60">
        <v>191</v>
      </c>
      <c r="B407" s="52" t="s">
        <v>17</v>
      </c>
      <c r="C407" s="60" t="s">
        <v>346</v>
      </c>
      <c r="D407" s="60">
        <v>2017</v>
      </c>
      <c r="E407" s="60">
        <v>2018</v>
      </c>
      <c r="F407" s="58" t="s">
        <v>332</v>
      </c>
      <c r="G407" s="61">
        <v>18008.474576271186</v>
      </c>
      <c r="H407" s="61">
        <v>18008.474576271186</v>
      </c>
      <c r="I407" s="5"/>
      <c r="J407" s="5">
        <v>0</v>
      </c>
      <c r="K407" s="5">
        <v>5760.0000000000009</v>
      </c>
      <c r="L407" s="5">
        <v>1440.0000000000002</v>
      </c>
      <c r="M407" s="5"/>
      <c r="N407" s="5"/>
      <c r="O407" s="5"/>
      <c r="P407" s="5"/>
      <c r="Q407" s="5"/>
      <c r="R407" s="34" t="s">
        <v>4</v>
      </c>
      <c r="S407" s="59" t="s">
        <v>380</v>
      </c>
      <c r="T407" s="59"/>
      <c r="U407" s="59"/>
      <c r="V407" s="59"/>
      <c r="W407" s="22" t="e">
        <f>MATCH(C:C,'[3]форма 2'!$C$1:$C$65536,0)</f>
        <v>#N/A</v>
      </c>
      <c r="X407" s="22" t="e">
        <f>INDEX('[3]форма 2'!$Z$1:$Z$65536,W:W,0)</f>
        <v>#N/A</v>
      </c>
      <c r="Y407" s="3">
        <f>MATCH(C:C,[4]TDSheet!$A$1:$A$65536,0)</f>
        <v>892</v>
      </c>
      <c r="Z407" s="3" t="str">
        <f>INDEX([4]TDSheet!$D$1:$D$65536,Y:Y,0)</f>
        <v>4.8 Вспомогательное</v>
      </c>
      <c r="AA407" s="3" t="s">
        <v>698</v>
      </c>
      <c r="AB407" s="3" t="s">
        <v>699</v>
      </c>
    </row>
    <row r="408" spans="1:28" s="3" customFormat="1" ht="12.75" x14ac:dyDescent="0.2">
      <c r="A408" s="60"/>
      <c r="B408" s="54"/>
      <c r="C408" s="60"/>
      <c r="D408" s="60"/>
      <c r="E408" s="60"/>
      <c r="F408" s="58"/>
      <c r="G408" s="61"/>
      <c r="H408" s="61"/>
      <c r="I408" s="5"/>
      <c r="J408" s="4">
        <v>0</v>
      </c>
      <c r="K408" s="4">
        <v>5760.0000000000009</v>
      </c>
      <c r="L408" s="4">
        <v>1440.0000000000002</v>
      </c>
      <c r="M408" s="5"/>
      <c r="N408" s="5"/>
      <c r="O408" s="4"/>
      <c r="P408" s="5"/>
      <c r="Q408" s="5"/>
      <c r="R408" s="28" t="s">
        <v>803</v>
      </c>
      <c r="S408" s="59"/>
      <c r="T408" s="59"/>
      <c r="U408" s="59"/>
      <c r="V408" s="59"/>
      <c r="W408" s="22"/>
      <c r="X408" s="22"/>
    </row>
    <row r="409" spans="1:28" s="3" customFormat="1" ht="12.75" x14ac:dyDescent="0.2">
      <c r="A409" s="60">
        <v>192</v>
      </c>
      <c r="B409" s="52" t="s">
        <v>17</v>
      </c>
      <c r="C409" s="60" t="s">
        <v>347</v>
      </c>
      <c r="D409" s="60">
        <v>2017</v>
      </c>
      <c r="E409" s="60">
        <v>2018</v>
      </c>
      <c r="F409" s="58" t="s">
        <v>333</v>
      </c>
      <c r="G409" s="61">
        <v>19999.999999999996</v>
      </c>
      <c r="H409" s="61">
        <v>19999.999999999996</v>
      </c>
      <c r="I409" s="5"/>
      <c r="J409" s="5">
        <v>0</v>
      </c>
      <c r="K409" s="5">
        <v>4000</v>
      </c>
      <c r="L409" s="5">
        <v>4000</v>
      </c>
      <c r="M409" s="5"/>
      <c r="N409" s="5"/>
      <c r="O409" s="5"/>
      <c r="P409" s="5"/>
      <c r="Q409" s="5"/>
      <c r="R409" s="34" t="s">
        <v>4</v>
      </c>
      <c r="S409" s="59" t="s">
        <v>380</v>
      </c>
      <c r="T409" s="59"/>
      <c r="U409" s="59"/>
      <c r="V409" s="59"/>
      <c r="W409" s="22" t="e">
        <f>MATCH(C:C,'[3]форма 2'!$C$1:$C$65536,0)</f>
        <v>#N/A</v>
      </c>
      <c r="X409" s="22" t="e">
        <f>INDEX('[3]форма 2'!$Z$1:$Z$65536,W:W,0)</f>
        <v>#N/A</v>
      </c>
      <c r="Y409" s="3">
        <f>MATCH(C:C,[4]TDSheet!$A$1:$A$65536,0)</f>
        <v>929</v>
      </c>
      <c r="Z409" s="3" t="str">
        <f>INDEX([4]TDSheet!$D$1:$D$65536,Y:Y,0)</f>
        <v>4.8 Вспомогательное</v>
      </c>
      <c r="AA409" s="3" t="s">
        <v>700</v>
      </c>
      <c r="AB409" s="3" t="s">
        <v>701</v>
      </c>
    </row>
    <row r="410" spans="1:28" s="3" customFormat="1" ht="12.75" x14ac:dyDescent="0.2">
      <c r="A410" s="60"/>
      <c r="B410" s="54"/>
      <c r="C410" s="60"/>
      <c r="D410" s="60"/>
      <c r="E410" s="60"/>
      <c r="F410" s="58"/>
      <c r="G410" s="61"/>
      <c r="H410" s="61"/>
      <c r="I410" s="5"/>
      <c r="J410" s="4">
        <v>0</v>
      </c>
      <c r="K410" s="4">
        <v>4000</v>
      </c>
      <c r="L410" s="4">
        <v>4000</v>
      </c>
      <c r="M410" s="5"/>
      <c r="N410" s="5"/>
      <c r="O410" s="4"/>
      <c r="P410" s="5"/>
      <c r="Q410" s="5"/>
      <c r="R410" s="28" t="s">
        <v>803</v>
      </c>
      <c r="S410" s="59"/>
      <c r="T410" s="59"/>
      <c r="U410" s="59"/>
      <c r="V410" s="59"/>
      <c r="W410" s="22"/>
      <c r="X410" s="22"/>
    </row>
    <row r="411" spans="1:28" s="3" customFormat="1" ht="12.75" x14ac:dyDescent="0.2">
      <c r="A411" s="60">
        <v>193</v>
      </c>
      <c r="B411" s="52" t="s">
        <v>17</v>
      </c>
      <c r="C411" s="60" t="s">
        <v>348</v>
      </c>
      <c r="D411" s="60">
        <v>2017</v>
      </c>
      <c r="E411" s="60">
        <v>2017</v>
      </c>
      <c r="F411" s="58" t="s">
        <v>334</v>
      </c>
      <c r="G411" s="61">
        <v>6600</v>
      </c>
      <c r="H411" s="61">
        <v>6600</v>
      </c>
      <c r="I411" s="5"/>
      <c r="J411" s="5">
        <v>0</v>
      </c>
      <c r="K411" s="5">
        <v>6600</v>
      </c>
      <c r="L411" s="5">
        <v>0</v>
      </c>
      <c r="M411" s="5"/>
      <c r="N411" s="5"/>
      <c r="O411" s="5"/>
      <c r="P411" s="5"/>
      <c r="Q411" s="5"/>
      <c r="R411" s="34" t="s">
        <v>4</v>
      </c>
      <c r="S411" s="59" t="s">
        <v>380</v>
      </c>
      <c r="T411" s="59"/>
      <c r="U411" s="59"/>
      <c r="V411" s="59"/>
      <c r="W411" s="22" t="e">
        <f>MATCH(C:C,'[3]форма 2'!$C$1:$C$65536,0)</f>
        <v>#N/A</v>
      </c>
      <c r="X411" s="22" t="e">
        <f>INDEX('[3]форма 2'!$Z$1:$Z$65536,W:W,0)</f>
        <v>#N/A</v>
      </c>
      <c r="Y411" s="3">
        <f>MATCH(C:C,[4]TDSheet!$A$1:$A$65536,0)</f>
        <v>1022</v>
      </c>
      <c r="Z411" s="3" t="str">
        <f>INDEX([4]TDSheet!$D$1:$D$65536,Y:Y,0)</f>
        <v>4.8 Вспомогательное</v>
      </c>
      <c r="AA411" s="3" t="s">
        <v>702</v>
      </c>
      <c r="AB411" s="3" t="s">
        <v>703</v>
      </c>
    </row>
    <row r="412" spans="1:28" s="3" customFormat="1" ht="12.75" x14ac:dyDescent="0.2">
      <c r="A412" s="60"/>
      <c r="B412" s="54"/>
      <c r="C412" s="60"/>
      <c r="D412" s="60"/>
      <c r="E412" s="60"/>
      <c r="F412" s="58"/>
      <c r="G412" s="61"/>
      <c r="H412" s="61"/>
      <c r="I412" s="5"/>
      <c r="J412" s="4">
        <v>0</v>
      </c>
      <c r="K412" s="4">
        <v>6600</v>
      </c>
      <c r="L412" s="4">
        <v>0</v>
      </c>
      <c r="M412" s="5"/>
      <c r="N412" s="5"/>
      <c r="O412" s="4"/>
      <c r="P412" s="5"/>
      <c r="Q412" s="5"/>
      <c r="R412" s="28" t="s">
        <v>803</v>
      </c>
      <c r="S412" s="59"/>
      <c r="T412" s="59"/>
      <c r="U412" s="59"/>
      <c r="V412" s="59"/>
      <c r="W412" s="22"/>
      <c r="X412" s="22"/>
    </row>
    <row r="413" spans="1:28" s="3" customFormat="1" ht="12.75" x14ac:dyDescent="0.2">
      <c r="A413" s="60">
        <v>194</v>
      </c>
      <c r="B413" s="52" t="s">
        <v>17</v>
      </c>
      <c r="C413" s="60" t="s">
        <v>349</v>
      </c>
      <c r="D413" s="60">
        <v>2016</v>
      </c>
      <c r="E413" s="60">
        <v>2016</v>
      </c>
      <c r="F413" s="58" t="s">
        <v>335</v>
      </c>
      <c r="G413" s="61">
        <v>1000</v>
      </c>
      <c r="H413" s="61">
        <v>995.76271186440658</v>
      </c>
      <c r="I413" s="5"/>
      <c r="J413" s="5">
        <v>400</v>
      </c>
      <c r="K413" s="5">
        <v>0</v>
      </c>
      <c r="L413" s="5">
        <v>0</v>
      </c>
      <c r="M413" s="5"/>
      <c r="N413" s="5"/>
      <c r="O413" s="5"/>
      <c r="P413" s="5"/>
      <c r="Q413" s="5"/>
      <c r="R413" s="34" t="s">
        <v>4</v>
      </c>
      <c r="S413" s="59" t="s">
        <v>743</v>
      </c>
      <c r="T413" s="59"/>
      <c r="U413" s="59"/>
      <c r="V413" s="59"/>
      <c r="W413" s="22" t="e">
        <f>MATCH(C:C,'[3]форма 2'!$C$1:$C$65536,0)</f>
        <v>#N/A</v>
      </c>
      <c r="X413" s="22" t="e">
        <f>INDEX('[3]форма 2'!$Z$1:$Z$65536,W:W,0)</f>
        <v>#N/A</v>
      </c>
      <c r="Y413" s="3">
        <f>MATCH(C:C,[4]TDSheet!$A$1:$A$65536,0)</f>
        <v>1170</v>
      </c>
      <c r="Z413" s="3" t="str">
        <f>INDEX([4]TDSheet!$D$1:$D$65536,Y:Y,0)</f>
        <v xml:space="preserve">5.1 Прочие Надежность </v>
      </c>
      <c r="AA413" s="3" t="s">
        <v>675</v>
      </c>
      <c r="AB413" s="3" t="s">
        <v>704</v>
      </c>
    </row>
    <row r="414" spans="1:28" s="3" customFormat="1" ht="12.75" x14ac:dyDescent="0.2">
      <c r="A414" s="60"/>
      <c r="B414" s="54"/>
      <c r="C414" s="60"/>
      <c r="D414" s="60"/>
      <c r="E414" s="60"/>
      <c r="F414" s="58"/>
      <c r="G414" s="61"/>
      <c r="H414" s="61"/>
      <c r="I414" s="5"/>
      <c r="J414" s="4">
        <v>400</v>
      </c>
      <c r="K414" s="4">
        <v>0</v>
      </c>
      <c r="L414" s="4">
        <v>0</v>
      </c>
      <c r="M414" s="5"/>
      <c r="N414" s="5"/>
      <c r="O414" s="4"/>
      <c r="P414" s="5"/>
      <c r="Q414" s="5"/>
      <c r="R414" s="28" t="s">
        <v>805</v>
      </c>
      <c r="S414" s="59"/>
      <c r="T414" s="59"/>
      <c r="U414" s="59"/>
      <c r="V414" s="59"/>
      <c r="W414" s="22"/>
      <c r="X414" s="22"/>
    </row>
    <row r="415" spans="1:28" s="3" customFormat="1" ht="12.75" x14ac:dyDescent="0.2">
      <c r="A415" s="60">
        <v>195</v>
      </c>
      <c r="B415" s="52" t="s">
        <v>17</v>
      </c>
      <c r="C415" s="60" t="s">
        <v>350</v>
      </c>
      <c r="D415" s="60">
        <v>2017</v>
      </c>
      <c r="E415" s="60">
        <v>2017</v>
      </c>
      <c r="F415" s="58" t="s">
        <v>336</v>
      </c>
      <c r="G415" s="61">
        <v>1211.8644067796611</v>
      </c>
      <c r="H415" s="61">
        <v>1207.6271186440677</v>
      </c>
      <c r="I415" s="5"/>
      <c r="J415" s="5">
        <v>0</v>
      </c>
      <c r="K415" s="5">
        <v>479.99999999999994</v>
      </c>
      <c r="L415" s="5">
        <v>0</v>
      </c>
      <c r="M415" s="5"/>
      <c r="N415" s="5"/>
      <c r="O415" s="5"/>
      <c r="P415" s="5"/>
      <c r="Q415" s="5"/>
      <c r="R415" s="34" t="s">
        <v>4</v>
      </c>
      <c r="S415" s="59" t="s">
        <v>706</v>
      </c>
      <c r="T415" s="59"/>
      <c r="U415" s="59"/>
      <c r="V415" s="59"/>
      <c r="W415" s="22" t="e">
        <f>MATCH(C:C,'[3]форма 2'!$C$1:$C$65536,0)</f>
        <v>#N/A</v>
      </c>
      <c r="X415" s="22" t="e">
        <f>INDEX('[3]форма 2'!$Z$1:$Z$65536,W:W,0)</f>
        <v>#N/A</v>
      </c>
      <c r="Y415" s="3">
        <f>MATCH(C:C,[4]TDSheet!$A$1:$A$65536,0)</f>
        <v>1179</v>
      </c>
      <c r="Z415" s="3" t="str">
        <f>INDEX([4]TDSheet!$D$1:$D$65536,Y:Y,0)</f>
        <v xml:space="preserve">5.1 Прочие Надежность </v>
      </c>
      <c r="AA415" s="3" t="s">
        <v>705</v>
      </c>
      <c r="AB415" s="3" t="s">
        <v>706</v>
      </c>
    </row>
    <row r="416" spans="1:28" s="3" customFormat="1" ht="12.75" x14ac:dyDescent="0.2">
      <c r="A416" s="60"/>
      <c r="B416" s="54"/>
      <c r="C416" s="60"/>
      <c r="D416" s="60"/>
      <c r="E416" s="60"/>
      <c r="F416" s="58"/>
      <c r="G416" s="61"/>
      <c r="H416" s="61"/>
      <c r="I416" s="5"/>
      <c r="J416" s="4">
        <v>0</v>
      </c>
      <c r="K416" s="4">
        <v>479.99999999999994</v>
      </c>
      <c r="L416" s="4">
        <v>0</v>
      </c>
      <c r="M416" s="5"/>
      <c r="N416" s="5"/>
      <c r="O416" s="4"/>
      <c r="P416" s="5"/>
      <c r="Q416" s="5"/>
      <c r="R416" s="28" t="s">
        <v>803</v>
      </c>
      <c r="S416" s="59"/>
      <c r="T416" s="59"/>
      <c r="U416" s="59"/>
      <c r="V416" s="59"/>
      <c r="W416" s="22"/>
      <c r="X416" s="22"/>
    </row>
    <row r="417" spans="1:33" s="3" customFormat="1" ht="12.75" x14ac:dyDescent="0.2">
      <c r="A417" s="60">
        <v>196</v>
      </c>
      <c r="B417" s="52" t="s">
        <v>17</v>
      </c>
      <c r="C417" s="60" t="s">
        <v>351</v>
      </c>
      <c r="D417" s="60">
        <v>2016</v>
      </c>
      <c r="E417" s="60">
        <v>2016</v>
      </c>
      <c r="F417" s="58" t="s">
        <v>337</v>
      </c>
      <c r="G417" s="61">
        <v>5400</v>
      </c>
      <c r="H417" s="61">
        <v>5400</v>
      </c>
      <c r="I417" s="5"/>
      <c r="J417" s="5">
        <v>2160</v>
      </c>
      <c r="K417" s="5">
        <v>0</v>
      </c>
      <c r="L417" s="5">
        <v>0</v>
      </c>
      <c r="M417" s="5"/>
      <c r="N417" s="5"/>
      <c r="O417" s="5"/>
      <c r="P417" s="5"/>
      <c r="Q417" s="5"/>
      <c r="R417" s="34" t="s">
        <v>4</v>
      </c>
      <c r="S417" s="59" t="s">
        <v>392</v>
      </c>
      <c r="T417" s="59"/>
      <c r="U417" s="59"/>
      <c r="V417" s="59"/>
      <c r="W417" s="22" t="e">
        <f>MATCH(C:C,'[3]форма 2'!$C$1:$C$65536,0)</f>
        <v>#N/A</v>
      </c>
      <c r="X417" s="22" t="e">
        <f>INDEX('[3]форма 2'!$Z$1:$Z$65536,W:W,0)</f>
        <v>#N/A</v>
      </c>
      <c r="Y417" s="3">
        <f>MATCH(C:C,[4]TDSheet!$A$1:$A$65536,0)</f>
        <v>1205</v>
      </c>
      <c r="Z417" s="3" t="str">
        <f>INDEX([4]TDSheet!$D$1:$D$65536,Y:Y,0)</f>
        <v>5.10 Прочие. Транспорт</v>
      </c>
      <c r="AA417" s="3" t="s">
        <v>598</v>
      </c>
      <c r="AB417" s="3" t="s">
        <v>599</v>
      </c>
    </row>
    <row r="418" spans="1:33" s="3" customFormat="1" ht="12.75" x14ac:dyDescent="0.2">
      <c r="A418" s="60"/>
      <c r="B418" s="54"/>
      <c r="C418" s="60"/>
      <c r="D418" s="60"/>
      <c r="E418" s="60"/>
      <c r="F418" s="58"/>
      <c r="G418" s="61"/>
      <c r="H418" s="61"/>
      <c r="I418" s="5"/>
      <c r="J418" s="4">
        <v>2160</v>
      </c>
      <c r="K418" s="4">
        <v>0</v>
      </c>
      <c r="L418" s="4">
        <v>0</v>
      </c>
      <c r="M418" s="5"/>
      <c r="N418" s="5"/>
      <c r="O418" s="4"/>
      <c r="P418" s="5"/>
      <c r="Q418" s="5"/>
      <c r="R418" s="28" t="s">
        <v>805</v>
      </c>
      <c r="S418" s="59"/>
      <c r="T418" s="59"/>
      <c r="U418" s="59"/>
      <c r="V418" s="59"/>
      <c r="W418" s="22"/>
      <c r="X418" s="22"/>
    </row>
    <row r="419" spans="1:33" s="3" customFormat="1" ht="12.75" x14ac:dyDescent="0.2">
      <c r="A419" s="60">
        <v>197</v>
      </c>
      <c r="B419" s="52" t="s">
        <v>17</v>
      </c>
      <c r="C419" s="60" t="s">
        <v>352</v>
      </c>
      <c r="D419" s="60">
        <v>2017</v>
      </c>
      <c r="E419" s="60">
        <v>2017</v>
      </c>
      <c r="F419" s="58" t="s">
        <v>338</v>
      </c>
      <c r="G419" s="61">
        <v>5386.9999999999991</v>
      </c>
      <c r="H419" s="61">
        <v>5387</v>
      </c>
      <c r="I419" s="5"/>
      <c r="J419" s="5">
        <v>0</v>
      </c>
      <c r="K419" s="5">
        <v>2154.7999999999997</v>
      </c>
      <c r="L419" s="5">
        <v>0</v>
      </c>
      <c r="M419" s="5"/>
      <c r="N419" s="5"/>
      <c r="O419" s="5"/>
      <c r="P419" s="5"/>
      <c r="Q419" s="5"/>
      <c r="R419" s="34" t="s">
        <v>4</v>
      </c>
      <c r="S419" s="59" t="s">
        <v>392</v>
      </c>
      <c r="T419" s="59"/>
      <c r="U419" s="59"/>
      <c r="V419" s="59"/>
      <c r="W419" s="22" t="e">
        <f>MATCH(C:C,'[3]форма 2'!$C$1:$C$65536,0)</f>
        <v>#N/A</v>
      </c>
      <c r="X419" s="22" t="e">
        <f>INDEX('[3]форма 2'!$Z$1:$Z$65536,W:W,0)</f>
        <v>#N/A</v>
      </c>
      <c r="Y419" s="3">
        <f>MATCH(C:C,[4]TDSheet!$A$1:$A$65536,0)</f>
        <v>1219</v>
      </c>
      <c r="Z419" s="3" t="str">
        <f>INDEX([4]TDSheet!$D$1:$D$65536,Y:Y,0)</f>
        <v>5.10 Прочие. Транспорт</v>
      </c>
      <c r="AA419" s="3" t="s">
        <v>598</v>
      </c>
      <c r="AB419" s="3" t="s">
        <v>707</v>
      </c>
    </row>
    <row r="420" spans="1:33" s="3" customFormat="1" ht="12.75" x14ac:dyDescent="0.2">
      <c r="A420" s="60"/>
      <c r="B420" s="54"/>
      <c r="C420" s="60"/>
      <c r="D420" s="60"/>
      <c r="E420" s="60"/>
      <c r="F420" s="58"/>
      <c r="G420" s="61"/>
      <c r="H420" s="61"/>
      <c r="I420" s="5"/>
      <c r="J420" s="4">
        <v>0</v>
      </c>
      <c r="K420" s="4">
        <v>2154.7999999999997</v>
      </c>
      <c r="L420" s="4">
        <v>0</v>
      </c>
      <c r="M420" s="5"/>
      <c r="N420" s="5"/>
      <c r="O420" s="4"/>
      <c r="P420" s="5"/>
      <c r="Q420" s="5"/>
      <c r="R420" s="28" t="s">
        <v>805</v>
      </c>
      <c r="S420" s="59"/>
      <c r="T420" s="59"/>
      <c r="U420" s="59"/>
      <c r="V420" s="59"/>
      <c r="W420" s="22"/>
      <c r="X420" s="22"/>
    </row>
    <row r="421" spans="1:33" s="3" customFormat="1" ht="12.75" x14ac:dyDescent="0.2">
      <c r="A421" s="60">
        <v>198</v>
      </c>
      <c r="B421" s="52" t="s">
        <v>17</v>
      </c>
      <c r="C421" s="60" t="s">
        <v>468</v>
      </c>
      <c r="D421" s="60">
        <v>2018</v>
      </c>
      <c r="E421" s="60">
        <v>2018</v>
      </c>
      <c r="F421" s="58" t="s">
        <v>469</v>
      </c>
      <c r="G421" s="61">
        <v>4000</v>
      </c>
      <c r="H421" s="61">
        <v>4000</v>
      </c>
      <c r="I421" s="5"/>
      <c r="J421" s="5">
        <v>0</v>
      </c>
      <c r="K421" s="5">
        <v>0</v>
      </c>
      <c r="L421" s="5">
        <v>1600</v>
      </c>
      <c r="M421" s="5"/>
      <c r="N421" s="5"/>
      <c r="O421" s="5"/>
      <c r="P421" s="5"/>
      <c r="Q421" s="5"/>
      <c r="R421" s="34" t="s">
        <v>4</v>
      </c>
      <c r="S421" s="59" t="s">
        <v>392</v>
      </c>
      <c r="T421" s="59"/>
      <c r="U421" s="59"/>
      <c r="V421" s="59"/>
      <c r="W421" s="22" t="e">
        <f>MATCH(C:C,'[3]форма 2'!$C$1:$C$65536,0)</f>
        <v>#N/A</v>
      </c>
      <c r="X421" s="22" t="e">
        <f>INDEX('[3]форма 2'!$Z$1:$Z$65536,W:W,0)</f>
        <v>#N/A</v>
      </c>
      <c r="Y421" s="3">
        <f>MATCH(C:C,[4]TDSheet!$A$1:$A$65536,0)</f>
        <v>1188</v>
      </c>
      <c r="Z421" s="3" t="str">
        <f>INDEX([4]TDSheet!$D$1:$D$65536,Y:Y,0)</f>
        <v>5.10 Прочие. Транспорт</v>
      </c>
      <c r="AA421" s="3" t="s">
        <v>598</v>
      </c>
      <c r="AB421" s="3" t="s">
        <v>599</v>
      </c>
    </row>
    <row r="422" spans="1:33" s="3" customFormat="1" ht="12.75" x14ac:dyDescent="0.2">
      <c r="A422" s="60"/>
      <c r="B422" s="54"/>
      <c r="C422" s="60"/>
      <c r="D422" s="60"/>
      <c r="E422" s="60"/>
      <c r="F422" s="58"/>
      <c r="G422" s="61"/>
      <c r="H422" s="61"/>
      <c r="I422" s="5"/>
      <c r="J422" s="4">
        <v>0</v>
      </c>
      <c r="K422" s="4">
        <v>0</v>
      </c>
      <c r="L422" s="4">
        <v>1600</v>
      </c>
      <c r="M422" s="5"/>
      <c r="N422" s="5"/>
      <c r="O422" s="4"/>
      <c r="P422" s="5"/>
      <c r="Q422" s="5"/>
      <c r="R422" s="28" t="s">
        <v>805</v>
      </c>
      <c r="S422" s="59"/>
      <c r="T422" s="59"/>
      <c r="U422" s="59"/>
      <c r="V422" s="59"/>
      <c r="W422" s="22"/>
      <c r="X422" s="22"/>
    </row>
    <row r="423" spans="1:33" s="3" customFormat="1" ht="12.75" x14ac:dyDescent="0.2">
      <c r="A423" s="60">
        <v>199</v>
      </c>
      <c r="B423" s="52" t="s">
        <v>17</v>
      </c>
      <c r="C423" s="60" t="s">
        <v>353</v>
      </c>
      <c r="D423" s="60">
        <v>2017</v>
      </c>
      <c r="E423" s="60">
        <v>2017</v>
      </c>
      <c r="F423" s="58" t="s">
        <v>339</v>
      </c>
      <c r="G423" s="61">
        <v>1500</v>
      </c>
      <c r="H423" s="61">
        <v>1500</v>
      </c>
      <c r="I423" s="5"/>
      <c r="J423" s="5">
        <v>0</v>
      </c>
      <c r="K423" s="5">
        <v>600.00000000000011</v>
      </c>
      <c r="L423" s="5">
        <v>0</v>
      </c>
      <c r="M423" s="5"/>
      <c r="N423" s="5"/>
      <c r="O423" s="5"/>
      <c r="P423" s="5"/>
      <c r="Q423" s="5"/>
      <c r="R423" s="34" t="s">
        <v>4</v>
      </c>
      <c r="S423" s="59" t="s">
        <v>740</v>
      </c>
      <c r="T423" s="59"/>
      <c r="U423" s="59"/>
      <c r="V423" s="59"/>
      <c r="W423" s="22" t="e">
        <f>MATCH(C:C,'[3]форма 2'!$C$1:$C$65536,0)</f>
        <v>#N/A</v>
      </c>
      <c r="X423" s="22" t="e">
        <f>INDEX('[3]форма 2'!$Z$1:$Z$65536,W:W,0)</f>
        <v>#N/A</v>
      </c>
      <c r="Y423" s="3">
        <f>MATCH(C:C,[4]TDSheet!$A$1:$A$65536,0)</f>
        <v>1235</v>
      </c>
      <c r="Z423" s="3" t="str">
        <f>INDEX([4]TDSheet!$D$1:$D$65536,Y:Y,0)</f>
        <v>5.13 ГО и ЧС</v>
      </c>
      <c r="AA423" s="3" t="s">
        <v>566</v>
      </c>
      <c r="AB423" s="3" t="s">
        <v>677</v>
      </c>
    </row>
    <row r="424" spans="1:33" s="3" customFormat="1" ht="12.75" x14ac:dyDescent="0.2">
      <c r="A424" s="60"/>
      <c r="B424" s="54"/>
      <c r="C424" s="60"/>
      <c r="D424" s="60"/>
      <c r="E424" s="60"/>
      <c r="F424" s="58"/>
      <c r="G424" s="61"/>
      <c r="H424" s="61"/>
      <c r="I424" s="5"/>
      <c r="J424" s="4">
        <v>0</v>
      </c>
      <c r="K424" s="4">
        <v>600.00000000000011</v>
      </c>
      <c r="L424" s="4">
        <v>0</v>
      </c>
      <c r="M424" s="5"/>
      <c r="N424" s="5"/>
      <c r="O424" s="4"/>
      <c r="P424" s="5"/>
      <c r="Q424" s="5"/>
      <c r="R424" s="28" t="s">
        <v>805</v>
      </c>
      <c r="S424" s="59"/>
      <c r="T424" s="59"/>
      <c r="U424" s="59"/>
      <c r="V424" s="59"/>
      <c r="W424" s="22"/>
      <c r="X424" s="22"/>
    </row>
    <row r="425" spans="1:33" s="3" customFormat="1" ht="24" customHeight="1" x14ac:dyDescent="0.2">
      <c r="A425" s="52">
        <v>200</v>
      </c>
      <c r="B425" s="52" t="s">
        <v>17</v>
      </c>
      <c r="C425" s="52" t="s">
        <v>254</v>
      </c>
      <c r="D425" s="52">
        <v>2015</v>
      </c>
      <c r="E425" s="52">
        <v>2018</v>
      </c>
      <c r="F425" s="43" t="s">
        <v>470</v>
      </c>
      <c r="G425" s="46">
        <v>315813.55932203389</v>
      </c>
      <c r="H425" s="46">
        <v>315813.55932203389</v>
      </c>
      <c r="I425" s="5">
        <v>47465.180999999997</v>
      </c>
      <c r="J425" s="5">
        <v>25200.000000000004</v>
      </c>
      <c r="K425" s="5">
        <v>54800.000000000007</v>
      </c>
      <c r="L425" s="5">
        <v>0</v>
      </c>
      <c r="M425" s="5">
        <v>41383.200344000004</v>
      </c>
      <c r="N425" s="5">
        <v>0</v>
      </c>
      <c r="O425" s="5">
        <v>0</v>
      </c>
      <c r="P425" s="5">
        <v>24923.011532000004</v>
      </c>
      <c r="Q425" s="5">
        <v>16460.188812</v>
      </c>
      <c r="R425" s="34" t="s">
        <v>4</v>
      </c>
      <c r="S425" s="62" t="s">
        <v>399</v>
      </c>
      <c r="T425" s="63"/>
      <c r="U425" s="63"/>
      <c r="V425" s="64"/>
      <c r="W425" s="22" t="e">
        <f>MATCH(C:C,'[3]форма 2'!$C$1:$C$65536,0)</f>
        <v>#N/A</v>
      </c>
      <c r="X425" s="22" t="e">
        <f>INDEX('[3]форма 2'!$Z$1:$Z$65536,W:W,0)</f>
        <v>#N/A</v>
      </c>
      <c r="Y425" s="3">
        <f>MATCH(C:C,[4]TDSheet!$A$1:$A$65536,0)</f>
        <v>644</v>
      </c>
      <c r="Z425" s="3" t="str">
        <f>INDEX([4]TDSheet!$D$1:$D$65536,Y:Y,0)</f>
        <v>4.6 Автоматика</v>
      </c>
      <c r="AA425" s="3" t="s">
        <v>708</v>
      </c>
      <c r="AB425" s="3" t="s">
        <v>399</v>
      </c>
    </row>
    <row r="426" spans="1:33" s="3" customFormat="1" ht="12.75" customHeight="1" x14ac:dyDescent="0.2">
      <c r="A426" s="53"/>
      <c r="B426" s="53"/>
      <c r="C426" s="53"/>
      <c r="D426" s="53"/>
      <c r="E426" s="53"/>
      <c r="F426" s="44"/>
      <c r="G426" s="47"/>
      <c r="H426" s="47"/>
      <c r="I426" s="4">
        <v>47465.180999999997</v>
      </c>
      <c r="J426" s="4">
        <v>25200.000000000004</v>
      </c>
      <c r="K426" s="4">
        <v>0</v>
      </c>
      <c r="L426" s="4">
        <v>0</v>
      </c>
      <c r="M426" s="4">
        <v>41383.200344000004</v>
      </c>
      <c r="N426" s="4">
        <v>0</v>
      </c>
      <c r="O426" s="4">
        <v>0</v>
      </c>
      <c r="P426" s="4">
        <v>24923.011532000004</v>
      </c>
      <c r="Q426" s="4">
        <v>16460.188812</v>
      </c>
      <c r="R426" s="28" t="s">
        <v>803</v>
      </c>
      <c r="S426" s="65"/>
      <c r="T426" s="66"/>
      <c r="U426" s="66"/>
      <c r="V426" s="67"/>
      <c r="W426" s="22"/>
      <c r="X426" s="22"/>
    </row>
    <row r="427" spans="1:33" s="3" customFormat="1" ht="15.75" customHeight="1" x14ac:dyDescent="0.2">
      <c r="A427" s="54"/>
      <c r="B427" s="54"/>
      <c r="C427" s="54"/>
      <c r="D427" s="54"/>
      <c r="E427" s="54"/>
      <c r="F427" s="45"/>
      <c r="G427" s="48"/>
      <c r="H427" s="48"/>
      <c r="I427" s="4"/>
      <c r="J427" s="4"/>
      <c r="K427" s="4">
        <v>54800.000000000007</v>
      </c>
      <c r="L427" s="4"/>
      <c r="M427" s="4"/>
      <c r="N427" s="4"/>
      <c r="O427" s="4"/>
      <c r="P427" s="4"/>
      <c r="Q427" s="4"/>
      <c r="R427" s="28" t="s">
        <v>805</v>
      </c>
      <c r="S427" s="68"/>
      <c r="T427" s="69"/>
      <c r="U427" s="69"/>
      <c r="V427" s="70"/>
      <c r="W427" s="22"/>
      <c r="X427" s="22"/>
    </row>
    <row r="428" spans="1:33" s="3" customFormat="1" ht="33" customHeight="1" x14ac:dyDescent="0.2">
      <c r="A428" s="60">
        <v>201</v>
      </c>
      <c r="B428" s="52" t="s">
        <v>17</v>
      </c>
      <c r="C428" s="60" t="s">
        <v>250</v>
      </c>
      <c r="D428" s="60">
        <v>2015</v>
      </c>
      <c r="E428" s="60">
        <v>2018</v>
      </c>
      <c r="F428" s="58" t="s">
        <v>189</v>
      </c>
      <c r="G428" s="61">
        <v>343898.30508474581</v>
      </c>
      <c r="H428" s="61">
        <v>343898.30508474575</v>
      </c>
      <c r="I428" s="5">
        <v>14000</v>
      </c>
      <c r="J428" s="5">
        <v>41185.599999999999</v>
      </c>
      <c r="K428" s="5">
        <v>41185.599999999999</v>
      </c>
      <c r="L428" s="5">
        <v>41185.200000000004</v>
      </c>
      <c r="M428" s="5">
        <v>3944.2886800000001</v>
      </c>
      <c r="N428" s="5">
        <v>0</v>
      </c>
      <c r="O428" s="5">
        <v>0</v>
      </c>
      <c r="P428" s="5">
        <v>975.68439999999998</v>
      </c>
      <c r="Q428" s="5">
        <v>2968.60428</v>
      </c>
      <c r="R428" s="34" t="s">
        <v>4</v>
      </c>
      <c r="S428" s="59" t="s">
        <v>378</v>
      </c>
      <c r="T428" s="59"/>
      <c r="U428" s="59"/>
      <c r="V428" s="59"/>
      <c r="W428" s="22" t="e">
        <f>MATCH(C:C,'[3]форма 2'!$C$1:$C$65536,0)</f>
        <v>#N/A</v>
      </c>
      <c r="X428" s="22" t="e">
        <f>INDEX('[3]форма 2'!$Z$1:$Z$65536,W:W,0)</f>
        <v>#N/A</v>
      </c>
      <c r="Y428" s="3">
        <f>MATCH(C:C,[4]TDSheet!$A$1:$A$65536,0)</f>
        <v>1523</v>
      </c>
      <c r="Z428" s="3" t="str">
        <f>INDEX([4]TDSheet!$D$1:$D$65536,Y:Y,0)</f>
        <v>5.6 ИТСО</v>
      </c>
      <c r="AA428" s="3" t="s">
        <v>550</v>
      </c>
      <c r="AB428" s="3" t="s">
        <v>551</v>
      </c>
    </row>
    <row r="429" spans="1:33" s="3" customFormat="1" ht="12.75" x14ac:dyDescent="0.2">
      <c r="A429" s="60"/>
      <c r="B429" s="54"/>
      <c r="C429" s="60"/>
      <c r="D429" s="60"/>
      <c r="E429" s="60"/>
      <c r="F429" s="58"/>
      <c r="G429" s="61"/>
      <c r="H429" s="61"/>
      <c r="I429" s="4">
        <v>14000</v>
      </c>
      <c r="J429" s="4">
        <v>41185.599999999999</v>
      </c>
      <c r="K429" s="4">
        <v>41185.599999999999</v>
      </c>
      <c r="L429" s="4">
        <v>41185.200000000004</v>
      </c>
      <c r="M429" s="4">
        <v>3944.2886800000001</v>
      </c>
      <c r="N429" s="4">
        <v>0</v>
      </c>
      <c r="O429" s="4">
        <v>0</v>
      </c>
      <c r="P429" s="4">
        <v>975.68439999999998</v>
      </c>
      <c r="Q429" s="4">
        <v>2968.60428</v>
      </c>
      <c r="R429" s="28" t="s">
        <v>803</v>
      </c>
      <c r="S429" s="59"/>
      <c r="T429" s="59"/>
      <c r="U429" s="59"/>
      <c r="V429" s="59"/>
      <c r="W429" s="22"/>
      <c r="X429" s="22"/>
    </row>
    <row r="430" spans="1:33" s="3" customFormat="1" ht="12.75" x14ac:dyDescent="0.2">
      <c r="A430" s="60">
        <v>202</v>
      </c>
      <c r="B430" s="52" t="s">
        <v>17</v>
      </c>
      <c r="C430" s="60" t="s">
        <v>507</v>
      </c>
      <c r="D430" s="60">
        <v>2015</v>
      </c>
      <c r="E430" s="60">
        <v>2016</v>
      </c>
      <c r="F430" s="58" t="s">
        <v>508</v>
      </c>
      <c r="G430" s="61">
        <v>2560.31</v>
      </c>
      <c r="H430" s="61">
        <v>2560.31</v>
      </c>
      <c r="I430" s="5"/>
      <c r="J430" s="5"/>
      <c r="K430" s="5"/>
      <c r="L430" s="5"/>
      <c r="M430" s="5">
        <v>981.14561200000014</v>
      </c>
      <c r="N430" s="5">
        <v>0</v>
      </c>
      <c r="O430" s="5">
        <v>0</v>
      </c>
      <c r="P430" s="5">
        <v>916.07234400000004</v>
      </c>
      <c r="Q430" s="5">
        <v>65.073268000000098</v>
      </c>
      <c r="R430" s="34" t="s">
        <v>4</v>
      </c>
      <c r="S430" s="59" t="s">
        <v>793</v>
      </c>
      <c r="T430" s="59"/>
      <c r="U430" s="59"/>
      <c r="V430" s="59"/>
      <c r="W430" s="22" t="e">
        <f>MATCH(C:C,'[3]форма 2'!$C$1:$C$65536,0)</f>
        <v>#N/A</v>
      </c>
      <c r="X430" s="22" t="e">
        <f>INDEX('[3]форма 2'!$Z$1:$Z$65536,W:W,0)</f>
        <v>#N/A</v>
      </c>
      <c r="Y430" s="3" t="e">
        <f>MATCH(C:C,[4]TDSheet!$A$1:$A$65536,0)</f>
        <v>#N/A</v>
      </c>
      <c r="Z430" s="3" t="e">
        <f>INDEX([4]TDSheet!$D$1:$D$65536,Y:Y,0)</f>
        <v>#N/A</v>
      </c>
      <c r="AA430" s="3" t="e">
        <v>#N/A</v>
      </c>
      <c r="AB430" s="3" t="e">
        <v>#N/A</v>
      </c>
      <c r="AD430" s="3">
        <f>MATCH(C:C,[5]TDSheet!$A$1:$A$65536,0)</f>
        <v>853</v>
      </c>
      <c r="AE430" s="3" t="s">
        <v>775</v>
      </c>
      <c r="AF430" s="3" t="s">
        <v>792</v>
      </c>
      <c r="AG430" s="3" t="s">
        <v>793</v>
      </c>
    </row>
    <row r="431" spans="1:33" s="3" customFormat="1" ht="12.75" x14ac:dyDescent="0.2">
      <c r="A431" s="60"/>
      <c r="B431" s="54"/>
      <c r="C431" s="60"/>
      <c r="D431" s="60"/>
      <c r="E431" s="60"/>
      <c r="F431" s="58"/>
      <c r="G431" s="61"/>
      <c r="H431" s="61"/>
      <c r="I431" s="5"/>
      <c r="J431" s="4"/>
      <c r="K431" s="4"/>
      <c r="L431" s="4"/>
      <c r="M431" s="4">
        <v>981.14561200000014</v>
      </c>
      <c r="N431" s="4">
        <v>0</v>
      </c>
      <c r="O431" s="4">
        <v>0</v>
      </c>
      <c r="P431" s="4">
        <v>916.07234400000004</v>
      </c>
      <c r="Q431" s="4">
        <v>65.073268000000098</v>
      </c>
      <c r="R431" s="28" t="s">
        <v>805</v>
      </c>
      <c r="S431" s="59"/>
      <c r="T431" s="59"/>
      <c r="U431" s="59"/>
      <c r="V431" s="59"/>
      <c r="W431" s="22"/>
      <c r="X431" s="22"/>
    </row>
    <row r="432" spans="1:33" s="3" customFormat="1" ht="12.75" x14ac:dyDescent="0.2">
      <c r="A432" s="60">
        <v>203</v>
      </c>
      <c r="B432" s="52" t="s">
        <v>17</v>
      </c>
      <c r="C432" s="60" t="s">
        <v>509</v>
      </c>
      <c r="D432" s="60">
        <v>2015</v>
      </c>
      <c r="E432" s="60">
        <v>2019</v>
      </c>
      <c r="F432" s="58" t="s">
        <v>510</v>
      </c>
      <c r="G432" s="61">
        <v>84744</v>
      </c>
      <c r="H432" s="61">
        <v>84744</v>
      </c>
      <c r="I432" s="5"/>
      <c r="J432" s="5"/>
      <c r="K432" s="5"/>
      <c r="L432" s="5"/>
      <c r="M432" s="5">
        <v>166.09100000000001</v>
      </c>
      <c r="N432" s="5">
        <v>0</v>
      </c>
      <c r="O432" s="5">
        <v>0</v>
      </c>
      <c r="P432" s="5">
        <v>166.09100000000001</v>
      </c>
      <c r="Q432" s="5">
        <v>0</v>
      </c>
      <c r="R432" s="34" t="s">
        <v>4</v>
      </c>
      <c r="S432" s="59" t="s">
        <v>745</v>
      </c>
      <c r="T432" s="59"/>
      <c r="U432" s="59"/>
      <c r="V432" s="59"/>
      <c r="W432" s="22" t="e">
        <f>MATCH(C:C,'[3]форма 2'!$C$1:$C$65536,0)</f>
        <v>#N/A</v>
      </c>
      <c r="X432" s="22" t="e">
        <f>INDEX('[3]форма 2'!$Z$1:$Z$65536,W:W,0)</f>
        <v>#N/A</v>
      </c>
      <c r="Y432" s="3">
        <f>MATCH(C:C,[4]TDSheet!$A$1:$A$65536,0)</f>
        <v>369</v>
      </c>
      <c r="Z432" s="3" t="str">
        <f>INDEX([4]TDSheet!$D$1:$D$65536,Y:Y,0)</f>
        <v>3.5 Технологические присоединения</v>
      </c>
      <c r="AA432" s="3" t="s">
        <v>709</v>
      </c>
      <c r="AB432" s="3" t="s">
        <v>710</v>
      </c>
    </row>
    <row r="433" spans="1:33" s="3" customFormat="1" ht="12.75" x14ac:dyDescent="0.2">
      <c r="A433" s="60"/>
      <c r="B433" s="54"/>
      <c r="C433" s="60"/>
      <c r="D433" s="60"/>
      <c r="E433" s="60"/>
      <c r="F433" s="58"/>
      <c r="G433" s="61"/>
      <c r="H433" s="61"/>
      <c r="I433" s="5"/>
      <c r="J433" s="4"/>
      <c r="K433" s="4"/>
      <c r="L433" s="4"/>
      <c r="M433" s="4">
        <v>166.09100000000001</v>
      </c>
      <c r="N433" s="4">
        <v>0</v>
      </c>
      <c r="O433" s="4">
        <v>0</v>
      </c>
      <c r="P433" s="4">
        <v>166.09100000000001</v>
      </c>
      <c r="Q433" s="4">
        <v>0</v>
      </c>
      <c r="R433" s="28" t="s">
        <v>805</v>
      </c>
      <c r="S433" s="59"/>
      <c r="T433" s="59"/>
      <c r="U433" s="59"/>
      <c r="V433" s="59"/>
      <c r="W433" s="22"/>
      <c r="X433" s="22"/>
    </row>
    <row r="434" spans="1:33" s="3" customFormat="1" ht="12.75" x14ac:dyDescent="0.2">
      <c r="A434" s="60">
        <v>204</v>
      </c>
      <c r="B434" s="52" t="s">
        <v>17</v>
      </c>
      <c r="C434" s="60" t="s">
        <v>511</v>
      </c>
      <c r="D434" s="60">
        <v>2015</v>
      </c>
      <c r="E434" s="60">
        <v>2016</v>
      </c>
      <c r="F434" s="58" t="s">
        <v>512</v>
      </c>
      <c r="G434" s="61">
        <v>36500</v>
      </c>
      <c r="H434" s="61">
        <v>36500</v>
      </c>
      <c r="I434" s="5"/>
      <c r="J434" s="5"/>
      <c r="K434" s="5"/>
      <c r="L434" s="5"/>
      <c r="M434" s="5">
        <v>7185.5979520000001</v>
      </c>
      <c r="N434" s="5">
        <v>0</v>
      </c>
      <c r="O434" s="5">
        <v>0</v>
      </c>
      <c r="P434" s="5">
        <v>0</v>
      </c>
      <c r="Q434" s="5">
        <v>7185.5979520000001</v>
      </c>
      <c r="R434" s="34" t="s">
        <v>4</v>
      </c>
      <c r="S434" s="59" t="s">
        <v>380</v>
      </c>
      <c r="T434" s="59"/>
      <c r="U434" s="59"/>
      <c r="V434" s="59"/>
      <c r="W434" s="22" t="e">
        <f>MATCH(C:C,'[3]форма 2'!$C$1:$C$65536,0)</f>
        <v>#N/A</v>
      </c>
      <c r="X434" s="22" t="e">
        <f>INDEX('[3]форма 2'!$Z$1:$Z$65536,W:W,0)</f>
        <v>#N/A</v>
      </c>
      <c r="Y434" s="3">
        <f>MATCH(C:C,[4]TDSheet!$A$1:$A$65536,0)</f>
        <v>405</v>
      </c>
      <c r="Z434" s="3" t="str">
        <f>INDEX([4]TDSheet!$D$1:$D$65536,Y:Y,0)</f>
        <v>4.1 Турбины</v>
      </c>
      <c r="AA434" s="3" t="s">
        <v>711</v>
      </c>
      <c r="AB434" s="3" t="s">
        <v>712</v>
      </c>
    </row>
    <row r="435" spans="1:33" s="3" customFormat="1" ht="12.75" x14ac:dyDescent="0.2">
      <c r="A435" s="60"/>
      <c r="B435" s="54"/>
      <c r="C435" s="60"/>
      <c r="D435" s="60"/>
      <c r="E435" s="60"/>
      <c r="F435" s="58"/>
      <c r="G435" s="61"/>
      <c r="H435" s="61"/>
      <c r="I435" s="5"/>
      <c r="J435" s="4"/>
      <c r="K435" s="4"/>
      <c r="L435" s="4"/>
      <c r="M435" s="4">
        <v>7185.5979520000001</v>
      </c>
      <c r="N435" s="4">
        <v>0</v>
      </c>
      <c r="O435" s="4">
        <v>0</v>
      </c>
      <c r="P435" s="4">
        <v>0</v>
      </c>
      <c r="Q435" s="4">
        <v>7185.5979520000001</v>
      </c>
      <c r="R435" s="28" t="s">
        <v>805</v>
      </c>
      <c r="S435" s="59"/>
      <c r="T435" s="59"/>
      <c r="U435" s="59"/>
      <c r="V435" s="59"/>
      <c r="W435" s="22"/>
      <c r="X435" s="22"/>
    </row>
    <row r="436" spans="1:33" s="3" customFormat="1" ht="12.75" x14ac:dyDescent="0.2">
      <c r="A436" s="60">
        <v>205</v>
      </c>
      <c r="B436" s="52" t="s">
        <v>17</v>
      </c>
      <c r="C436" s="60" t="s">
        <v>513</v>
      </c>
      <c r="D436" s="60">
        <v>2015</v>
      </c>
      <c r="E436" s="60">
        <v>2016</v>
      </c>
      <c r="F436" s="58" t="s">
        <v>514</v>
      </c>
      <c r="G436" s="61">
        <v>49810</v>
      </c>
      <c r="H436" s="61">
        <v>49810</v>
      </c>
      <c r="I436" s="5"/>
      <c r="J436" s="5"/>
      <c r="K436" s="5"/>
      <c r="L436" s="5"/>
      <c r="M436" s="5">
        <v>19969.624395999999</v>
      </c>
      <c r="N436" s="5">
        <v>0</v>
      </c>
      <c r="O436" s="5">
        <v>0</v>
      </c>
      <c r="P436" s="5">
        <v>0</v>
      </c>
      <c r="Q436" s="5">
        <v>19969.624395999999</v>
      </c>
      <c r="R436" s="34" t="s">
        <v>4</v>
      </c>
      <c r="S436" s="59" t="s">
        <v>380</v>
      </c>
      <c r="T436" s="59"/>
      <c r="U436" s="59"/>
      <c r="V436" s="59"/>
      <c r="W436" s="22" t="e">
        <f>MATCH(C:C,'[3]форма 2'!$C$1:$C$65536,0)</f>
        <v>#N/A</v>
      </c>
      <c r="X436" s="22" t="e">
        <f>INDEX('[3]форма 2'!$Z$1:$Z$65536,W:W,0)</f>
        <v>#N/A</v>
      </c>
      <c r="Y436" s="3">
        <f>MATCH(C:C,[4]TDSheet!$A$1:$A$65536,0)</f>
        <v>1066</v>
      </c>
      <c r="Z436" s="3" t="str">
        <f>INDEX([4]TDSheet!$D$1:$D$65536,Y:Y,0)</f>
        <v>4.8 Вспомогательное</v>
      </c>
      <c r="AA436" s="3" t="s">
        <v>713</v>
      </c>
      <c r="AB436" s="3" t="s">
        <v>714</v>
      </c>
    </row>
    <row r="437" spans="1:33" s="3" customFormat="1" ht="12.75" x14ac:dyDescent="0.2">
      <c r="A437" s="60"/>
      <c r="B437" s="54"/>
      <c r="C437" s="60"/>
      <c r="D437" s="60"/>
      <c r="E437" s="60"/>
      <c r="F437" s="58"/>
      <c r="G437" s="61"/>
      <c r="H437" s="61"/>
      <c r="I437" s="5"/>
      <c r="J437" s="4"/>
      <c r="K437" s="4"/>
      <c r="L437" s="4"/>
      <c r="M437" s="4">
        <v>19969.624395999999</v>
      </c>
      <c r="N437" s="4">
        <v>0</v>
      </c>
      <c r="O437" s="4">
        <v>0</v>
      </c>
      <c r="P437" s="4">
        <v>0</v>
      </c>
      <c r="Q437" s="4">
        <v>19969.624395999999</v>
      </c>
      <c r="R437" s="28" t="s">
        <v>805</v>
      </c>
      <c r="S437" s="59"/>
      <c r="T437" s="59"/>
      <c r="U437" s="59"/>
      <c r="V437" s="59"/>
      <c r="W437" s="22"/>
      <c r="X437" s="22"/>
    </row>
    <row r="438" spans="1:33" s="3" customFormat="1" ht="12.75" x14ac:dyDescent="0.2">
      <c r="A438" s="60">
        <v>206</v>
      </c>
      <c r="B438" s="52" t="s">
        <v>17</v>
      </c>
      <c r="C438" s="60" t="s">
        <v>515</v>
      </c>
      <c r="D438" s="60">
        <v>2015</v>
      </c>
      <c r="E438" s="60">
        <v>2015</v>
      </c>
      <c r="F438" s="58" t="s">
        <v>516</v>
      </c>
      <c r="G438" s="61">
        <v>3732.9749999999999</v>
      </c>
      <c r="H438" s="61">
        <v>3732.9749999999999</v>
      </c>
      <c r="I438" s="5"/>
      <c r="J438" s="5"/>
      <c r="K438" s="5"/>
      <c r="L438" s="5"/>
      <c r="M438" s="5">
        <v>1493.19</v>
      </c>
      <c r="N438" s="5">
        <v>0</v>
      </c>
      <c r="O438" s="5">
        <v>0</v>
      </c>
      <c r="P438" s="5">
        <v>0</v>
      </c>
      <c r="Q438" s="5">
        <v>1493.19</v>
      </c>
      <c r="R438" s="34" t="s">
        <v>4</v>
      </c>
      <c r="S438" s="59" t="s">
        <v>380</v>
      </c>
      <c r="T438" s="59"/>
      <c r="U438" s="59"/>
      <c r="V438" s="59"/>
      <c r="W438" s="22" t="e">
        <f>MATCH(C:C,'[3]форма 2'!$C$1:$C$65536,0)</f>
        <v>#N/A</v>
      </c>
      <c r="X438" s="22" t="e">
        <f>INDEX('[3]форма 2'!$Z$1:$Z$65536,W:W,0)</f>
        <v>#N/A</v>
      </c>
      <c r="Y438" s="3" t="e">
        <f>MATCH(C:C,[4]TDSheet!$A$1:$A$65536,0)</f>
        <v>#N/A</v>
      </c>
      <c r="Z438" s="3" t="e">
        <f>INDEX([4]TDSheet!$D$1:$D$65536,Y:Y,0)</f>
        <v>#N/A</v>
      </c>
      <c r="AA438" s="3" t="e">
        <v>#N/A</v>
      </c>
      <c r="AB438" s="3" t="e">
        <v>#N/A</v>
      </c>
      <c r="AD438" s="3">
        <f>MATCH(C:C,[5]TDSheet!$A$1:$A$65536,0)</f>
        <v>352</v>
      </c>
      <c r="AE438" s="3" t="s">
        <v>763</v>
      </c>
      <c r="AF438" s="3" t="s">
        <v>794</v>
      </c>
      <c r="AG438" s="3" t="s">
        <v>795</v>
      </c>
    </row>
    <row r="439" spans="1:33" s="3" customFormat="1" ht="12.75" x14ac:dyDescent="0.2">
      <c r="A439" s="60"/>
      <c r="B439" s="54"/>
      <c r="C439" s="60"/>
      <c r="D439" s="60"/>
      <c r="E439" s="60"/>
      <c r="F439" s="58"/>
      <c r="G439" s="61"/>
      <c r="H439" s="61"/>
      <c r="I439" s="5"/>
      <c r="J439" s="4"/>
      <c r="K439" s="4"/>
      <c r="L439" s="4"/>
      <c r="M439" s="4">
        <v>1493.19</v>
      </c>
      <c r="N439" s="4">
        <v>0</v>
      </c>
      <c r="O439" s="4">
        <v>0</v>
      </c>
      <c r="P439" s="4">
        <v>0</v>
      </c>
      <c r="Q439" s="4">
        <v>1493.19</v>
      </c>
      <c r="R439" s="28" t="s">
        <v>805</v>
      </c>
      <c r="S439" s="59"/>
      <c r="T439" s="59"/>
      <c r="U439" s="59"/>
      <c r="V439" s="59"/>
      <c r="W439" s="22"/>
      <c r="X439" s="22"/>
    </row>
    <row r="440" spans="1:33" s="3" customFormat="1" ht="15.75" customHeight="1" x14ac:dyDescent="0.2">
      <c r="A440" s="60">
        <v>207</v>
      </c>
      <c r="B440" s="52" t="s">
        <v>259</v>
      </c>
      <c r="C440" s="60" t="s">
        <v>362</v>
      </c>
      <c r="D440" s="60">
        <v>2016</v>
      </c>
      <c r="E440" s="60">
        <v>2016</v>
      </c>
      <c r="F440" s="58" t="s">
        <v>361</v>
      </c>
      <c r="G440" s="61">
        <v>18999.999999999996</v>
      </c>
      <c r="H440" s="61">
        <v>19000</v>
      </c>
      <c r="I440" s="5"/>
      <c r="J440" s="5">
        <v>6080</v>
      </c>
      <c r="K440" s="5">
        <v>0</v>
      </c>
      <c r="L440" s="5">
        <v>0</v>
      </c>
      <c r="M440" s="5"/>
      <c r="N440" s="5"/>
      <c r="O440" s="5"/>
      <c r="P440" s="5"/>
      <c r="Q440" s="5"/>
      <c r="R440" s="34" t="s">
        <v>4</v>
      </c>
      <c r="S440" s="59" t="s">
        <v>747</v>
      </c>
      <c r="T440" s="59"/>
      <c r="U440" s="59"/>
      <c r="V440" s="59"/>
      <c r="W440" s="22" t="e">
        <f>MATCH(C:C,'[3]форма 2'!$C$1:$C$65536,0)</f>
        <v>#N/A</v>
      </c>
      <c r="X440" s="22" t="e">
        <f>INDEX('[3]форма 2'!$Z$1:$Z$65536,W:W,0)</f>
        <v>#N/A</v>
      </c>
      <c r="Y440" s="3">
        <f>MATCH(C:C,[4]TDSheet!$A$1:$A$65536,0)</f>
        <v>333</v>
      </c>
      <c r="Z440" s="3" t="str">
        <f>INDEX([4]TDSheet!$D$1:$D$65536,Y:Y,0)</f>
        <v>3.2 Информационные технологии</v>
      </c>
      <c r="AA440" s="3" t="s">
        <v>715</v>
      </c>
      <c r="AB440" s="3" t="s">
        <v>716</v>
      </c>
    </row>
    <row r="441" spans="1:33" s="3" customFormat="1" ht="15.75" customHeight="1" x14ac:dyDescent="0.2">
      <c r="A441" s="60"/>
      <c r="B441" s="54"/>
      <c r="C441" s="60"/>
      <c r="D441" s="60"/>
      <c r="E441" s="60"/>
      <c r="F441" s="58"/>
      <c r="G441" s="61"/>
      <c r="H441" s="61"/>
      <c r="I441" s="5"/>
      <c r="J441" s="4">
        <v>6080</v>
      </c>
      <c r="K441" s="4">
        <v>0</v>
      </c>
      <c r="L441" s="4">
        <v>0</v>
      </c>
      <c r="M441" s="5"/>
      <c r="N441" s="5"/>
      <c r="O441" s="4"/>
      <c r="P441" s="5"/>
      <c r="Q441" s="5"/>
      <c r="R441" s="28" t="s">
        <v>805</v>
      </c>
      <c r="S441" s="59"/>
      <c r="T441" s="59"/>
      <c r="U441" s="59"/>
      <c r="V441" s="59"/>
      <c r="W441" s="22"/>
      <c r="X441" s="22"/>
    </row>
    <row r="442" spans="1:33" s="3" customFormat="1" ht="63.75" x14ac:dyDescent="0.2">
      <c r="A442" s="60">
        <v>208</v>
      </c>
      <c r="B442" s="52" t="s">
        <v>259</v>
      </c>
      <c r="C442" s="60" t="s">
        <v>123</v>
      </c>
      <c r="D442" s="60">
        <v>2014</v>
      </c>
      <c r="E442" s="60">
        <v>2015</v>
      </c>
      <c r="F442" s="58" t="s">
        <v>209</v>
      </c>
      <c r="G442" s="61">
        <v>3980</v>
      </c>
      <c r="H442" s="61">
        <v>3980</v>
      </c>
      <c r="I442" s="5">
        <v>0</v>
      </c>
      <c r="J442" s="5">
        <v>0</v>
      </c>
      <c r="K442" s="5">
        <v>0</v>
      </c>
      <c r="L442" s="5">
        <v>0</v>
      </c>
      <c r="M442" s="5">
        <v>0</v>
      </c>
      <c r="N442" s="5"/>
      <c r="O442" s="5"/>
      <c r="P442" s="5"/>
      <c r="Q442" s="5"/>
      <c r="R442" s="34" t="s">
        <v>4</v>
      </c>
      <c r="S442" s="59" t="s">
        <v>404</v>
      </c>
      <c r="T442" s="59"/>
      <c r="U442" s="59"/>
      <c r="V442" s="59"/>
      <c r="W442" s="22">
        <f>MATCH(C:C,'[3]форма 2'!$C$1:$C$65536,0)</f>
        <v>732</v>
      </c>
      <c r="X442" s="22" t="str">
        <f>INDEX('[3]форма 2'!$Z$1:$Z$65536,W:W,0)</f>
        <v xml:space="preserve"> Расширение возможностей существующего оборудования для удовлетворения потребностей персонала ОАО "ТГК-1" при выполнении поставленных задач</v>
      </c>
      <c r="Y442" s="3" t="e">
        <f>MATCH(C:C,[4]TDSheet!$A$1:$A$65536,0)</f>
        <v>#N/A</v>
      </c>
      <c r="Z442" s="3" t="e">
        <f>INDEX([4]TDSheet!$D$1:$D$65536,Y:Y,0)</f>
        <v>#N/A</v>
      </c>
      <c r="AA442" s="3" t="e">
        <v>#N/A</v>
      </c>
      <c r="AB442" s="3" t="e">
        <v>#N/A</v>
      </c>
    </row>
    <row r="443" spans="1:33" s="3" customFormat="1" ht="12.75" x14ac:dyDescent="0.2">
      <c r="A443" s="60"/>
      <c r="B443" s="54"/>
      <c r="C443" s="60"/>
      <c r="D443" s="60"/>
      <c r="E443" s="60"/>
      <c r="F443" s="58"/>
      <c r="G443" s="61"/>
      <c r="H443" s="61"/>
      <c r="I443" s="5"/>
      <c r="J443" s="4"/>
      <c r="K443" s="4"/>
      <c r="L443" s="4"/>
      <c r="M443" s="5"/>
      <c r="N443" s="5"/>
      <c r="O443" s="4"/>
      <c r="P443" s="5"/>
      <c r="Q443" s="5"/>
      <c r="R443" s="28"/>
      <c r="S443" s="59"/>
      <c r="T443" s="59"/>
      <c r="U443" s="59"/>
      <c r="V443" s="59"/>
      <c r="W443" s="22"/>
      <c r="X443" s="22"/>
    </row>
    <row r="444" spans="1:33" s="3" customFormat="1" ht="51" x14ac:dyDescent="0.2">
      <c r="A444" s="60">
        <v>209</v>
      </c>
      <c r="B444" s="52" t="s">
        <v>259</v>
      </c>
      <c r="C444" s="60" t="s">
        <v>124</v>
      </c>
      <c r="D444" s="60">
        <v>2014</v>
      </c>
      <c r="E444" s="60">
        <v>2015</v>
      </c>
      <c r="F444" s="58" t="s">
        <v>210</v>
      </c>
      <c r="G444" s="61">
        <v>3980</v>
      </c>
      <c r="H444" s="61">
        <v>3980</v>
      </c>
      <c r="I444" s="5">
        <v>0</v>
      </c>
      <c r="J444" s="5">
        <v>0</v>
      </c>
      <c r="K444" s="5">
        <v>0</v>
      </c>
      <c r="L444" s="5">
        <v>0</v>
      </c>
      <c r="M444" s="5">
        <v>0</v>
      </c>
      <c r="N444" s="5"/>
      <c r="O444" s="5"/>
      <c r="P444" s="5"/>
      <c r="Q444" s="5"/>
      <c r="R444" s="34" t="s">
        <v>4</v>
      </c>
      <c r="S444" s="59" t="s">
        <v>405</v>
      </c>
      <c r="T444" s="59"/>
      <c r="U444" s="59"/>
      <c r="V444" s="59"/>
      <c r="W444" s="22">
        <f>MATCH(C:C,'[3]форма 2'!$C$1:$C$65536,0)</f>
        <v>734</v>
      </c>
      <c r="X444" s="22" t="str">
        <f>INDEX('[3]форма 2'!$Z$1:$Z$65536,W:W,0)</f>
        <v>Расширение возможностей существующего оборудования для удовлетворения потребностей персонала ОАО "ТГК-1" при выполнении поставленных задач</v>
      </c>
      <c r="Y444" s="3" t="e">
        <f>MATCH(C:C,[4]TDSheet!$A$1:$A$65536,0)</f>
        <v>#N/A</v>
      </c>
      <c r="Z444" s="3" t="e">
        <f>INDEX([4]TDSheet!$D$1:$D$65536,Y:Y,0)</f>
        <v>#N/A</v>
      </c>
      <c r="AA444" s="3" t="e">
        <v>#N/A</v>
      </c>
      <c r="AB444" s="3" t="e">
        <v>#N/A</v>
      </c>
    </row>
    <row r="445" spans="1:33" s="3" customFormat="1" ht="12.75" x14ac:dyDescent="0.2">
      <c r="A445" s="60"/>
      <c r="B445" s="54"/>
      <c r="C445" s="60"/>
      <c r="D445" s="60"/>
      <c r="E445" s="60"/>
      <c r="F445" s="58"/>
      <c r="G445" s="61"/>
      <c r="H445" s="61"/>
      <c r="I445" s="5"/>
      <c r="J445" s="4"/>
      <c r="K445" s="4"/>
      <c r="L445" s="4"/>
      <c r="M445" s="5"/>
      <c r="N445" s="5"/>
      <c r="O445" s="4"/>
      <c r="P445" s="5"/>
      <c r="Q445" s="5"/>
      <c r="R445" s="28"/>
      <c r="S445" s="59"/>
      <c r="T445" s="59"/>
      <c r="U445" s="59"/>
      <c r="V445" s="59"/>
      <c r="W445" s="22"/>
      <c r="X445" s="22"/>
    </row>
    <row r="446" spans="1:33" s="3" customFormat="1" ht="25.5" x14ac:dyDescent="0.2">
      <c r="A446" s="60">
        <v>210</v>
      </c>
      <c r="B446" s="52" t="s">
        <v>259</v>
      </c>
      <c r="C446" s="60" t="s">
        <v>122</v>
      </c>
      <c r="D446" s="60">
        <v>2014</v>
      </c>
      <c r="E446" s="60">
        <v>2015</v>
      </c>
      <c r="F446" s="58" t="s">
        <v>208</v>
      </c>
      <c r="G446" s="61">
        <v>893.99999999999989</v>
      </c>
      <c r="H446" s="61">
        <v>894.00000000000011</v>
      </c>
      <c r="I446" s="5">
        <v>0</v>
      </c>
      <c r="J446" s="5">
        <v>0</v>
      </c>
      <c r="K446" s="5">
        <v>0</v>
      </c>
      <c r="L446" s="5">
        <v>0</v>
      </c>
      <c r="M446" s="5">
        <v>0</v>
      </c>
      <c r="N446" s="5"/>
      <c r="O446" s="5"/>
      <c r="P446" s="5"/>
      <c r="Q446" s="5"/>
      <c r="R446" s="34" t="s">
        <v>4</v>
      </c>
      <c r="S446" s="59" t="s">
        <v>403</v>
      </c>
      <c r="T446" s="59"/>
      <c r="U446" s="59"/>
      <c r="V446" s="59"/>
      <c r="W446" s="22">
        <f>MATCH(C:C,'[3]форма 2'!$C$1:$C$65536,0)</f>
        <v>724</v>
      </c>
      <c r="X446" s="22" t="str">
        <f>INDEX('[3]форма 2'!$Z$1:$Z$65536,W:W,0)</f>
        <v>повышение надежности работы ЦОД-2 на ТЭЦ-15</v>
      </c>
      <c r="Y446" s="3" t="e">
        <f>MATCH(C:C,[4]TDSheet!$A$1:$A$65536,0)</f>
        <v>#N/A</v>
      </c>
      <c r="Z446" s="3" t="e">
        <f>INDEX([4]TDSheet!$D$1:$D$65536,Y:Y,0)</f>
        <v>#N/A</v>
      </c>
      <c r="AA446" s="3" t="e">
        <v>#N/A</v>
      </c>
      <c r="AB446" s="3" t="e">
        <v>#N/A</v>
      </c>
    </row>
    <row r="447" spans="1:33" s="3" customFormat="1" ht="12.75" x14ac:dyDescent="0.2">
      <c r="A447" s="60"/>
      <c r="B447" s="54"/>
      <c r="C447" s="60"/>
      <c r="D447" s="60"/>
      <c r="E447" s="60"/>
      <c r="F447" s="58"/>
      <c r="G447" s="61"/>
      <c r="H447" s="61"/>
      <c r="I447" s="5"/>
      <c r="J447" s="4"/>
      <c r="K447" s="4"/>
      <c r="L447" s="4"/>
      <c r="M447" s="5"/>
      <c r="N447" s="5"/>
      <c r="O447" s="4"/>
      <c r="P447" s="5"/>
      <c r="Q447" s="5"/>
      <c r="R447" s="28"/>
      <c r="S447" s="59"/>
      <c r="T447" s="59"/>
      <c r="U447" s="59"/>
      <c r="V447" s="59"/>
      <c r="W447" s="22"/>
      <c r="X447" s="22"/>
    </row>
    <row r="448" spans="1:33" s="3" customFormat="1" ht="76.5" x14ac:dyDescent="0.2">
      <c r="A448" s="60">
        <v>211</v>
      </c>
      <c r="B448" s="52" t="s">
        <v>259</v>
      </c>
      <c r="C448" s="60" t="s">
        <v>125</v>
      </c>
      <c r="D448" s="60">
        <v>2014</v>
      </c>
      <c r="E448" s="60">
        <v>2015</v>
      </c>
      <c r="F448" s="58" t="s">
        <v>121</v>
      </c>
      <c r="G448" s="61">
        <v>17199.999999999996</v>
      </c>
      <c r="H448" s="61">
        <v>17200</v>
      </c>
      <c r="I448" s="5">
        <v>0</v>
      </c>
      <c r="J448" s="5">
        <v>0</v>
      </c>
      <c r="K448" s="5">
        <v>0</v>
      </c>
      <c r="L448" s="5">
        <v>0</v>
      </c>
      <c r="M448" s="5">
        <v>0</v>
      </c>
      <c r="N448" s="5"/>
      <c r="O448" s="5"/>
      <c r="P448" s="5"/>
      <c r="Q448" s="5"/>
      <c r="R448" s="34" t="s">
        <v>4</v>
      </c>
      <c r="S448" s="59" t="s">
        <v>406</v>
      </c>
      <c r="T448" s="59"/>
      <c r="U448" s="59"/>
      <c r="V448" s="59"/>
      <c r="W448" s="22">
        <f>MATCH(C:C,'[3]форма 2'!$C$1:$C$65536,0)</f>
        <v>736</v>
      </c>
      <c r="X448" s="22" t="str">
        <f>INDEX('[3]форма 2'!$Z$1:$Z$65536,W:W,0)</f>
        <v>В целях обеспечения непрерывного производственного процесса увеличение емкости системы консолидированных вычислений ОАО "ТГК-1" сообразно с потребностями системы мультимедийной связи</v>
      </c>
      <c r="Y448" s="3" t="e">
        <f>MATCH(C:C,[4]TDSheet!$A$1:$A$65536,0)</f>
        <v>#N/A</v>
      </c>
      <c r="Z448" s="3" t="e">
        <f>INDEX([4]TDSheet!$D$1:$D$65536,Y:Y,0)</f>
        <v>#N/A</v>
      </c>
      <c r="AA448" s="3" t="e">
        <v>#N/A</v>
      </c>
      <c r="AB448" s="3" t="e">
        <v>#N/A</v>
      </c>
    </row>
    <row r="449" spans="1:28" s="3" customFormat="1" ht="12.75" x14ac:dyDescent="0.2">
      <c r="A449" s="60"/>
      <c r="B449" s="54"/>
      <c r="C449" s="60"/>
      <c r="D449" s="60"/>
      <c r="E449" s="60"/>
      <c r="F449" s="58"/>
      <c r="G449" s="61"/>
      <c r="H449" s="61"/>
      <c r="I449" s="5"/>
      <c r="J449" s="4"/>
      <c r="K449" s="4"/>
      <c r="L449" s="4"/>
      <c r="M449" s="5"/>
      <c r="N449" s="5"/>
      <c r="O449" s="4"/>
      <c r="P449" s="5"/>
      <c r="Q449" s="5"/>
      <c r="R449" s="28"/>
      <c r="S449" s="59"/>
      <c r="T449" s="59"/>
      <c r="U449" s="59"/>
      <c r="V449" s="59"/>
      <c r="W449" s="22"/>
      <c r="X449" s="22"/>
    </row>
    <row r="450" spans="1:28" s="3" customFormat="1" ht="38.25" x14ac:dyDescent="0.2">
      <c r="A450" s="60">
        <v>212</v>
      </c>
      <c r="B450" s="52" t="s">
        <v>259</v>
      </c>
      <c r="C450" s="60" t="s">
        <v>126</v>
      </c>
      <c r="D450" s="60">
        <v>2014</v>
      </c>
      <c r="E450" s="60">
        <v>2015</v>
      </c>
      <c r="F450" s="58" t="s">
        <v>211</v>
      </c>
      <c r="G450" s="61">
        <v>500</v>
      </c>
      <c r="H450" s="61">
        <v>500</v>
      </c>
      <c r="I450" s="5">
        <v>0</v>
      </c>
      <c r="J450" s="5">
        <v>0</v>
      </c>
      <c r="K450" s="5">
        <v>0</v>
      </c>
      <c r="L450" s="5">
        <v>0</v>
      </c>
      <c r="M450" s="5">
        <v>0</v>
      </c>
      <c r="N450" s="5"/>
      <c r="O450" s="5"/>
      <c r="P450" s="5"/>
      <c r="Q450" s="5"/>
      <c r="R450" s="34" t="s">
        <v>4</v>
      </c>
      <c r="S450" s="59" t="s">
        <v>407</v>
      </c>
      <c r="T450" s="59"/>
      <c r="U450" s="59"/>
      <c r="V450" s="59"/>
      <c r="W450" s="22">
        <f>MATCH(C:C,'[3]форма 2'!$C$1:$C$65536,0)</f>
        <v>738</v>
      </c>
      <c r="X450" s="22" t="str">
        <f>INDEX('[3]форма 2'!$Z$1:$Z$65536,W:W,0)</f>
        <v>В целях обеспечения непрерывного производственного процесса  Замена дисковой полки на современную модель</v>
      </c>
      <c r="Y450" s="3" t="e">
        <f>MATCH(C:C,[4]TDSheet!$A$1:$A$65536,0)</f>
        <v>#N/A</v>
      </c>
      <c r="Z450" s="3" t="e">
        <f>INDEX([4]TDSheet!$D$1:$D$65536,Y:Y,0)</f>
        <v>#N/A</v>
      </c>
      <c r="AA450" s="3" t="e">
        <v>#N/A</v>
      </c>
      <c r="AB450" s="3" t="e">
        <v>#N/A</v>
      </c>
    </row>
    <row r="451" spans="1:28" s="3" customFormat="1" ht="12.75" x14ac:dyDescent="0.2">
      <c r="A451" s="60"/>
      <c r="B451" s="54"/>
      <c r="C451" s="60"/>
      <c r="D451" s="60"/>
      <c r="E451" s="60"/>
      <c r="F451" s="58"/>
      <c r="G451" s="61"/>
      <c r="H451" s="61"/>
      <c r="I451" s="5"/>
      <c r="J451" s="4"/>
      <c r="K451" s="4"/>
      <c r="L451" s="4"/>
      <c r="M451" s="5"/>
      <c r="N451" s="5"/>
      <c r="O451" s="4"/>
      <c r="P451" s="5"/>
      <c r="Q451" s="5"/>
      <c r="R451" s="28"/>
      <c r="S451" s="59"/>
      <c r="T451" s="59"/>
      <c r="U451" s="59"/>
      <c r="V451" s="59"/>
      <c r="W451" s="22"/>
      <c r="X451" s="22"/>
    </row>
    <row r="452" spans="1:28" s="3" customFormat="1" ht="12.75" x14ac:dyDescent="0.2">
      <c r="A452" s="60">
        <v>213</v>
      </c>
      <c r="B452" s="52" t="s">
        <v>259</v>
      </c>
      <c r="C452" s="60" t="s">
        <v>519</v>
      </c>
      <c r="D452" s="60">
        <v>2015</v>
      </c>
      <c r="E452" s="60">
        <v>2017</v>
      </c>
      <c r="F452" s="58" t="s">
        <v>520</v>
      </c>
      <c r="G452" s="61">
        <v>157500</v>
      </c>
      <c r="H452" s="61">
        <v>157500</v>
      </c>
      <c r="I452" s="5"/>
      <c r="J452" s="5"/>
      <c r="K452" s="5"/>
      <c r="L452" s="5"/>
      <c r="M452" s="5">
        <v>19479.965993600003</v>
      </c>
      <c r="N452" s="5">
        <v>0</v>
      </c>
      <c r="O452" s="5">
        <v>0</v>
      </c>
      <c r="P452" s="5">
        <v>0</v>
      </c>
      <c r="Q452" s="5">
        <v>19479.965993600003</v>
      </c>
      <c r="R452" s="34" t="s">
        <v>4</v>
      </c>
      <c r="S452" s="59" t="s">
        <v>717</v>
      </c>
      <c r="T452" s="59"/>
      <c r="U452" s="59"/>
      <c r="V452" s="59"/>
      <c r="W452" s="22" t="e">
        <f>MATCH(C:C,'[3]форма 2'!$C$1:$C$65536,0)</f>
        <v>#N/A</v>
      </c>
      <c r="X452" s="22" t="e">
        <f>INDEX('[3]форма 2'!$Z$1:$Z$65536,W:W,0)</f>
        <v>#N/A</v>
      </c>
      <c r="Y452" s="3">
        <f>MATCH(C:C,[4]TDSheet!$A$1:$A$65536,0)</f>
        <v>1398</v>
      </c>
      <c r="Z452" s="3" t="str">
        <f>INDEX([4]TDSheet!$D$1:$D$65536,Y:Y,0)</f>
        <v>5.4 ИТ-Инфраструктура</v>
      </c>
      <c r="AA452" s="3" t="s">
        <v>717</v>
      </c>
      <c r="AB452" s="3" t="s">
        <v>718</v>
      </c>
    </row>
    <row r="453" spans="1:28" s="3" customFormat="1" ht="12.75" x14ac:dyDescent="0.2">
      <c r="A453" s="60"/>
      <c r="B453" s="54"/>
      <c r="C453" s="60"/>
      <c r="D453" s="60"/>
      <c r="E453" s="60"/>
      <c r="F453" s="58"/>
      <c r="G453" s="61"/>
      <c r="H453" s="61"/>
      <c r="I453" s="5"/>
      <c r="J453" s="4"/>
      <c r="K453" s="4"/>
      <c r="L453" s="4"/>
      <c r="M453" s="4">
        <v>19479.965993600003</v>
      </c>
      <c r="N453" s="4">
        <v>0</v>
      </c>
      <c r="O453" s="4">
        <v>0</v>
      </c>
      <c r="P453" s="4">
        <v>0</v>
      </c>
      <c r="Q453" s="4">
        <v>19479.965993600003</v>
      </c>
      <c r="R453" s="28" t="s">
        <v>805</v>
      </c>
      <c r="S453" s="59"/>
      <c r="T453" s="59"/>
      <c r="U453" s="59"/>
      <c r="V453" s="59"/>
      <c r="W453" s="22"/>
      <c r="X453" s="22"/>
    </row>
    <row r="454" spans="1:28" s="3" customFormat="1" ht="42" customHeight="1" x14ac:dyDescent="0.2">
      <c r="A454" s="52">
        <v>214</v>
      </c>
      <c r="B454" s="52" t="s">
        <v>473</v>
      </c>
      <c r="C454" s="52" t="s">
        <v>260</v>
      </c>
      <c r="D454" s="52">
        <v>2014</v>
      </c>
      <c r="E454" s="52">
        <v>2015</v>
      </c>
      <c r="F454" s="55" t="s">
        <v>212</v>
      </c>
      <c r="G454" s="61">
        <v>186728.00000000003</v>
      </c>
      <c r="H454" s="61">
        <v>70050.847457627126</v>
      </c>
      <c r="I454" s="5">
        <v>68000</v>
      </c>
      <c r="J454" s="5">
        <v>0</v>
      </c>
      <c r="K454" s="5">
        <v>0</v>
      </c>
      <c r="L454" s="5">
        <v>0</v>
      </c>
      <c r="M454" s="5">
        <v>188847.45762999999</v>
      </c>
      <c r="N454" s="5">
        <v>21271.186440000001</v>
      </c>
      <c r="O454" s="5">
        <v>0</v>
      </c>
      <c r="P454" s="5">
        <v>167576.27119</v>
      </c>
      <c r="Q454" s="5">
        <v>0</v>
      </c>
      <c r="R454" s="34" t="s">
        <v>4</v>
      </c>
      <c r="S454" s="59" t="s">
        <v>720</v>
      </c>
      <c r="T454" s="59"/>
      <c r="U454" s="59"/>
      <c r="V454" s="59"/>
      <c r="W454" s="22" t="e">
        <f>MATCH(C:C,'[3]форма 2'!$C$1:$C$65536,0)</f>
        <v>#N/A</v>
      </c>
      <c r="X454" s="22" t="e">
        <f>INDEX('[3]форма 2'!$Z$1:$Z$65536,W:W,0)</f>
        <v>#N/A</v>
      </c>
      <c r="Y454" s="3">
        <f>MATCH(C:C,[4]TDSheet!$A$1:$A$65536,0)</f>
        <v>1228</v>
      </c>
      <c r="Z454" s="3" t="str">
        <f>INDEX([4]TDSheet!$D$1:$D$65536,Y:Y,0)</f>
        <v>5.11 Прочие. Разработка схем теплоснабжения</v>
      </c>
      <c r="AA454" s="3" t="s">
        <v>719</v>
      </c>
      <c r="AB454" s="3" t="s">
        <v>720</v>
      </c>
    </row>
    <row r="455" spans="1:28" s="3" customFormat="1" ht="15.75" customHeight="1" x14ac:dyDescent="0.2">
      <c r="A455" s="53"/>
      <c r="B455" s="53"/>
      <c r="C455" s="53"/>
      <c r="D455" s="53"/>
      <c r="E455" s="53"/>
      <c r="F455" s="56"/>
      <c r="G455" s="61"/>
      <c r="H455" s="61"/>
      <c r="I455" s="4">
        <v>68000</v>
      </c>
      <c r="J455" s="4">
        <v>0</v>
      </c>
      <c r="K455" s="4">
        <v>0</v>
      </c>
      <c r="L455" s="4">
        <v>0</v>
      </c>
      <c r="M455" s="4">
        <v>188847.45762999999</v>
      </c>
      <c r="N455" s="4">
        <v>21271.186440000001</v>
      </c>
      <c r="O455" s="4">
        <v>0</v>
      </c>
      <c r="P455" s="4">
        <v>140119</v>
      </c>
      <c r="Q455" s="4">
        <v>0</v>
      </c>
      <c r="R455" s="28" t="s">
        <v>803</v>
      </c>
      <c r="S455" s="59"/>
      <c r="T455" s="59"/>
      <c r="U455" s="59"/>
      <c r="V455" s="59"/>
      <c r="W455" s="22"/>
      <c r="X455" s="22"/>
    </row>
    <row r="456" spans="1:28" s="3" customFormat="1" ht="15.75" customHeight="1" x14ac:dyDescent="0.2">
      <c r="A456" s="54"/>
      <c r="B456" s="54"/>
      <c r="C456" s="54"/>
      <c r="D456" s="54"/>
      <c r="E456" s="54"/>
      <c r="F456" s="57"/>
      <c r="G456" s="38"/>
      <c r="H456" s="38"/>
      <c r="I456" s="4"/>
      <c r="J456" s="4"/>
      <c r="K456" s="4"/>
      <c r="L456" s="4"/>
      <c r="M456" s="4"/>
      <c r="N456" s="4"/>
      <c r="O456" s="4"/>
      <c r="P456" s="4">
        <f>P454-P455</f>
        <v>27457.271189999999</v>
      </c>
      <c r="Q456" s="4"/>
      <c r="R456" s="28" t="s">
        <v>805</v>
      </c>
      <c r="S456" s="37"/>
      <c r="T456" s="37"/>
      <c r="U456" s="37"/>
      <c r="V456" s="37"/>
      <c r="W456" s="22"/>
      <c r="X456" s="22"/>
    </row>
    <row r="457" spans="1:28" s="3" customFormat="1" ht="12.75" x14ac:dyDescent="0.2">
      <c r="A457" s="60">
        <v>215</v>
      </c>
      <c r="B457" s="52" t="s">
        <v>473</v>
      </c>
      <c r="C457" s="60" t="s">
        <v>370</v>
      </c>
      <c r="D457" s="60">
        <v>2017</v>
      </c>
      <c r="E457" s="60">
        <v>2017</v>
      </c>
      <c r="F457" s="58" t="s">
        <v>363</v>
      </c>
      <c r="G457" s="61">
        <v>3008.4745762711864</v>
      </c>
      <c r="H457" s="61">
        <v>3008.4745762711864</v>
      </c>
      <c r="I457" s="5"/>
      <c r="J457" s="5">
        <v>0</v>
      </c>
      <c r="K457" s="5">
        <v>1200.0000000000002</v>
      </c>
      <c r="L457" s="5">
        <v>0</v>
      </c>
      <c r="M457" s="5"/>
      <c r="N457" s="5"/>
      <c r="O457" s="5"/>
      <c r="P457" s="5"/>
      <c r="Q457" s="5"/>
      <c r="R457" s="34" t="s">
        <v>4</v>
      </c>
      <c r="S457" s="59" t="s">
        <v>740</v>
      </c>
      <c r="T457" s="59"/>
      <c r="U457" s="59"/>
      <c r="V457" s="59"/>
      <c r="W457" s="22" t="e">
        <f>MATCH(C:C,'[3]форма 2'!$C$1:$C$65536,0)</f>
        <v>#N/A</v>
      </c>
      <c r="X457" s="22" t="e">
        <f>INDEX('[3]форма 2'!$Z$1:$Z$65536,W:W,0)</f>
        <v>#N/A</v>
      </c>
      <c r="Y457" s="3">
        <f>MATCH(C:C,[4]TDSheet!$A$1:$A$65536,0)</f>
        <v>1265</v>
      </c>
      <c r="Z457" s="3" t="str">
        <f>INDEX([4]TDSheet!$D$1:$D$65536,Y:Y,0)</f>
        <v>5.13 ГО и ЧС</v>
      </c>
      <c r="AA457" s="3" t="s">
        <v>721</v>
      </c>
      <c r="AB457" s="3" t="s">
        <v>722</v>
      </c>
    </row>
    <row r="458" spans="1:28" s="3" customFormat="1" ht="12.75" x14ac:dyDescent="0.2">
      <c r="A458" s="60"/>
      <c r="B458" s="54"/>
      <c r="C458" s="60"/>
      <c r="D458" s="60"/>
      <c r="E458" s="60"/>
      <c r="F458" s="58"/>
      <c r="G458" s="61"/>
      <c r="H458" s="61"/>
      <c r="I458" s="5"/>
      <c r="J458" s="4">
        <v>0</v>
      </c>
      <c r="K458" s="4">
        <v>1200.0000000000002</v>
      </c>
      <c r="L458" s="4">
        <v>0</v>
      </c>
      <c r="M458" s="5"/>
      <c r="N458" s="5"/>
      <c r="O458" s="4"/>
      <c r="P458" s="5"/>
      <c r="Q458" s="5"/>
      <c r="R458" s="28" t="s">
        <v>805</v>
      </c>
      <c r="S458" s="59"/>
      <c r="T458" s="59"/>
      <c r="U458" s="59"/>
      <c r="V458" s="59"/>
      <c r="W458" s="22"/>
      <c r="X458" s="22"/>
    </row>
    <row r="459" spans="1:28" s="3" customFormat="1" ht="24" customHeight="1" x14ac:dyDescent="0.2">
      <c r="A459" s="60">
        <v>216</v>
      </c>
      <c r="B459" s="52" t="s">
        <v>473</v>
      </c>
      <c r="C459" s="60" t="s">
        <v>371</v>
      </c>
      <c r="D459" s="60">
        <v>2016</v>
      </c>
      <c r="E459" s="60">
        <v>2016</v>
      </c>
      <c r="F459" s="58" t="s">
        <v>364</v>
      </c>
      <c r="G459" s="61">
        <v>3200</v>
      </c>
      <c r="H459" s="61">
        <v>3199.1525423728817</v>
      </c>
      <c r="I459" s="5"/>
      <c r="J459" s="5">
        <v>1280.0000000000002</v>
      </c>
      <c r="K459" s="5">
        <v>0</v>
      </c>
      <c r="L459" s="5">
        <v>0</v>
      </c>
      <c r="M459" s="5"/>
      <c r="N459" s="5"/>
      <c r="O459" s="5"/>
      <c r="P459" s="5"/>
      <c r="Q459" s="5"/>
      <c r="R459" s="34" t="s">
        <v>4</v>
      </c>
      <c r="S459" s="59" t="s">
        <v>378</v>
      </c>
      <c r="T459" s="59"/>
      <c r="U459" s="59"/>
      <c r="V459" s="59"/>
      <c r="W459" s="22" t="e">
        <f>MATCH(C:C,'[3]форма 2'!$C$1:$C$65536,0)</f>
        <v>#N/A</v>
      </c>
      <c r="X459" s="22" t="e">
        <f>INDEX('[3]форма 2'!$Z$1:$Z$65536,W:W,0)</f>
        <v>#N/A</v>
      </c>
      <c r="Y459" s="3">
        <f>MATCH(C:C,[4]TDSheet!$A$1:$A$65536,0)</f>
        <v>1587</v>
      </c>
      <c r="Z459" s="3" t="str">
        <f>INDEX([4]TDSheet!$D$1:$D$65536,Y:Y,0)</f>
        <v>5.6 ИТСО</v>
      </c>
      <c r="AA459" s="3" t="s">
        <v>723</v>
      </c>
      <c r="AB459" s="3" t="s">
        <v>724</v>
      </c>
    </row>
    <row r="460" spans="1:28" s="3" customFormat="1" ht="12.75" x14ac:dyDescent="0.2">
      <c r="A460" s="60"/>
      <c r="B460" s="54"/>
      <c r="C460" s="60"/>
      <c r="D460" s="60"/>
      <c r="E460" s="60"/>
      <c r="F460" s="58"/>
      <c r="G460" s="61"/>
      <c r="H460" s="61"/>
      <c r="I460" s="5"/>
      <c r="J460" s="4">
        <v>1280.0000000000002</v>
      </c>
      <c r="K460" s="4">
        <v>0</v>
      </c>
      <c r="L460" s="4">
        <v>0</v>
      </c>
      <c r="M460" s="5"/>
      <c r="N460" s="5"/>
      <c r="O460" s="4"/>
      <c r="P460" s="5"/>
      <c r="Q460" s="5"/>
      <c r="R460" s="28" t="s">
        <v>805</v>
      </c>
      <c r="S460" s="59"/>
      <c r="T460" s="59"/>
      <c r="U460" s="59"/>
      <c r="V460" s="59"/>
      <c r="W460" s="22"/>
      <c r="X460" s="22"/>
    </row>
    <row r="461" spans="1:28" s="3" customFormat="1" ht="34.5" customHeight="1" x14ac:dyDescent="0.2">
      <c r="A461" s="60">
        <v>217</v>
      </c>
      <c r="B461" s="52" t="s">
        <v>473</v>
      </c>
      <c r="C461" s="60" t="s">
        <v>372</v>
      </c>
      <c r="D461" s="60">
        <v>2016</v>
      </c>
      <c r="E461" s="60">
        <v>2016</v>
      </c>
      <c r="F461" s="58" t="s">
        <v>365</v>
      </c>
      <c r="G461" s="61">
        <v>508.47457627118649</v>
      </c>
      <c r="H461" s="61">
        <v>508.47457627118649</v>
      </c>
      <c r="I461" s="5"/>
      <c r="J461" s="5">
        <v>200</v>
      </c>
      <c r="K461" s="5">
        <v>0</v>
      </c>
      <c r="L461" s="5">
        <v>0</v>
      </c>
      <c r="M461" s="5"/>
      <c r="N461" s="5"/>
      <c r="O461" s="5"/>
      <c r="P461" s="5"/>
      <c r="Q461" s="5"/>
      <c r="R461" s="34" t="s">
        <v>4</v>
      </c>
      <c r="S461" s="59" t="s">
        <v>378</v>
      </c>
      <c r="T461" s="59"/>
      <c r="U461" s="59"/>
      <c r="V461" s="59"/>
      <c r="W461" s="22" t="e">
        <f>MATCH(C:C,'[3]форма 2'!$C$1:$C$65536,0)</f>
        <v>#N/A</v>
      </c>
      <c r="X461" s="22" t="e">
        <f>INDEX('[3]форма 2'!$Z$1:$Z$65536,W:W,0)</f>
        <v>#N/A</v>
      </c>
      <c r="Y461" s="3">
        <f>MATCH(C:C,[4]TDSheet!$A$1:$A$65536,0)</f>
        <v>1527</v>
      </c>
      <c r="Z461" s="3" t="str">
        <f>INDEX([4]TDSheet!$D$1:$D$65536,Y:Y,0)</f>
        <v>5.6 ИТСО</v>
      </c>
      <c r="AA461" s="3" t="s">
        <v>725</v>
      </c>
      <c r="AB461" s="3" t="s">
        <v>726</v>
      </c>
    </row>
    <row r="462" spans="1:28" s="3" customFormat="1" ht="12.75" x14ac:dyDescent="0.2">
      <c r="A462" s="60"/>
      <c r="B462" s="54"/>
      <c r="C462" s="60"/>
      <c r="D462" s="60"/>
      <c r="E462" s="60"/>
      <c r="F462" s="58"/>
      <c r="G462" s="61"/>
      <c r="H462" s="61"/>
      <c r="I462" s="5"/>
      <c r="J462" s="4">
        <v>200</v>
      </c>
      <c r="K462" s="4">
        <v>0</v>
      </c>
      <c r="L462" s="4">
        <v>0</v>
      </c>
      <c r="M462" s="5"/>
      <c r="N462" s="5"/>
      <c r="O462" s="4"/>
      <c r="P462" s="5"/>
      <c r="Q462" s="5"/>
      <c r="R462" s="28" t="s">
        <v>805</v>
      </c>
      <c r="S462" s="59"/>
      <c r="T462" s="59"/>
      <c r="U462" s="59"/>
      <c r="V462" s="59"/>
      <c r="W462" s="22"/>
      <c r="X462" s="22"/>
    </row>
    <row r="463" spans="1:28" s="3" customFormat="1" ht="30.75" customHeight="1" x14ac:dyDescent="0.2">
      <c r="A463" s="60">
        <v>218</v>
      </c>
      <c r="B463" s="52" t="s">
        <v>473</v>
      </c>
      <c r="C463" s="60" t="s">
        <v>373</v>
      </c>
      <c r="D463" s="60">
        <v>2016</v>
      </c>
      <c r="E463" s="60">
        <v>2016</v>
      </c>
      <c r="F463" s="58" t="s">
        <v>366</v>
      </c>
      <c r="G463" s="61">
        <v>110.16949152542374</v>
      </c>
      <c r="H463" s="61">
        <v>110.16949152542374</v>
      </c>
      <c r="I463" s="5"/>
      <c r="J463" s="5">
        <v>40.000000000000007</v>
      </c>
      <c r="K463" s="5">
        <v>0</v>
      </c>
      <c r="L463" s="5">
        <v>0</v>
      </c>
      <c r="M463" s="5"/>
      <c r="N463" s="5"/>
      <c r="O463" s="5"/>
      <c r="P463" s="5"/>
      <c r="Q463" s="5"/>
      <c r="R463" s="34" t="s">
        <v>4</v>
      </c>
      <c r="S463" s="59" t="s">
        <v>378</v>
      </c>
      <c r="T463" s="59"/>
      <c r="U463" s="59"/>
      <c r="V463" s="59"/>
      <c r="W463" s="22" t="e">
        <f>MATCH(C:C,'[3]форма 2'!$C$1:$C$65536,0)</f>
        <v>#N/A</v>
      </c>
      <c r="X463" s="22" t="e">
        <f>INDEX('[3]форма 2'!$Z$1:$Z$65536,W:W,0)</f>
        <v>#N/A</v>
      </c>
      <c r="Y463" s="3">
        <f>MATCH(C:C,[4]TDSheet!$A$1:$A$65536,0)</f>
        <v>1528</v>
      </c>
      <c r="Z463" s="3" t="str">
        <f>INDEX([4]TDSheet!$D$1:$D$65536,Y:Y,0)</f>
        <v>5.6 ИТСО</v>
      </c>
      <c r="AA463" s="3" t="s">
        <v>727</v>
      </c>
      <c r="AB463" s="3" t="s">
        <v>728</v>
      </c>
    </row>
    <row r="464" spans="1:28" s="3" customFormat="1" ht="12.75" x14ac:dyDescent="0.2">
      <c r="A464" s="60"/>
      <c r="B464" s="54"/>
      <c r="C464" s="60"/>
      <c r="D464" s="60"/>
      <c r="E464" s="60"/>
      <c r="F464" s="58"/>
      <c r="G464" s="61"/>
      <c r="H464" s="61"/>
      <c r="I464" s="5"/>
      <c r="J464" s="4">
        <v>40.000000000000007</v>
      </c>
      <c r="K464" s="4">
        <v>0</v>
      </c>
      <c r="L464" s="4">
        <v>0</v>
      </c>
      <c r="M464" s="5"/>
      <c r="N464" s="5"/>
      <c r="O464" s="4"/>
      <c r="P464" s="5"/>
      <c r="Q464" s="5"/>
      <c r="R464" s="28" t="s">
        <v>805</v>
      </c>
      <c r="S464" s="59"/>
      <c r="T464" s="59"/>
      <c r="U464" s="59"/>
      <c r="V464" s="59"/>
      <c r="W464" s="22"/>
      <c r="X464" s="22"/>
    </row>
    <row r="465" spans="1:33" s="3" customFormat="1" ht="30.75" customHeight="1" x14ac:dyDescent="0.2">
      <c r="A465" s="60">
        <v>219</v>
      </c>
      <c r="B465" s="52" t="s">
        <v>473</v>
      </c>
      <c r="C465" s="60" t="s">
        <v>374</v>
      </c>
      <c r="D465" s="60">
        <v>2016</v>
      </c>
      <c r="E465" s="60">
        <v>2016</v>
      </c>
      <c r="F465" s="58" t="s">
        <v>367</v>
      </c>
      <c r="G465" s="61">
        <v>260</v>
      </c>
      <c r="H465" s="61">
        <v>260</v>
      </c>
      <c r="I465" s="5"/>
      <c r="J465" s="5">
        <v>104.00000000000001</v>
      </c>
      <c r="K465" s="5">
        <v>0</v>
      </c>
      <c r="L465" s="5">
        <v>0</v>
      </c>
      <c r="M465" s="5"/>
      <c r="N465" s="5"/>
      <c r="O465" s="5"/>
      <c r="P465" s="5"/>
      <c r="Q465" s="5"/>
      <c r="R465" s="34" t="s">
        <v>4</v>
      </c>
      <c r="S465" s="59" t="s">
        <v>378</v>
      </c>
      <c r="T465" s="59"/>
      <c r="U465" s="59"/>
      <c r="V465" s="59"/>
      <c r="W465" s="22" t="e">
        <f>MATCH(C:C,'[3]форма 2'!$C$1:$C$65536,0)</f>
        <v>#N/A</v>
      </c>
      <c r="X465" s="22" t="e">
        <f>INDEX('[3]форма 2'!$Z$1:$Z$65536,W:W,0)</f>
        <v>#N/A</v>
      </c>
      <c r="Y465" s="3">
        <f>MATCH(C:C,[4]TDSheet!$A$1:$A$65536,0)</f>
        <v>1549</v>
      </c>
      <c r="Z465" s="3" t="str">
        <f>INDEX([4]TDSheet!$D$1:$D$65536,Y:Y,0)</f>
        <v>5.6 ИТСО</v>
      </c>
      <c r="AA465" s="3" t="s">
        <v>729</v>
      </c>
      <c r="AB465" s="3" t="s">
        <v>730</v>
      </c>
    </row>
    <row r="466" spans="1:33" s="3" customFormat="1" ht="12.75" x14ac:dyDescent="0.2">
      <c r="A466" s="60"/>
      <c r="B466" s="54"/>
      <c r="C466" s="60"/>
      <c r="D466" s="60"/>
      <c r="E466" s="60"/>
      <c r="F466" s="58"/>
      <c r="G466" s="61"/>
      <c r="H466" s="61"/>
      <c r="I466" s="5"/>
      <c r="J466" s="4">
        <v>104.00000000000001</v>
      </c>
      <c r="K466" s="4">
        <v>0</v>
      </c>
      <c r="L466" s="4">
        <v>0</v>
      </c>
      <c r="M466" s="5"/>
      <c r="N466" s="5"/>
      <c r="O466" s="4"/>
      <c r="P466" s="5"/>
      <c r="Q466" s="5"/>
      <c r="R466" s="28" t="s">
        <v>805</v>
      </c>
      <c r="S466" s="59"/>
      <c r="T466" s="59"/>
      <c r="U466" s="59"/>
      <c r="V466" s="59"/>
      <c r="W466" s="22"/>
      <c r="X466" s="22"/>
    </row>
    <row r="467" spans="1:33" s="3" customFormat="1" ht="39" customHeight="1" x14ac:dyDescent="0.2">
      <c r="A467" s="60">
        <v>220</v>
      </c>
      <c r="B467" s="52" t="s">
        <v>473</v>
      </c>
      <c r="C467" s="60" t="s">
        <v>375</v>
      </c>
      <c r="D467" s="60">
        <v>2016</v>
      </c>
      <c r="E467" s="60">
        <v>2016</v>
      </c>
      <c r="F467" s="58" t="s">
        <v>368</v>
      </c>
      <c r="G467" s="61">
        <v>508.47457627118649</v>
      </c>
      <c r="H467" s="61">
        <v>508.47457627118649</v>
      </c>
      <c r="I467" s="5"/>
      <c r="J467" s="5">
        <v>200</v>
      </c>
      <c r="K467" s="5">
        <v>0</v>
      </c>
      <c r="L467" s="5">
        <v>0</v>
      </c>
      <c r="M467" s="5"/>
      <c r="N467" s="5"/>
      <c r="O467" s="5"/>
      <c r="P467" s="5"/>
      <c r="Q467" s="5"/>
      <c r="R467" s="34" t="s">
        <v>4</v>
      </c>
      <c r="S467" s="59" t="s">
        <v>378</v>
      </c>
      <c r="T467" s="59"/>
      <c r="U467" s="59"/>
      <c r="V467" s="59"/>
      <c r="W467" s="22" t="e">
        <f>MATCH(C:C,'[3]форма 2'!$C$1:$C$65536,0)</f>
        <v>#N/A</v>
      </c>
      <c r="X467" s="22" t="e">
        <f>INDEX('[3]форма 2'!$Z$1:$Z$65536,W:W,0)</f>
        <v>#N/A</v>
      </c>
      <c r="Y467" s="3">
        <f>MATCH(C:C,[4]TDSheet!$A$1:$A$65536,0)</f>
        <v>1580</v>
      </c>
      <c r="Z467" s="3" t="str">
        <f>INDEX([4]TDSheet!$D$1:$D$65536,Y:Y,0)</f>
        <v>5.6 ИТСО</v>
      </c>
      <c r="AA467" s="3" t="s">
        <v>731</v>
      </c>
      <c r="AB467" s="3" t="s">
        <v>730</v>
      </c>
    </row>
    <row r="468" spans="1:33" s="3" customFormat="1" ht="12.75" x14ac:dyDescent="0.2">
      <c r="A468" s="60"/>
      <c r="B468" s="54"/>
      <c r="C468" s="60"/>
      <c r="D468" s="60"/>
      <c r="E468" s="60"/>
      <c r="F468" s="58"/>
      <c r="G468" s="61"/>
      <c r="H468" s="61"/>
      <c r="I468" s="5"/>
      <c r="J468" s="4">
        <v>200</v>
      </c>
      <c r="K468" s="4">
        <v>0</v>
      </c>
      <c r="L468" s="4">
        <v>0</v>
      </c>
      <c r="M468" s="5"/>
      <c r="N468" s="5"/>
      <c r="O468" s="4"/>
      <c r="P468" s="5"/>
      <c r="Q468" s="5"/>
      <c r="R468" s="28" t="s">
        <v>805</v>
      </c>
      <c r="S468" s="59"/>
      <c r="T468" s="59"/>
      <c r="U468" s="59"/>
      <c r="V468" s="59"/>
      <c r="W468" s="22"/>
      <c r="X468" s="22"/>
    </row>
    <row r="469" spans="1:33" s="3" customFormat="1" ht="12.75" x14ac:dyDescent="0.2">
      <c r="A469" s="60">
        <v>221</v>
      </c>
      <c r="B469" s="52" t="s">
        <v>473</v>
      </c>
      <c r="C469" s="60" t="s">
        <v>376</v>
      </c>
      <c r="D469" s="60">
        <v>2016</v>
      </c>
      <c r="E469" s="60">
        <v>2016</v>
      </c>
      <c r="F469" s="58" t="s">
        <v>369</v>
      </c>
      <c r="G469" s="61">
        <v>4999.9999999999991</v>
      </c>
      <c r="H469" s="61">
        <v>4999.9999999999991</v>
      </c>
      <c r="I469" s="5"/>
      <c r="J469" s="5">
        <v>2000</v>
      </c>
      <c r="K469" s="5">
        <v>0</v>
      </c>
      <c r="L469" s="5">
        <v>0</v>
      </c>
      <c r="M469" s="5"/>
      <c r="N469" s="5"/>
      <c r="O469" s="5"/>
      <c r="P469" s="5"/>
      <c r="Q469" s="5"/>
      <c r="R469" s="34" t="s">
        <v>4</v>
      </c>
      <c r="S469" s="59" t="s">
        <v>742</v>
      </c>
      <c r="T469" s="59"/>
      <c r="U469" s="59"/>
      <c r="V469" s="59"/>
      <c r="W469" s="22" t="e">
        <f>MATCH(C:C,'[3]форма 2'!$C$1:$C$65536,0)</f>
        <v>#N/A</v>
      </c>
      <c r="X469" s="22" t="e">
        <f>INDEX('[3]форма 2'!$Z$1:$Z$65536,W:W,0)</f>
        <v>#N/A</v>
      </c>
      <c r="Y469" s="3">
        <f>MATCH(C:C,[4]TDSheet!$A$1:$A$65536,0)</f>
        <v>1629</v>
      </c>
      <c r="Z469" s="3" t="str">
        <f>INDEX([4]TDSheet!$D$1:$D$65536,Y:Y,0)</f>
        <v>5.7 Прочее</v>
      </c>
      <c r="AA469" s="3" t="s">
        <v>732</v>
      </c>
      <c r="AB469" s="3" t="s">
        <v>733</v>
      </c>
    </row>
    <row r="470" spans="1:33" s="3" customFormat="1" ht="12.75" x14ac:dyDescent="0.2">
      <c r="A470" s="60"/>
      <c r="B470" s="54"/>
      <c r="C470" s="60"/>
      <c r="D470" s="60"/>
      <c r="E470" s="60"/>
      <c r="F470" s="58"/>
      <c r="G470" s="61"/>
      <c r="H470" s="61"/>
      <c r="I470" s="5"/>
      <c r="J470" s="4">
        <v>2000</v>
      </c>
      <c r="K470" s="4">
        <v>0</v>
      </c>
      <c r="L470" s="4">
        <v>0</v>
      </c>
      <c r="M470" s="5"/>
      <c r="N470" s="5"/>
      <c r="O470" s="4"/>
      <c r="P470" s="5"/>
      <c r="Q470" s="5"/>
      <c r="R470" s="28" t="s">
        <v>805</v>
      </c>
      <c r="S470" s="59"/>
      <c r="T470" s="59"/>
      <c r="U470" s="59"/>
      <c r="V470" s="59"/>
      <c r="W470" s="22"/>
      <c r="X470" s="22"/>
    </row>
    <row r="471" spans="1:33" s="3" customFormat="1" ht="12.75" x14ac:dyDescent="0.2">
      <c r="A471" s="60">
        <v>222</v>
      </c>
      <c r="B471" s="52" t="s">
        <v>473</v>
      </c>
      <c r="C471" s="60" t="s">
        <v>377</v>
      </c>
      <c r="D471" s="60">
        <v>2017</v>
      </c>
      <c r="E471" s="60">
        <v>2017</v>
      </c>
      <c r="F471" s="58" t="s">
        <v>369</v>
      </c>
      <c r="G471" s="61">
        <v>4999.9999999999991</v>
      </c>
      <c r="H471" s="61">
        <v>4999.9999999999991</v>
      </c>
      <c r="I471" s="5"/>
      <c r="J471" s="5">
        <v>0</v>
      </c>
      <c r="K471" s="5">
        <v>2000</v>
      </c>
      <c r="L471" s="5">
        <v>0</v>
      </c>
      <c r="M471" s="5"/>
      <c r="N471" s="5"/>
      <c r="O471" s="5"/>
      <c r="P471" s="5"/>
      <c r="Q471" s="5"/>
      <c r="R471" s="34" t="s">
        <v>4</v>
      </c>
      <c r="S471" s="59" t="s">
        <v>742</v>
      </c>
      <c r="T471" s="59"/>
      <c r="U471" s="59"/>
      <c r="V471" s="59"/>
      <c r="W471" s="22" t="e">
        <f>MATCH(C:C,'[3]форма 2'!$C$1:$C$65536,0)</f>
        <v>#N/A</v>
      </c>
      <c r="X471" s="22" t="e">
        <f>INDEX('[3]форма 2'!$Z$1:$Z$65536,W:W,0)</f>
        <v>#N/A</v>
      </c>
      <c r="Y471" s="3">
        <f>MATCH(C:C,[4]TDSheet!$A$1:$A$65536,0)</f>
        <v>1652</v>
      </c>
      <c r="Z471" s="3" t="str">
        <f>INDEX([4]TDSheet!$D$1:$D$65536,Y:Y,0)</f>
        <v>5.7 Прочее</v>
      </c>
      <c r="AA471" s="3" t="s">
        <v>734</v>
      </c>
      <c r="AB471" s="3" t="s">
        <v>735</v>
      </c>
    </row>
    <row r="472" spans="1:33" s="3" customFormat="1" ht="12.75" x14ac:dyDescent="0.2">
      <c r="A472" s="60"/>
      <c r="B472" s="54"/>
      <c r="C472" s="60"/>
      <c r="D472" s="60"/>
      <c r="E472" s="60"/>
      <c r="F472" s="58"/>
      <c r="G472" s="61"/>
      <c r="H472" s="61"/>
      <c r="I472" s="5"/>
      <c r="J472" s="4">
        <v>0</v>
      </c>
      <c r="K472" s="4">
        <v>2000</v>
      </c>
      <c r="L472" s="4">
        <v>0</v>
      </c>
      <c r="M472" s="5"/>
      <c r="N472" s="5"/>
      <c r="O472" s="4"/>
      <c r="P472" s="5"/>
      <c r="Q472" s="5"/>
      <c r="R472" s="28" t="s">
        <v>805</v>
      </c>
      <c r="S472" s="59"/>
      <c r="T472" s="59"/>
      <c r="U472" s="59"/>
      <c r="V472" s="59"/>
      <c r="W472" s="22"/>
      <c r="X472" s="22"/>
    </row>
    <row r="473" spans="1:33" s="3" customFormat="1" ht="12.75" x14ac:dyDescent="0.2">
      <c r="A473" s="60">
        <v>223</v>
      </c>
      <c r="B473" s="52" t="s">
        <v>473</v>
      </c>
      <c r="C473" s="60" t="s">
        <v>471</v>
      </c>
      <c r="D473" s="60">
        <v>2018</v>
      </c>
      <c r="E473" s="60">
        <v>2018</v>
      </c>
      <c r="F473" s="58" t="s">
        <v>472</v>
      </c>
      <c r="G473" s="61">
        <v>4999.9999999999991</v>
      </c>
      <c r="H473" s="61">
        <v>4999.9999999999991</v>
      </c>
      <c r="I473" s="5"/>
      <c r="J473" s="5">
        <v>0</v>
      </c>
      <c r="K473" s="5">
        <v>0</v>
      </c>
      <c r="L473" s="5">
        <v>2000</v>
      </c>
      <c r="M473" s="5"/>
      <c r="N473" s="5"/>
      <c r="O473" s="5"/>
      <c r="P473" s="5"/>
      <c r="Q473" s="5"/>
      <c r="R473" s="34" t="s">
        <v>4</v>
      </c>
      <c r="S473" s="59" t="s">
        <v>742</v>
      </c>
      <c r="T473" s="59"/>
      <c r="U473" s="59"/>
      <c r="V473" s="59"/>
      <c r="W473" s="22" t="e">
        <f>MATCH(C:C,'[3]форма 2'!$C$1:$C$65536,0)</f>
        <v>#N/A</v>
      </c>
      <c r="X473" s="22" t="e">
        <f>INDEX('[3]форма 2'!$Z$1:$Z$65536,W:W,0)</f>
        <v>#N/A</v>
      </c>
      <c r="Y473" s="3">
        <f>MATCH(C:C,[4]TDSheet!$A$1:$A$65536,0)</f>
        <v>1635</v>
      </c>
      <c r="Z473" s="3" t="str">
        <f>INDEX([4]TDSheet!$D$1:$D$65536,Y:Y,0)</f>
        <v>5.7 Прочее</v>
      </c>
      <c r="AA473" s="3" t="s">
        <v>734</v>
      </c>
      <c r="AB473" s="3" t="s">
        <v>735</v>
      </c>
    </row>
    <row r="474" spans="1:33" s="3" customFormat="1" ht="12.75" x14ac:dyDescent="0.2">
      <c r="A474" s="60"/>
      <c r="B474" s="54"/>
      <c r="C474" s="60"/>
      <c r="D474" s="60"/>
      <c r="E474" s="60"/>
      <c r="F474" s="58"/>
      <c r="G474" s="61"/>
      <c r="H474" s="61"/>
      <c r="I474" s="5"/>
      <c r="J474" s="4">
        <v>0</v>
      </c>
      <c r="K474" s="4">
        <v>0</v>
      </c>
      <c r="L474" s="4">
        <v>2000</v>
      </c>
      <c r="M474" s="5"/>
      <c r="N474" s="5"/>
      <c r="O474" s="4"/>
      <c r="P474" s="5"/>
      <c r="Q474" s="5"/>
      <c r="R474" s="28" t="s">
        <v>805</v>
      </c>
      <c r="S474" s="59"/>
      <c r="T474" s="59"/>
      <c r="U474" s="59"/>
      <c r="V474" s="59"/>
      <c r="W474" s="22"/>
      <c r="X474" s="22"/>
    </row>
    <row r="475" spans="1:33" s="3" customFormat="1" ht="23.25" customHeight="1" x14ac:dyDescent="0.2">
      <c r="A475" s="60">
        <v>224</v>
      </c>
      <c r="B475" s="52" t="s">
        <v>473</v>
      </c>
      <c r="C475" s="60" t="s">
        <v>261</v>
      </c>
      <c r="D475" s="60">
        <v>2015</v>
      </c>
      <c r="E475" s="60">
        <v>2015</v>
      </c>
      <c r="F475" s="58" t="s">
        <v>213</v>
      </c>
      <c r="G475" s="61">
        <v>291.61525</v>
      </c>
      <c r="H475" s="61">
        <v>291.61525</v>
      </c>
      <c r="I475" s="5"/>
      <c r="J475" s="5"/>
      <c r="K475" s="5"/>
      <c r="L475" s="5"/>
      <c r="M475" s="5">
        <v>116.6461</v>
      </c>
      <c r="N475" s="5">
        <v>116.6461</v>
      </c>
      <c r="O475" s="5">
        <v>0</v>
      </c>
      <c r="P475" s="5">
        <v>0</v>
      </c>
      <c r="Q475" s="5">
        <v>0</v>
      </c>
      <c r="R475" s="34" t="s">
        <v>4</v>
      </c>
      <c r="S475" s="59" t="s">
        <v>378</v>
      </c>
      <c r="T475" s="59"/>
      <c r="U475" s="59"/>
      <c r="V475" s="59"/>
      <c r="W475" s="22" t="e">
        <f>MATCH(C:C,'[3]форма 2'!$C$1:$C$65536,0)</f>
        <v>#N/A</v>
      </c>
      <c r="X475" s="22" t="e">
        <f>INDEX('[3]форма 2'!$Z$1:$Z$65536,W:W,0)</f>
        <v>#N/A</v>
      </c>
      <c r="Y475" s="3" t="e">
        <f>MATCH(C:C,[4]TDSheet!$A$1:$A$65536,0)</f>
        <v>#N/A</v>
      </c>
      <c r="Z475" s="3" t="e">
        <f>INDEX([4]TDSheet!$D$1:$D$65536,Y:Y,0)</f>
        <v>#N/A</v>
      </c>
      <c r="AA475" s="3" t="e">
        <v>#N/A</v>
      </c>
      <c r="AB475" s="3" t="e">
        <v>#N/A</v>
      </c>
      <c r="AD475" s="3">
        <f>MATCH(C:C,[5]TDSheet!$A$1:$A$65536,0)</f>
        <v>1064</v>
      </c>
      <c r="AE475" s="3" t="s">
        <v>756</v>
      </c>
      <c r="AF475" s="3" t="s">
        <v>796</v>
      </c>
      <c r="AG475" s="3" t="s">
        <v>796</v>
      </c>
    </row>
    <row r="476" spans="1:33" s="3" customFormat="1" ht="12.75" x14ac:dyDescent="0.2">
      <c r="A476" s="60"/>
      <c r="B476" s="54"/>
      <c r="C476" s="60"/>
      <c r="D476" s="60"/>
      <c r="E476" s="60"/>
      <c r="F476" s="58"/>
      <c r="G476" s="61"/>
      <c r="H476" s="61"/>
      <c r="I476" s="5"/>
      <c r="J476" s="4"/>
      <c r="K476" s="4"/>
      <c r="L476" s="4"/>
      <c r="M476" s="4">
        <v>116.6461</v>
      </c>
      <c r="N476" s="4">
        <v>116.6461</v>
      </c>
      <c r="O476" s="4">
        <v>0</v>
      </c>
      <c r="P476" s="4">
        <v>0</v>
      </c>
      <c r="Q476" s="4">
        <v>0</v>
      </c>
      <c r="R476" s="28" t="s">
        <v>805</v>
      </c>
      <c r="S476" s="59"/>
      <c r="T476" s="59"/>
      <c r="U476" s="59"/>
      <c r="V476" s="59"/>
      <c r="W476" s="22"/>
      <c r="X476" s="22"/>
    </row>
    <row r="477" spans="1:33" s="3" customFormat="1" ht="36" customHeight="1" x14ac:dyDescent="0.2">
      <c r="A477" s="60">
        <v>225</v>
      </c>
      <c r="B477" s="52" t="s">
        <v>473</v>
      </c>
      <c r="C477" s="60" t="s">
        <v>521</v>
      </c>
      <c r="D477" s="60">
        <v>2015</v>
      </c>
      <c r="E477" s="60">
        <v>2015</v>
      </c>
      <c r="F477" s="58" t="s">
        <v>522</v>
      </c>
      <c r="G477" s="61">
        <v>2098.98</v>
      </c>
      <c r="H477" s="61">
        <v>2098.98</v>
      </c>
      <c r="I477" s="5"/>
      <c r="J477" s="5"/>
      <c r="K477" s="5"/>
      <c r="L477" s="5"/>
      <c r="M477" s="5">
        <v>839.59043999999994</v>
      </c>
      <c r="N477" s="5">
        <v>0</v>
      </c>
      <c r="O477" s="5">
        <v>0</v>
      </c>
      <c r="P477" s="5">
        <v>467.72796399999999</v>
      </c>
      <c r="Q477" s="5">
        <v>371.86247599999996</v>
      </c>
      <c r="R477" s="34" t="s">
        <v>4</v>
      </c>
      <c r="S477" s="59" t="s">
        <v>378</v>
      </c>
      <c r="T477" s="59"/>
      <c r="U477" s="59"/>
      <c r="V477" s="59"/>
      <c r="W477" s="22" t="e">
        <f>MATCH(C:C,'[3]форма 2'!$C$1:$C$65536,0)</f>
        <v>#N/A</v>
      </c>
      <c r="X477" s="22" t="e">
        <f>INDEX('[3]форма 2'!$Z$1:$Z$65536,W:W,0)</f>
        <v>#N/A</v>
      </c>
      <c r="Y477" s="3" t="e">
        <f>MATCH(C:C,[4]TDSheet!$A$1:$A$65536,0)</f>
        <v>#N/A</v>
      </c>
      <c r="Z477" s="3" t="e">
        <f>INDEX([4]TDSheet!$D$1:$D$65536,Y:Y,0)</f>
        <v>#N/A</v>
      </c>
      <c r="AA477" s="3" t="e">
        <v>#N/A</v>
      </c>
      <c r="AB477" s="3" t="e">
        <v>#N/A</v>
      </c>
      <c r="AD477" s="3">
        <f>MATCH(C:C,[5]TDSheet!$A$1:$A$65536,0)</f>
        <v>1111</v>
      </c>
      <c r="AE477" s="3" t="s">
        <v>756</v>
      </c>
      <c r="AF477" s="3" t="s">
        <v>578</v>
      </c>
      <c r="AG477" s="3" t="s">
        <v>550</v>
      </c>
    </row>
    <row r="478" spans="1:33" s="3" customFormat="1" ht="12.75" x14ac:dyDescent="0.2">
      <c r="A478" s="60"/>
      <c r="B478" s="54"/>
      <c r="C478" s="60"/>
      <c r="D478" s="60"/>
      <c r="E478" s="60"/>
      <c r="F478" s="58"/>
      <c r="G478" s="61"/>
      <c r="H478" s="61"/>
      <c r="I478" s="5"/>
      <c r="J478" s="4"/>
      <c r="K478" s="4"/>
      <c r="L478" s="4"/>
      <c r="M478" s="4">
        <v>839.59043999999994</v>
      </c>
      <c r="N478" s="4">
        <v>0</v>
      </c>
      <c r="O478" s="4">
        <v>0</v>
      </c>
      <c r="P478" s="4">
        <v>467.72796399999999</v>
      </c>
      <c r="Q478" s="4">
        <v>371.86247599999996</v>
      </c>
      <c r="R478" s="28" t="s">
        <v>805</v>
      </c>
      <c r="S478" s="59"/>
      <c r="T478" s="59"/>
      <c r="U478" s="59"/>
      <c r="V478" s="59"/>
      <c r="W478" s="22"/>
      <c r="X478" s="22"/>
    </row>
    <row r="479" spans="1:33" s="3" customFormat="1" ht="34.5" customHeight="1" x14ac:dyDescent="0.2">
      <c r="A479" s="60">
        <v>226</v>
      </c>
      <c r="B479" s="52" t="s">
        <v>473</v>
      </c>
      <c r="C479" s="60" t="s">
        <v>523</v>
      </c>
      <c r="D479" s="60">
        <v>2015</v>
      </c>
      <c r="E479" s="60">
        <v>2016</v>
      </c>
      <c r="F479" s="58" t="s">
        <v>524</v>
      </c>
      <c r="G479" s="61">
        <v>18048</v>
      </c>
      <c r="H479" s="61">
        <v>18048</v>
      </c>
      <c r="I479" s="5"/>
      <c r="J479" s="5"/>
      <c r="K479" s="5"/>
      <c r="L479" s="5"/>
      <c r="M479" s="5">
        <v>3186.9327600000001</v>
      </c>
      <c r="N479" s="5">
        <v>0</v>
      </c>
      <c r="O479" s="5">
        <v>0</v>
      </c>
      <c r="P479" s="5">
        <v>0</v>
      </c>
      <c r="Q479" s="5">
        <v>3186.9327600000001</v>
      </c>
      <c r="R479" s="34" t="s">
        <v>4</v>
      </c>
      <c r="S479" s="59" t="s">
        <v>378</v>
      </c>
      <c r="T479" s="59"/>
      <c r="U479" s="59"/>
      <c r="V479" s="59"/>
      <c r="W479" s="22" t="e">
        <f>MATCH(C:C,'[3]форма 2'!$C$1:$C$65536,0)</f>
        <v>#N/A</v>
      </c>
      <c r="X479" s="22" t="e">
        <f>INDEX('[3]форма 2'!$Z$1:$Z$65536,W:W,0)</f>
        <v>#N/A</v>
      </c>
      <c r="Y479" s="3">
        <f>MATCH(C:C,[4]TDSheet!$A$1:$A$65536,0)</f>
        <v>1596</v>
      </c>
      <c r="Z479" s="3" t="str">
        <f>INDEX([4]TDSheet!$D$1:$D$65536,Y:Y,0)</f>
        <v>5.6 ИТСО</v>
      </c>
      <c r="AA479" s="3" t="s">
        <v>736</v>
      </c>
      <c r="AB479" s="3" t="s">
        <v>737</v>
      </c>
    </row>
    <row r="480" spans="1:33" s="3" customFormat="1" ht="12.75" x14ac:dyDescent="0.2">
      <c r="A480" s="60"/>
      <c r="B480" s="54"/>
      <c r="C480" s="60"/>
      <c r="D480" s="60"/>
      <c r="E480" s="60"/>
      <c r="F480" s="58"/>
      <c r="G480" s="61"/>
      <c r="H480" s="61"/>
      <c r="I480" s="5"/>
      <c r="J480" s="4"/>
      <c r="K480" s="4"/>
      <c r="L480" s="4"/>
      <c r="M480" s="4">
        <v>3186.9327600000001</v>
      </c>
      <c r="N480" s="4">
        <v>0</v>
      </c>
      <c r="O480" s="4">
        <v>0</v>
      </c>
      <c r="P480" s="4">
        <v>0</v>
      </c>
      <c r="Q480" s="4">
        <v>3186.9327600000001</v>
      </c>
      <c r="R480" s="28" t="s">
        <v>805</v>
      </c>
      <c r="S480" s="59"/>
      <c r="T480" s="59"/>
      <c r="U480" s="59"/>
      <c r="V480" s="59"/>
      <c r="W480" s="22"/>
      <c r="X480" s="22"/>
    </row>
    <row r="481" spans="1:33" s="3" customFormat="1" ht="33" customHeight="1" x14ac:dyDescent="0.2">
      <c r="A481" s="60">
        <v>227</v>
      </c>
      <c r="B481" s="52" t="s">
        <v>473</v>
      </c>
      <c r="C481" s="60" t="s">
        <v>525</v>
      </c>
      <c r="D481" s="60">
        <v>2015</v>
      </c>
      <c r="E481" s="60">
        <v>2016</v>
      </c>
      <c r="F481" s="58" t="s">
        <v>526</v>
      </c>
      <c r="G481" s="61">
        <v>17172</v>
      </c>
      <c r="H481" s="61">
        <v>17172</v>
      </c>
      <c r="I481" s="5"/>
      <c r="J481" s="5"/>
      <c r="K481" s="5"/>
      <c r="L481" s="5"/>
      <c r="M481" s="5">
        <v>6700</v>
      </c>
      <c r="N481" s="5">
        <v>0</v>
      </c>
      <c r="O481" s="5">
        <v>0</v>
      </c>
      <c r="P481" s="5">
        <v>0</v>
      </c>
      <c r="Q481" s="5">
        <v>6700</v>
      </c>
      <c r="R481" s="34" t="s">
        <v>4</v>
      </c>
      <c r="S481" s="59" t="s">
        <v>378</v>
      </c>
      <c r="T481" s="59"/>
      <c r="U481" s="59"/>
      <c r="V481" s="59"/>
      <c r="W481" s="22" t="e">
        <f>MATCH(C:C,'[3]форма 2'!$C$1:$C$65536,0)</f>
        <v>#N/A</v>
      </c>
      <c r="X481" s="22" t="e">
        <f>INDEX('[3]форма 2'!$Z$1:$Z$65536,W:W,0)</f>
        <v>#N/A</v>
      </c>
      <c r="Y481" s="3">
        <f>MATCH(C:C,[4]TDSheet!$A$1:$A$65536,0)</f>
        <v>1597</v>
      </c>
      <c r="Z481" s="3" t="str">
        <f>INDEX([4]TDSheet!$D$1:$D$65536,Y:Y,0)</f>
        <v>5.6 ИТСО</v>
      </c>
      <c r="AA481" s="3" t="s">
        <v>738</v>
      </c>
      <c r="AB481" s="3" t="s">
        <v>739</v>
      </c>
    </row>
    <row r="482" spans="1:33" s="3" customFormat="1" ht="12.75" x14ac:dyDescent="0.2">
      <c r="A482" s="60"/>
      <c r="B482" s="54"/>
      <c r="C482" s="60"/>
      <c r="D482" s="60"/>
      <c r="E482" s="60"/>
      <c r="F482" s="58"/>
      <c r="G482" s="61"/>
      <c r="H482" s="61"/>
      <c r="I482" s="5"/>
      <c r="J482" s="4"/>
      <c r="K482" s="4"/>
      <c r="L482" s="4"/>
      <c r="M482" s="4">
        <v>6700</v>
      </c>
      <c r="N482" s="4">
        <v>0</v>
      </c>
      <c r="O482" s="4">
        <v>0</v>
      </c>
      <c r="P482" s="4">
        <v>0</v>
      </c>
      <c r="Q482" s="4">
        <v>6700</v>
      </c>
      <c r="R482" s="28" t="s">
        <v>805</v>
      </c>
      <c r="S482" s="59"/>
      <c r="T482" s="59"/>
      <c r="U482" s="59"/>
      <c r="V482" s="59"/>
      <c r="W482" s="22"/>
      <c r="X482" s="22"/>
    </row>
    <row r="483" spans="1:33" s="3" customFormat="1" ht="12.75" x14ac:dyDescent="0.2">
      <c r="A483" s="60">
        <v>228</v>
      </c>
      <c r="B483" s="52" t="s">
        <v>473</v>
      </c>
      <c r="C483" s="60" t="s">
        <v>527</v>
      </c>
      <c r="D483" s="60">
        <v>2012</v>
      </c>
      <c r="E483" s="60">
        <v>2015</v>
      </c>
      <c r="F483" s="58" t="s">
        <v>528</v>
      </c>
      <c r="G483" s="61">
        <v>25060.95</v>
      </c>
      <c r="H483" s="61">
        <v>17474</v>
      </c>
      <c r="I483" s="5"/>
      <c r="J483" s="5"/>
      <c r="K483" s="5"/>
      <c r="L483" s="5"/>
      <c r="M483" s="5">
        <v>17474</v>
      </c>
      <c r="N483" s="5">
        <v>0</v>
      </c>
      <c r="O483" s="5">
        <v>0</v>
      </c>
      <c r="P483" s="5">
        <v>0</v>
      </c>
      <c r="Q483" s="5">
        <v>17474</v>
      </c>
      <c r="R483" s="34" t="s">
        <v>4</v>
      </c>
      <c r="S483" s="59" t="s">
        <v>799</v>
      </c>
      <c r="T483" s="59"/>
      <c r="U483" s="59"/>
      <c r="V483" s="59"/>
      <c r="W483" s="22" t="e">
        <f>MATCH(C:C,'[3]форма 2'!$C$1:$C$65536,0)</f>
        <v>#N/A</v>
      </c>
      <c r="X483" s="22" t="e">
        <f>INDEX('[3]форма 2'!$Z$1:$Z$65536,W:W,0)</f>
        <v>#N/A</v>
      </c>
      <c r="Y483" s="3" t="e">
        <f>MATCH(C:C,[4]TDSheet!$A$1:$A$65536,0)</f>
        <v>#N/A</v>
      </c>
      <c r="Z483" s="3" t="e">
        <f>INDEX([4]TDSheet!$D$1:$D$65536,Y:Y,0)</f>
        <v>#N/A</v>
      </c>
      <c r="AA483" s="3" t="e">
        <v>#N/A</v>
      </c>
      <c r="AB483" s="3" t="e">
        <v>#N/A</v>
      </c>
      <c r="AD483" s="3" t="e">
        <f>MATCH(C:C,[5]TDSheet!$A$1:$A$65536,0)</f>
        <v>#N/A</v>
      </c>
      <c r="AE483" s="3" t="e">
        <v>#N/A</v>
      </c>
      <c r="AF483" s="3" t="e">
        <v>#N/A</v>
      </c>
      <c r="AG483" s="3" t="e">
        <v>#N/A</v>
      </c>
    </row>
    <row r="484" spans="1:33" s="3" customFormat="1" ht="12.75" x14ac:dyDescent="0.2">
      <c r="A484" s="60"/>
      <c r="B484" s="54"/>
      <c r="C484" s="60"/>
      <c r="D484" s="60"/>
      <c r="E484" s="60"/>
      <c r="F484" s="58"/>
      <c r="G484" s="61"/>
      <c r="H484" s="61"/>
      <c r="I484" s="5"/>
      <c r="J484" s="4"/>
      <c r="K484" s="4"/>
      <c r="L484" s="4"/>
      <c r="M484" s="4">
        <v>17474</v>
      </c>
      <c r="N484" s="4">
        <v>0</v>
      </c>
      <c r="O484" s="4">
        <v>0</v>
      </c>
      <c r="P484" s="4">
        <v>0</v>
      </c>
      <c r="Q484" s="4">
        <v>17474</v>
      </c>
      <c r="R484" s="28" t="s">
        <v>805</v>
      </c>
      <c r="S484" s="59"/>
      <c r="T484" s="59"/>
      <c r="U484" s="59"/>
      <c r="V484" s="59"/>
      <c r="W484" s="22"/>
      <c r="X484" s="22"/>
    </row>
  </sheetData>
  <autoFilter ref="A13:AG484"/>
  <mergeCells count="2086">
    <mergeCell ref="M10:M12"/>
    <mergeCell ref="N11:N12"/>
    <mergeCell ref="O11:O12"/>
    <mergeCell ref="P11:P12"/>
    <mergeCell ref="Q11:Q12"/>
    <mergeCell ref="B473:B474"/>
    <mergeCell ref="B471:B472"/>
    <mergeCell ref="B448:B449"/>
    <mergeCell ref="B450:B451"/>
    <mergeCell ref="B452:B453"/>
    <mergeCell ref="B430:B431"/>
    <mergeCell ref="B432:B433"/>
    <mergeCell ref="B434:B435"/>
    <mergeCell ref="B457:B458"/>
    <mergeCell ref="B459:B460"/>
    <mergeCell ref="B436:B437"/>
    <mergeCell ref="B438:B439"/>
    <mergeCell ref="B440:B441"/>
    <mergeCell ref="B442:B443"/>
    <mergeCell ref="B444:B445"/>
    <mergeCell ref="B446:B447"/>
    <mergeCell ref="B357:B358"/>
    <mergeCell ref="B359:B360"/>
    <mergeCell ref="B361:B362"/>
    <mergeCell ref="B363:B364"/>
    <mergeCell ref="B365:B366"/>
    <mergeCell ref="B367:B368"/>
    <mergeCell ref="B369:B370"/>
    <mergeCell ref="B371:B372"/>
    <mergeCell ref="B373:B374"/>
    <mergeCell ref="B375:B376"/>
    <mergeCell ref="B353:B354"/>
    <mergeCell ref="B355:B356"/>
    <mergeCell ref="B475:B476"/>
    <mergeCell ref="B477:B478"/>
    <mergeCell ref="B479:B480"/>
    <mergeCell ref="B481:B482"/>
    <mergeCell ref="B483:B484"/>
    <mergeCell ref="B461:B462"/>
    <mergeCell ref="B463:B464"/>
    <mergeCell ref="B465:B466"/>
    <mergeCell ref="B467:B468"/>
    <mergeCell ref="B469:B470"/>
    <mergeCell ref="B395:B396"/>
    <mergeCell ref="B397:B398"/>
    <mergeCell ref="B399:B400"/>
    <mergeCell ref="B401:B402"/>
    <mergeCell ref="B403:B404"/>
    <mergeCell ref="B405:B406"/>
    <mergeCell ref="B407:B408"/>
    <mergeCell ref="B409:B410"/>
    <mergeCell ref="B411:B412"/>
    <mergeCell ref="B413:B414"/>
    <mergeCell ref="B415:B416"/>
    <mergeCell ref="B417:B418"/>
    <mergeCell ref="B419:B420"/>
    <mergeCell ref="B421:B422"/>
    <mergeCell ref="B423:B424"/>
    <mergeCell ref="B428:B429"/>
    <mergeCell ref="B425:B427"/>
    <mergeCell ref="B303:B304"/>
    <mergeCell ref="B305:B306"/>
    <mergeCell ref="B307:B308"/>
    <mergeCell ref="B309:B310"/>
    <mergeCell ref="B311:B312"/>
    <mergeCell ref="B313:B314"/>
    <mergeCell ref="B315:B316"/>
    <mergeCell ref="B317:B318"/>
    <mergeCell ref="B319:B320"/>
    <mergeCell ref="B321:B322"/>
    <mergeCell ref="B377:B378"/>
    <mergeCell ref="B379:B380"/>
    <mergeCell ref="B381:B382"/>
    <mergeCell ref="B387:B388"/>
    <mergeCell ref="B389:B390"/>
    <mergeCell ref="B391:B392"/>
    <mergeCell ref="B393:B394"/>
    <mergeCell ref="B323:B324"/>
    <mergeCell ref="B325:B326"/>
    <mergeCell ref="B327:B328"/>
    <mergeCell ref="B329:B330"/>
    <mergeCell ref="B331:B332"/>
    <mergeCell ref="B333:B334"/>
    <mergeCell ref="B335:B336"/>
    <mergeCell ref="B337:B338"/>
    <mergeCell ref="B339:B340"/>
    <mergeCell ref="B341:B342"/>
    <mergeCell ref="B343:B344"/>
    <mergeCell ref="B345:B346"/>
    <mergeCell ref="B347:B348"/>
    <mergeCell ref="B349:B350"/>
    <mergeCell ref="B351:B352"/>
    <mergeCell ref="B268:B269"/>
    <mergeCell ref="B270:B271"/>
    <mergeCell ref="B272:B273"/>
    <mergeCell ref="B274:B275"/>
    <mergeCell ref="B276:B277"/>
    <mergeCell ref="B278:B279"/>
    <mergeCell ref="B280:B281"/>
    <mergeCell ref="B282:B283"/>
    <mergeCell ref="B284:B285"/>
    <mergeCell ref="B286:B287"/>
    <mergeCell ref="B288:B289"/>
    <mergeCell ref="B290:B291"/>
    <mergeCell ref="B292:B293"/>
    <mergeCell ref="B294:B295"/>
    <mergeCell ref="B296:B297"/>
    <mergeCell ref="B298:B299"/>
    <mergeCell ref="B300:B301"/>
    <mergeCell ref="B229:B230"/>
    <mergeCell ref="B231:B232"/>
    <mergeCell ref="B233:B234"/>
    <mergeCell ref="B238:B239"/>
    <mergeCell ref="B240:B241"/>
    <mergeCell ref="B242:B243"/>
    <mergeCell ref="B245:B246"/>
    <mergeCell ref="B247:B249"/>
    <mergeCell ref="B250:B251"/>
    <mergeCell ref="B252:B253"/>
    <mergeCell ref="B254:B255"/>
    <mergeCell ref="B256:B257"/>
    <mergeCell ref="B258:B259"/>
    <mergeCell ref="B260:B261"/>
    <mergeCell ref="B262:B263"/>
    <mergeCell ref="B264:B265"/>
    <mergeCell ref="B266:B267"/>
    <mergeCell ref="B195:B196"/>
    <mergeCell ref="B197:B198"/>
    <mergeCell ref="B199:B200"/>
    <mergeCell ref="B201:B202"/>
    <mergeCell ref="B203:B204"/>
    <mergeCell ref="B205:B206"/>
    <mergeCell ref="B207:B208"/>
    <mergeCell ref="B209:B210"/>
    <mergeCell ref="B211:B212"/>
    <mergeCell ref="B213:B214"/>
    <mergeCell ref="B190:B192"/>
    <mergeCell ref="B215:B216"/>
    <mergeCell ref="B217:B218"/>
    <mergeCell ref="B219:B220"/>
    <mergeCell ref="B221:B222"/>
    <mergeCell ref="B223:B226"/>
    <mergeCell ref="B227:B228"/>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6:B187"/>
    <mergeCell ref="B188:B189"/>
    <mergeCell ref="B193:B194"/>
    <mergeCell ref="B123:B124"/>
    <mergeCell ref="B125:B126"/>
    <mergeCell ref="B127:B128"/>
    <mergeCell ref="B129:B130"/>
    <mergeCell ref="B131:B133"/>
    <mergeCell ref="B134:B135"/>
    <mergeCell ref="B136:B137"/>
    <mergeCell ref="B138:B139"/>
    <mergeCell ref="B140:B141"/>
    <mergeCell ref="B142:B143"/>
    <mergeCell ref="B144:B145"/>
    <mergeCell ref="B146:B147"/>
    <mergeCell ref="B148:B149"/>
    <mergeCell ref="B150:B151"/>
    <mergeCell ref="B152:B153"/>
    <mergeCell ref="B154:B155"/>
    <mergeCell ref="B156:B157"/>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A457:A458"/>
    <mergeCell ref="A459:A460"/>
    <mergeCell ref="A461:A462"/>
    <mergeCell ref="A463:A464"/>
    <mergeCell ref="A465:A466"/>
    <mergeCell ref="A467:A468"/>
    <mergeCell ref="A469:A470"/>
    <mergeCell ref="A471:A472"/>
    <mergeCell ref="A473:A474"/>
    <mergeCell ref="A475:A476"/>
    <mergeCell ref="A477:A478"/>
    <mergeCell ref="A479:A480"/>
    <mergeCell ref="A481:A482"/>
    <mergeCell ref="A483:A484"/>
    <mergeCell ref="B17:B18"/>
    <mergeCell ref="B19:B20"/>
    <mergeCell ref="B21:B22"/>
    <mergeCell ref="B383:B384"/>
    <mergeCell ref="B385:B386"/>
    <mergeCell ref="B26:B27"/>
    <mergeCell ref="B31:B32"/>
    <mergeCell ref="B33:B34"/>
    <mergeCell ref="B35:B36"/>
    <mergeCell ref="B37:B38"/>
    <mergeCell ref="B39:B40"/>
    <mergeCell ref="B41:B42"/>
    <mergeCell ref="B43:B44"/>
    <mergeCell ref="B45:B46"/>
    <mergeCell ref="B47:B48"/>
    <mergeCell ref="B49:B50"/>
    <mergeCell ref="B51:B52"/>
    <mergeCell ref="B53:B54"/>
    <mergeCell ref="A419:A420"/>
    <mergeCell ref="A421:A422"/>
    <mergeCell ref="A423:A424"/>
    <mergeCell ref="A428:A429"/>
    <mergeCell ref="A430:A431"/>
    <mergeCell ref="A432:A433"/>
    <mergeCell ref="A434:A435"/>
    <mergeCell ref="A436:A437"/>
    <mergeCell ref="A438:A439"/>
    <mergeCell ref="A440:A441"/>
    <mergeCell ref="A442:A443"/>
    <mergeCell ref="A444:A445"/>
    <mergeCell ref="A446:A447"/>
    <mergeCell ref="A448:A449"/>
    <mergeCell ref="A450:A451"/>
    <mergeCell ref="A452:A453"/>
    <mergeCell ref="A425:A427"/>
    <mergeCell ref="A385:A386"/>
    <mergeCell ref="A387:A388"/>
    <mergeCell ref="A389:A390"/>
    <mergeCell ref="A391:A392"/>
    <mergeCell ref="A393:A394"/>
    <mergeCell ref="A395:A396"/>
    <mergeCell ref="A397:A398"/>
    <mergeCell ref="A399:A400"/>
    <mergeCell ref="A401:A402"/>
    <mergeCell ref="A403:A404"/>
    <mergeCell ref="A405:A406"/>
    <mergeCell ref="A407:A408"/>
    <mergeCell ref="A409:A410"/>
    <mergeCell ref="A411:A412"/>
    <mergeCell ref="A413:A414"/>
    <mergeCell ref="A415:A416"/>
    <mergeCell ref="A417:A418"/>
    <mergeCell ref="A351:A352"/>
    <mergeCell ref="A353:A354"/>
    <mergeCell ref="A355:A356"/>
    <mergeCell ref="A357:A358"/>
    <mergeCell ref="A359:A360"/>
    <mergeCell ref="A361:A362"/>
    <mergeCell ref="A363:A364"/>
    <mergeCell ref="A365:A366"/>
    <mergeCell ref="A367:A368"/>
    <mergeCell ref="A369:A370"/>
    <mergeCell ref="A371:A372"/>
    <mergeCell ref="A373:A374"/>
    <mergeCell ref="A375:A376"/>
    <mergeCell ref="A377:A378"/>
    <mergeCell ref="A379:A380"/>
    <mergeCell ref="A381:A382"/>
    <mergeCell ref="A383:A384"/>
    <mergeCell ref="A317:A318"/>
    <mergeCell ref="A319:A320"/>
    <mergeCell ref="A321:A322"/>
    <mergeCell ref="A323:A324"/>
    <mergeCell ref="A325:A326"/>
    <mergeCell ref="A327:A328"/>
    <mergeCell ref="A329:A330"/>
    <mergeCell ref="A331:A332"/>
    <mergeCell ref="A333:A334"/>
    <mergeCell ref="A335:A336"/>
    <mergeCell ref="A337:A338"/>
    <mergeCell ref="A339:A340"/>
    <mergeCell ref="A341:A342"/>
    <mergeCell ref="A343:A344"/>
    <mergeCell ref="A345:A346"/>
    <mergeCell ref="A347:A348"/>
    <mergeCell ref="A349:A350"/>
    <mergeCell ref="A282:A283"/>
    <mergeCell ref="A284:A285"/>
    <mergeCell ref="A286:A287"/>
    <mergeCell ref="A288:A289"/>
    <mergeCell ref="A290:A291"/>
    <mergeCell ref="A292:A293"/>
    <mergeCell ref="A294:A295"/>
    <mergeCell ref="A296:A297"/>
    <mergeCell ref="A298:A299"/>
    <mergeCell ref="A300:A301"/>
    <mergeCell ref="A303:A304"/>
    <mergeCell ref="A305:A306"/>
    <mergeCell ref="A307:A308"/>
    <mergeCell ref="A309:A310"/>
    <mergeCell ref="A311:A312"/>
    <mergeCell ref="A313:A314"/>
    <mergeCell ref="A315:A316"/>
    <mergeCell ref="A247:A249"/>
    <mergeCell ref="A250:A251"/>
    <mergeCell ref="A252:A253"/>
    <mergeCell ref="A254:A255"/>
    <mergeCell ref="A256:A257"/>
    <mergeCell ref="A258:A259"/>
    <mergeCell ref="A260:A261"/>
    <mergeCell ref="A262:A263"/>
    <mergeCell ref="A264:A265"/>
    <mergeCell ref="A266:A267"/>
    <mergeCell ref="A268:A269"/>
    <mergeCell ref="A270:A271"/>
    <mergeCell ref="A272:A273"/>
    <mergeCell ref="A274:A275"/>
    <mergeCell ref="A276:A277"/>
    <mergeCell ref="A278:A279"/>
    <mergeCell ref="A280:A281"/>
    <mergeCell ref="A207:A208"/>
    <mergeCell ref="A209:A210"/>
    <mergeCell ref="A211:A212"/>
    <mergeCell ref="A213:A214"/>
    <mergeCell ref="A215:A216"/>
    <mergeCell ref="A217:A218"/>
    <mergeCell ref="A219:A220"/>
    <mergeCell ref="A221:A222"/>
    <mergeCell ref="A223:A226"/>
    <mergeCell ref="A227:A228"/>
    <mergeCell ref="A229:A230"/>
    <mergeCell ref="A231:A232"/>
    <mergeCell ref="A233:A234"/>
    <mergeCell ref="A238:A239"/>
    <mergeCell ref="A240:A241"/>
    <mergeCell ref="A242:A243"/>
    <mergeCell ref="A245:A246"/>
    <mergeCell ref="A172:A173"/>
    <mergeCell ref="A174:A175"/>
    <mergeCell ref="A176:A177"/>
    <mergeCell ref="A178:A179"/>
    <mergeCell ref="A180:A181"/>
    <mergeCell ref="A182:A183"/>
    <mergeCell ref="A184:A185"/>
    <mergeCell ref="A186:A187"/>
    <mergeCell ref="A188:A189"/>
    <mergeCell ref="A193:A194"/>
    <mergeCell ref="A195:A196"/>
    <mergeCell ref="A197:A198"/>
    <mergeCell ref="A199:A200"/>
    <mergeCell ref="A201:A202"/>
    <mergeCell ref="A190:A192"/>
    <mergeCell ref="A203:A204"/>
    <mergeCell ref="A205:A206"/>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170:A171"/>
    <mergeCell ref="A103:A104"/>
    <mergeCell ref="A105:A106"/>
    <mergeCell ref="A107:A108"/>
    <mergeCell ref="A109:A110"/>
    <mergeCell ref="A111:A112"/>
    <mergeCell ref="A113:A114"/>
    <mergeCell ref="A115:A116"/>
    <mergeCell ref="A117:A118"/>
    <mergeCell ref="A119:A120"/>
    <mergeCell ref="A121:A122"/>
    <mergeCell ref="A123:A124"/>
    <mergeCell ref="A125:A126"/>
    <mergeCell ref="A127:A128"/>
    <mergeCell ref="A129:A130"/>
    <mergeCell ref="A131:A133"/>
    <mergeCell ref="A134:A135"/>
    <mergeCell ref="A136:A137"/>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C483:C484"/>
    <mergeCell ref="D483:D484"/>
    <mergeCell ref="E483:E484"/>
    <mergeCell ref="F483:F484"/>
    <mergeCell ref="G483:G484"/>
    <mergeCell ref="H483:H484"/>
    <mergeCell ref="S483:V484"/>
    <mergeCell ref="C481:C482"/>
    <mergeCell ref="D481:D482"/>
    <mergeCell ref="A17:A18"/>
    <mergeCell ref="A19:A20"/>
    <mergeCell ref="A21:A22"/>
    <mergeCell ref="A26:A27"/>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H479:H480"/>
    <mergeCell ref="S479:V480"/>
    <mergeCell ref="C477:C478"/>
    <mergeCell ref="D477:D478"/>
    <mergeCell ref="E477:E478"/>
    <mergeCell ref="F477:F478"/>
    <mergeCell ref="G477:G478"/>
    <mergeCell ref="H477:H478"/>
    <mergeCell ref="E481:E482"/>
    <mergeCell ref="F481:F482"/>
    <mergeCell ref="G481:G482"/>
    <mergeCell ref="H481:H482"/>
    <mergeCell ref="S477:V478"/>
    <mergeCell ref="C479:C480"/>
    <mergeCell ref="D479:D480"/>
    <mergeCell ref="E479:E480"/>
    <mergeCell ref="F479:F480"/>
    <mergeCell ref="G479:G480"/>
    <mergeCell ref="S481:V482"/>
    <mergeCell ref="E473:E474"/>
    <mergeCell ref="F473:F474"/>
    <mergeCell ref="G473:G474"/>
    <mergeCell ref="H473:H474"/>
    <mergeCell ref="S469:V470"/>
    <mergeCell ref="C471:C472"/>
    <mergeCell ref="D471:D472"/>
    <mergeCell ref="E471:E472"/>
    <mergeCell ref="F471:F472"/>
    <mergeCell ref="G471:G472"/>
    <mergeCell ref="S473:V474"/>
    <mergeCell ref="C475:C476"/>
    <mergeCell ref="D475:D476"/>
    <mergeCell ref="E475:E476"/>
    <mergeCell ref="F475:F476"/>
    <mergeCell ref="G475:G476"/>
    <mergeCell ref="H475:H476"/>
    <mergeCell ref="S475:V476"/>
    <mergeCell ref="C473:C474"/>
    <mergeCell ref="D473:D474"/>
    <mergeCell ref="C467:C468"/>
    <mergeCell ref="D467:D468"/>
    <mergeCell ref="E467:E468"/>
    <mergeCell ref="F467:F468"/>
    <mergeCell ref="G467:G468"/>
    <mergeCell ref="H467:H468"/>
    <mergeCell ref="S467:V468"/>
    <mergeCell ref="C465:C466"/>
    <mergeCell ref="D465:D466"/>
    <mergeCell ref="H471:H472"/>
    <mergeCell ref="S471:V472"/>
    <mergeCell ref="C469:C470"/>
    <mergeCell ref="D469:D470"/>
    <mergeCell ref="E469:E470"/>
    <mergeCell ref="F469:F470"/>
    <mergeCell ref="G469:G470"/>
    <mergeCell ref="H469:H470"/>
    <mergeCell ref="S17:V18"/>
    <mergeCell ref="C19:C20"/>
    <mergeCell ref="D19:D20"/>
    <mergeCell ref="E19:E20"/>
    <mergeCell ref="F19:F20"/>
    <mergeCell ref="G19:G20"/>
    <mergeCell ref="H19:H20"/>
    <mergeCell ref="S19:V20"/>
    <mergeCell ref="E465:E466"/>
    <mergeCell ref="F465:F466"/>
    <mergeCell ref="G465:G466"/>
    <mergeCell ref="H465:H466"/>
    <mergeCell ref="C17:C18"/>
    <mergeCell ref="D17:D18"/>
    <mergeCell ref="E17:E18"/>
    <mergeCell ref="F17:F18"/>
    <mergeCell ref="G17:G18"/>
    <mergeCell ref="H17:H18"/>
    <mergeCell ref="S465:V466"/>
    <mergeCell ref="S26:V27"/>
    <mergeCell ref="S28:V29"/>
    <mergeCell ref="C26:C27"/>
    <mergeCell ref="D26:D27"/>
    <mergeCell ref="E26:E27"/>
    <mergeCell ref="F26:F27"/>
    <mergeCell ref="G26:G27"/>
    <mergeCell ref="H26:H27"/>
    <mergeCell ref="S21:V22"/>
    <mergeCell ref="S23:V24"/>
    <mergeCell ref="C21:C22"/>
    <mergeCell ref="D21:D22"/>
    <mergeCell ref="E21:E22"/>
    <mergeCell ref="F21:F22"/>
    <mergeCell ref="G21:G22"/>
    <mergeCell ref="H21:H22"/>
    <mergeCell ref="S35:V36"/>
    <mergeCell ref="C37:C38"/>
    <mergeCell ref="D37:D38"/>
    <mergeCell ref="E37:E38"/>
    <mergeCell ref="F37:F38"/>
    <mergeCell ref="G37:G38"/>
    <mergeCell ref="H37:H38"/>
    <mergeCell ref="S37:V38"/>
    <mergeCell ref="C35:C36"/>
    <mergeCell ref="D35:D36"/>
    <mergeCell ref="E35:E36"/>
    <mergeCell ref="F35:F36"/>
    <mergeCell ref="G35:G36"/>
    <mergeCell ref="H35:H36"/>
    <mergeCell ref="S31:V32"/>
    <mergeCell ref="C33:C34"/>
    <mergeCell ref="D33:D34"/>
    <mergeCell ref="E33:E34"/>
    <mergeCell ref="F33:F34"/>
    <mergeCell ref="G33:G34"/>
    <mergeCell ref="H33:H34"/>
    <mergeCell ref="S33:V34"/>
    <mergeCell ref="C31:C32"/>
    <mergeCell ref="D31:D32"/>
    <mergeCell ref="E31:E32"/>
    <mergeCell ref="F31:F32"/>
    <mergeCell ref="G31:G32"/>
    <mergeCell ref="H31:H32"/>
    <mergeCell ref="G28:G30"/>
    <mergeCell ref="S43:V44"/>
    <mergeCell ref="C45:C46"/>
    <mergeCell ref="D45:D46"/>
    <mergeCell ref="E45:E46"/>
    <mergeCell ref="F45:F46"/>
    <mergeCell ref="G45:G46"/>
    <mergeCell ref="H45:H46"/>
    <mergeCell ref="S45:V46"/>
    <mergeCell ref="C43:C44"/>
    <mergeCell ref="D43:D44"/>
    <mergeCell ref="E43:E44"/>
    <mergeCell ref="F43:F44"/>
    <mergeCell ref="G43:G44"/>
    <mergeCell ref="H43:H44"/>
    <mergeCell ref="S39:V40"/>
    <mergeCell ref="C41:C42"/>
    <mergeCell ref="D41:D42"/>
    <mergeCell ref="E41:E42"/>
    <mergeCell ref="F41:F42"/>
    <mergeCell ref="G41:G42"/>
    <mergeCell ref="H41:H42"/>
    <mergeCell ref="S41:V42"/>
    <mergeCell ref="C39:C40"/>
    <mergeCell ref="D39:D40"/>
    <mergeCell ref="E39:E40"/>
    <mergeCell ref="F39:F40"/>
    <mergeCell ref="G39:G40"/>
    <mergeCell ref="H39:H40"/>
    <mergeCell ref="S51:V52"/>
    <mergeCell ref="C53:C54"/>
    <mergeCell ref="D53:D54"/>
    <mergeCell ref="E53:E54"/>
    <mergeCell ref="F53:F54"/>
    <mergeCell ref="G53:G54"/>
    <mergeCell ref="H53:H54"/>
    <mergeCell ref="S53:V54"/>
    <mergeCell ref="C51:C52"/>
    <mergeCell ref="D51:D52"/>
    <mergeCell ref="E51:E52"/>
    <mergeCell ref="F51:F52"/>
    <mergeCell ref="G51:G52"/>
    <mergeCell ref="H51:H52"/>
    <mergeCell ref="S47:V48"/>
    <mergeCell ref="C49:C50"/>
    <mergeCell ref="D49:D50"/>
    <mergeCell ref="E49:E50"/>
    <mergeCell ref="F49:F50"/>
    <mergeCell ref="G49:G50"/>
    <mergeCell ref="H49:H50"/>
    <mergeCell ref="S49:V50"/>
    <mergeCell ref="C47:C48"/>
    <mergeCell ref="D47:D48"/>
    <mergeCell ref="E47:E48"/>
    <mergeCell ref="F47:F48"/>
    <mergeCell ref="G47:G48"/>
    <mergeCell ref="H47:H48"/>
    <mergeCell ref="S59:V60"/>
    <mergeCell ref="C61:C62"/>
    <mergeCell ref="D61:D62"/>
    <mergeCell ref="E61:E62"/>
    <mergeCell ref="F61:F62"/>
    <mergeCell ref="G61:G62"/>
    <mergeCell ref="H61:H62"/>
    <mergeCell ref="S61:V62"/>
    <mergeCell ref="C59:C60"/>
    <mergeCell ref="D59:D60"/>
    <mergeCell ref="E59:E60"/>
    <mergeCell ref="F59:F60"/>
    <mergeCell ref="G59:G60"/>
    <mergeCell ref="H59:H60"/>
    <mergeCell ref="S55:V56"/>
    <mergeCell ref="C57:C58"/>
    <mergeCell ref="D57:D58"/>
    <mergeCell ref="E57:E58"/>
    <mergeCell ref="F57:F58"/>
    <mergeCell ref="G57:G58"/>
    <mergeCell ref="H57:H58"/>
    <mergeCell ref="S57:V58"/>
    <mergeCell ref="C55:C56"/>
    <mergeCell ref="D55:D56"/>
    <mergeCell ref="E55:E56"/>
    <mergeCell ref="F55:F56"/>
    <mergeCell ref="G55:G56"/>
    <mergeCell ref="H55:H56"/>
    <mergeCell ref="S67:V68"/>
    <mergeCell ref="C69:C70"/>
    <mergeCell ref="D69:D70"/>
    <mergeCell ref="E69:E70"/>
    <mergeCell ref="F69:F70"/>
    <mergeCell ref="G69:G70"/>
    <mergeCell ref="H69:H70"/>
    <mergeCell ref="S69:V70"/>
    <mergeCell ref="C67:C68"/>
    <mergeCell ref="D67:D68"/>
    <mergeCell ref="E67:E68"/>
    <mergeCell ref="F67:F68"/>
    <mergeCell ref="G67:G68"/>
    <mergeCell ref="H67:H68"/>
    <mergeCell ref="S63:V64"/>
    <mergeCell ref="C65:C66"/>
    <mergeCell ref="D65:D66"/>
    <mergeCell ref="E65:E66"/>
    <mergeCell ref="F65:F66"/>
    <mergeCell ref="G65:G66"/>
    <mergeCell ref="H65:H66"/>
    <mergeCell ref="S65:V66"/>
    <mergeCell ref="C63:C64"/>
    <mergeCell ref="D63:D64"/>
    <mergeCell ref="E63:E64"/>
    <mergeCell ref="F63:F64"/>
    <mergeCell ref="G63:G64"/>
    <mergeCell ref="H63:H64"/>
    <mergeCell ref="S75:V76"/>
    <mergeCell ref="C77:C78"/>
    <mergeCell ref="D77:D78"/>
    <mergeCell ref="E77:E78"/>
    <mergeCell ref="F77:F78"/>
    <mergeCell ref="G77:G78"/>
    <mergeCell ref="H77:H78"/>
    <mergeCell ref="S77:V78"/>
    <mergeCell ref="C75:C76"/>
    <mergeCell ref="D75:D76"/>
    <mergeCell ref="E75:E76"/>
    <mergeCell ref="F75:F76"/>
    <mergeCell ref="G75:G76"/>
    <mergeCell ref="H75:H76"/>
    <mergeCell ref="S71:V72"/>
    <mergeCell ref="C73:C74"/>
    <mergeCell ref="D73:D74"/>
    <mergeCell ref="E73:E74"/>
    <mergeCell ref="F73:F74"/>
    <mergeCell ref="G73:G74"/>
    <mergeCell ref="H73:H74"/>
    <mergeCell ref="S73:V74"/>
    <mergeCell ref="C71:C72"/>
    <mergeCell ref="D71:D72"/>
    <mergeCell ref="E71:E72"/>
    <mergeCell ref="F71:F72"/>
    <mergeCell ref="G71:G72"/>
    <mergeCell ref="H71:H72"/>
    <mergeCell ref="S83:V84"/>
    <mergeCell ref="C85:C86"/>
    <mergeCell ref="D85:D86"/>
    <mergeCell ref="E85:E86"/>
    <mergeCell ref="F85:F86"/>
    <mergeCell ref="G85:G86"/>
    <mergeCell ref="H85:H86"/>
    <mergeCell ref="S85:V86"/>
    <mergeCell ref="C83:C84"/>
    <mergeCell ref="D83:D84"/>
    <mergeCell ref="E83:E84"/>
    <mergeCell ref="F83:F84"/>
    <mergeCell ref="G83:G84"/>
    <mergeCell ref="H83:H84"/>
    <mergeCell ref="S79:V80"/>
    <mergeCell ref="C81:C82"/>
    <mergeCell ref="D81:D82"/>
    <mergeCell ref="E81:E82"/>
    <mergeCell ref="F81:F82"/>
    <mergeCell ref="G81:G82"/>
    <mergeCell ref="H81:H82"/>
    <mergeCell ref="S81:V82"/>
    <mergeCell ref="C79:C80"/>
    <mergeCell ref="D79:D80"/>
    <mergeCell ref="E79:E80"/>
    <mergeCell ref="F79:F80"/>
    <mergeCell ref="G79:G80"/>
    <mergeCell ref="H79:H80"/>
    <mergeCell ref="H95:H96"/>
    <mergeCell ref="S91:V92"/>
    <mergeCell ref="C93:C94"/>
    <mergeCell ref="D93:D94"/>
    <mergeCell ref="E93:E94"/>
    <mergeCell ref="F93:F94"/>
    <mergeCell ref="G93:G94"/>
    <mergeCell ref="H93:H94"/>
    <mergeCell ref="S93:V94"/>
    <mergeCell ref="C91:C92"/>
    <mergeCell ref="D91:D92"/>
    <mergeCell ref="E91:E92"/>
    <mergeCell ref="F91:F92"/>
    <mergeCell ref="G91:G92"/>
    <mergeCell ref="H91:H92"/>
    <mergeCell ref="S87:V88"/>
    <mergeCell ref="C89:C90"/>
    <mergeCell ref="D89:D90"/>
    <mergeCell ref="E89:E90"/>
    <mergeCell ref="F89:F90"/>
    <mergeCell ref="G89:G90"/>
    <mergeCell ref="H89:H90"/>
    <mergeCell ref="S89:V90"/>
    <mergeCell ref="C87:C88"/>
    <mergeCell ref="D87:D88"/>
    <mergeCell ref="E87:E88"/>
    <mergeCell ref="F87:F88"/>
    <mergeCell ref="G87:G88"/>
    <mergeCell ref="H87:H88"/>
    <mergeCell ref="N5:V5"/>
    <mergeCell ref="D6:M6"/>
    <mergeCell ref="N6:V6"/>
    <mergeCell ref="D7:M7"/>
    <mergeCell ref="N7:V7"/>
    <mergeCell ref="S99:V100"/>
    <mergeCell ref="C101:C102"/>
    <mergeCell ref="D101:D102"/>
    <mergeCell ref="E101:E102"/>
    <mergeCell ref="F101:F102"/>
    <mergeCell ref="G101:G102"/>
    <mergeCell ref="H101:H102"/>
    <mergeCell ref="S101:V102"/>
    <mergeCell ref="C99:C100"/>
    <mergeCell ref="D99:D100"/>
    <mergeCell ref="E99:E100"/>
    <mergeCell ref="F99:F100"/>
    <mergeCell ref="G99:G100"/>
    <mergeCell ref="H99:H100"/>
    <mergeCell ref="S95:V96"/>
    <mergeCell ref="C97:C98"/>
    <mergeCell ref="D97:D98"/>
    <mergeCell ref="E97:E98"/>
    <mergeCell ref="F97:F98"/>
    <mergeCell ref="G97:G98"/>
    <mergeCell ref="H97:H98"/>
    <mergeCell ref="S97:V98"/>
    <mergeCell ref="C95:C96"/>
    <mergeCell ref="D95:D96"/>
    <mergeCell ref="E95:E96"/>
    <mergeCell ref="F95:F96"/>
    <mergeCell ref="G95:G96"/>
    <mergeCell ref="S103:V104"/>
    <mergeCell ref="C105:C106"/>
    <mergeCell ref="D105:D106"/>
    <mergeCell ref="E105:E106"/>
    <mergeCell ref="F105:F106"/>
    <mergeCell ref="G105:G106"/>
    <mergeCell ref="H105:H106"/>
    <mergeCell ref="S105:V106"/>
    <mergeCell ref="S11:S12"/>
    <mergeCell ref="N1:Q1"/>
    <mergeCell ref="D2:V2"/>
    <mergeCell ref="D3:V3"/>
    <mergeCell ref="D4:V4"/>
    <mergeCell ref="M9:Q9"/>
    <mergeCell ref="F10:F12"/>
    <mergeCell ref="F9:L9"/>
    <mergeCell ref="I10:L10"/>
    <mergeCell ref="D8:M8"/>
    <mergeCell ref="N8:V8"/>
    <mergeCell ref="T11:T12"/>
    <mergeCell ref="U11:V11"/>
    <mergeCell ref="N10:Q10"/>
    <mergeCell ref="S9:V10"/>
    <mergeCell ref="G10:G12"/>
    <mergeCell ref="H10:H12"/>
    <mergeCell ref="C103:C104"/>
    <mergeCell ref="D103:D104"/>
    <mergeCell ref="E103:E104"/>
    <mergeCell ref="F103:F104"/>
    <mergeCell ref="G103:G104"/>
    <mergeCell ref="H103:H104"/>
    <mergeCell ref="D5:M5"/>
    <mergeCell ref="S111:V112"/>
    <mergeCell ref="C113:C114"/>
    <mergeCell ref="D113:D114"/>
    <mergeCell ref="E113:E114"/>
    <mergeCell ref="F113:F114"/>
    <mergeCell ref="G113:G114"/>
    <mergeCell ref="H113:H114"/>
    <mergeCell ref="S113:V114"/>
    <mergeCell ref="C111:C112"/>
    <mergeCell ref="D111:D112"/>
    <mergeCell ref="E111:E112"/>
    <mergeCell ref="F111:F112"/>
    <mergeCell ref="G111:G112"/>
    <mergeCell ref="H111:H112"/>
    <mergeCell ref="S107:V108"/>
    <mergeCell ref="C109:C110"/>
    <mergeCell ref="D109:D110"/>
    <mergeCell ref="E109:E110"/>
    <mergeCell ref="F109:F110"/>
    <mergeCell ref="G109:G110"/>
    <mergeCell ref="H109:H110"/>
    <mergeCell ref="S109:V110"/>
    <mergeCell ref="C107:C108"/>
    <mergeCell ref="D107:D108"/>
    <mergeCell ref="E107:E108"/>
    <mergeCell ref="F107:F108"/>
    <mergeCell ref="G107:G108"/>
    <mergeCell ref="H107:H108"/>
    <mergeCell ref="S119:V120"/>
    <mergeCell ref="C121:C122"/>
    <mergeCell ref="D121:D122"/>
    <mergeCell ref="E121:E122"/>
    <mergeCell ref="F121:F122"/>
    <mergeCell ref="G121:G122"/>
    <mergeCell ref="H121:H122"/>
    <mergeCell ref="S121:V122"/>
    <mergeCell ref="C119:C120"/>
    <mergeCell ref="D119:D120"/>
    <mergeCell ref="E119:E120"/>
    <mergeCell ref="F119:F120"/>
    <mergeCell ref="G119:G120"/>
    <mergeCell ref="H119:H120"/>
    <mergeCell ref="S115:V116"/>
    <mergeCell ref="C117:C118"/>
    <mergeCell ref="D117:D118"/>
    <mergeCell ref="E117:E118"/>
    <mergeCell ref="F117:F118"/>
    <mergeCell ref="G117:G118"/>
    <mergeCell ref="H117:H118"/>
    <mergeCell ref="S117:V118"/>
    <mergeCell ref="C115:C116"/>
    <mergeCell ref="D115:D116"/>
    <mergeCell ref="E115:E116"/>
    <mergeCell ref="F115:F116"/>
    <mergeCell ref="G115:G116"/>
    <mergeCell ref="H115:H116"/>
    <mergeCell ref="S127:V128"/>
    <mergeCell ref="C129:C130"/>
    <mergeCell ref="D129:D130"/>
    <mergeCell ref="E129:E130"/>
    <mergeCell ref="F129:F130"/>
    <mergeCell ref="G129:G130"/>
    <mergeCell ref="H129:H130"/>
    <mergeCell ref="S129:V130"/>
    <mergeCell ref="C127:C128"/>
    <mergeCell ref="D127:D128"/>
    <mergeCell ref="E127:E128"/>
    <mergeCell ref="F127:F128"/>
    <mergeCell ref="G127:G128"/>
    <mergeCell ref="H127:H128"/>
    <mergeCell ref="S123:V124"/>
    <mergeCell ref="C125:C126"/>
    <mergeCell ref="D125:D126"/>
    <mergeCell ref="E125:E126"/>
    <mergeCell ref="F125:F126"/>
    <mergeCell ref="G125:G126"/>
    <mergeCell ref="H125:H126"/>
    <mergeCell ref="S125:V126"/>
    <mergeCell ref="C123:C124"/>
    <mergeCell ref="D123:D124"/>
    <mergeCell ref="E123:E124"/>
    <mergeCell ref="F123:F124"/>
    <mergeCell ref="G123:G124"/>
    <mergeCell ref="H123:H124"/>
    <mergeCell ref="S136:V137"/>
    <mergeCell ref="C138:C139"/>
    <mergeCell ref="D138:D139"/>
    <mergeCell ref="E138:E139"/>
    <mergeCell ref="F138:F139"/>
    <mergeCell ref="G138:G139"/>
    <mergeCell ref="H138:H139"/>
    <mergeCell ref="S138:V139"/>
    <mergeCell ref="C136:C137"/>
    <mergeCell ref="D136:D137"/>
    <mergeCell ref="E136:E137"/>
    <mergeCell ref="F136:F137"/>
    <mergeCell ref="G136:G137"/>
    <mergeCell ref="H136:H137"/>
    <mergeCell ref="S131:V133"/>
    <mergeCell ref="C134:C135"/>
    <mergeCell ref="D134:D135"/>
    <mergeCell ref="E134:E135"/>
    <mergeCell ref="F134:F135"/>
    <mergeCell ref="G134:G135"/>
    <mergeCell ref="H134:H135"/>
    <mergeCell ref="S134:V135"/>
    <mergeCell ref="C131:C133"/>
    <mergeCell ref="D131:D133"/>
    <mergeCell ref="E131:E133"/>
    <mergeCell ref="F131:F133"/>
    <mergeCell ref="G131:G133"/>
    <mergeCell ref="H131:H133"/>
    <mergeCell ref="S144:V145"/>
    <mergeCell ref="C146:C147"/>
    <mergeCell ref="D146:D147"/>
    <mergeCell ref="E146:E147"/>
    <mergeCell ref="F146:F147"/>
    <mergeCell ref="G146:G147"/>
    <mergeCell ref="H146:H147"/>
    <mergeCell ref="S146:V147"/>
    <mergeCell ref="C144:C145"/>
    <mergeCell ref="D144:D145"/>
    <mergeCell ref="E144:E145"/>
    <mergeCell ref="F144:F145"/>
    <mergeCell ref="G144:G145"/>
    <mergeCell ref="H144:H145"/>
    <mergeCell ref="S140:V141"/>
    <mergeCell ref="C142:C143"/>
    <mergeCell ref="D142:D143"/>
    <mergeCell ref="E142:E143"/>
    <mergeCell ref="F142:F143"/>
    <mergeCell ref="G142:G143"/>
    <mergeCell ref="H142:H143"/>
    <mergeCell ref="S142:V143"/>
    <mergeCell ref="C140:C141"/>
    <mergeCell ref="D140:D141"/>
    <mergeCell ref="E140:E141"/>
    <mergeCell ref="F140:F141"/>
    <mergeCell ref="G140:G141"/>
    <mergeCell ref="H140:H141"/>
    <mergeCell ref="S152:V153"/>
    <mergeCell ref="C154:C155"/>
    <mergeCell ref="D154:D155"/>
    <mergeCell ref="E154:E155"/>
    <mergeCell ref="F154:F155"/>
    <mergeCell ref="G154:G155"/>
    <mergeCell ref="H154:H155"/>
    <mergeCell ref="S154:V155"/>
    <mergeCell ref="C152:C153"/>
    <mergeCell ref="D152:D153"/>
    <mergeCell ref="E152:E153"/>
    <mergeCell ref="F152:F153"/>
    <mergeCell ref="G152:G153"/>
    <mergeCell ref="H152:H153"/>
    <mergeCell ref="S148:V149"/>
    <mergeCell ref="C150:C151"/>
    <mergeCell ref="D150:D151"/>
    <mergeCell ref="E150:E151"/>
    <mergeCell ref="F150:F151"/>
    <mergeCell ref="G150:G151"/>
    <mergeCell ref="H150:H151"/>
    <mergeCell ref="S150:V151"/>
    <mergeCell ref="C148:C149"/>
    <mergeCell ref="D148:D149"/>
    <mergeCell ref="E148:E149"/>
    <mergeCell ref="F148:F149"/>
    <mergeCell ref="G148:G149"/>
    <mergeCell ref="H148:H149"/>
    <mergeCell ref="S160:V161"/>
    <mergeCell ref="C162:C163"/>
    <mergeCell ref="D162:D163"/>
    <mergeCell ref="E162:E163"/>
    <mergeCell ref="F162:F163"/>
    <mergeCell ref="G162:G163"/>
    <mergeCell ref="H162:H163"/>
    <mergeCell ref="S162:V163"/>
    <mergeCell ref="C160:C161"/>
    <mergeCell ref="D160:D161"/>
    <mergeCell ref="E160:E161"/>
    <mergeCell ref="F160:F161"/>
    <mergeCell ref="G160:G161"/>
    <mergeCell ref="H160:H161"/>
    <mergeCell ref="S156:V157"/>
    <mergeCell ref="C158:C159"/>
    <mergeCell ref="D158:D159"/>
    <mergeCell ref="E158:E159"/>
    <mergeCell ref="F158:F159"/>
    <mergeCell ref="G158:G159"/>
    <mergeCell ref="H158:H159"/>
    <mergeCell ref="S158:V159"/>
    <mergeCell ref="C156:C157"/>
    <mergeCell ref="D156:D157"/>
    <mergeCell ref="E156:E157"/>
    <mergeCell ref="F156:F157"/>
    <mergeCell ref="G156:G157"/>
    <mergeCell ref="H156:H157"/>
    <mergeCell ref="S168:V169"/>
    <mergeCell ref="C170:C171"/>
    <mergeCell ref="D170:D171"/>
    <mergeCell ref="E170:E171"/>
    <mergeCell ref="F170:F171"/>
    <mergeCell ref="G170:G171"/>
    <mergeCell ref="H170:H171"/>
    <mergeCell ref="S170:V171"/>
    <mergeCell ref="C168:C169"/>
    <mergeCell ref="D168:D169"/>
    <mergeCell ref="E168:E169"/>
    <mergeCell ref="F168:F169"/>
    <mergeCell ref="G168:G169"/>
    <mergeCell ref="H168:H169"/>
    <mergeCell ref="S164:V165"/>
    <mergeCell ref="C166:C167"/>
    <mergeCell ref="D166:D167"/>
    <mergeCell ref="E166:E167"/>
    <mergeCell ref="F166:F167"/>
    <mergeCell ref="G166:G167"/>
    <mergeCell ref="H166:H167"/>
    <mergeCell ref="S166:V167"/>
    <mergeCell ref="C164:C165"/>
    <mergeCell ref="D164:D165"/>
    <mergeCell ref="E164:E165"/>
    <mergeCell ref="F164:F165"/>
    <mergeCell ref="G164:G165"/>
    <mergeCell ref="H164:H165"/>
    <mergeCell ref="S176:V177"/>
    <mergeCell ref="C178:C179"/>
    <mergeCell ref="D178:D179"/>
    <mergeCell ref="E178:E179"/>
    <mergeCell ref="F178:F179"/>
    <mergeCell ref="G178:G179"/>
    <mergeCell ref="H178:H179"/>
    <mergeCell ref="S178:V179"/>
    <mergeCell ref="C176:C177"/>
    <mergeCell ref="D176:D177"/>
    <mergeCell ref="E176:E177"/>
    <mergeCell ref="F176:F177"/>
    <mergeCell ref="G176:G177"/>
    <mergeCell ref="H176:H177"/>
    <mergeCell ref="S172:V173"/>
    <mergeCell ref="C174:C175"/>
    <mergeCell ref="D174:D175"/>
    <mergeCell ref="E174:E175"/>
    <mergeCell ref="F174:F175"/>
    <mergeCell ref="G174:G175"/>
    <mergeCell ref="H174:H175"/>
    <mergeCell ref="S174:V175"/>
    <mergeCell ref="C172:C173"/>
    <mergeCell ref="D172:D173"/>
    <mergeCell ref="E172:E173"/>
    <mergeCell ref="F172:F173"/>
    <mergeCell ref="G172:G173"/>
    <mergeCell ref="H172:H173"/>
    <mergeCell ref="S184:V185"/>
    <mergeCell ref="C186:C187"/>
    <mergeCell ref="D186:D187"/>
    <mergeCell ref="E186:E187"/>
    <mergeCell ref="F186:F187"/>
    <mergeCell ref="G186:G187"/>
    <mergeCell ref="H186:H187"/>
    <mergeCell ref="S186:V187"/>
    <mergeCell ref="C184:C185"/>
    <mergeCell ref="D184:D185"/>
    <mergeCell ref="E184:E185"/>
    <mergeCell ref="F184:F185"/>
    <mergeCell ref="G184:G185"/>
    <mergeCell ref="H184:H185"/>
    <mergeCell ref="S180:V181"/>
    <mergeCell ref="C182:C183"/>
    <mergeCell ref="D182:D183"/>
    <mergeCell ref="E182:E183"/>
    <mergeCell ref="F182:F183"/>
    <mergeCell ref="G182:G183"/>
    <mergeCell ref="H182:H183"/>
    <mergeCell ref="S182:V183"/>
    <mergeCell ref="C180:C181"/>
    <mergeCell ref="D180:D181"/>
    <mergeCell ref="E180:E181"/>
    <mergeCell ref="F180:F181"/>
    <mergeCell ref="G180:G181"/>
    <mergeCell ref="H180:H181"/>
    <mergeCell ref="D195:D196"/>
    <mergeCell ref="E195:E196"/>
    <mergeCell ref="F195:F196"/>
    <mergeCell ref="G195:G196"/>
    <mergeCell ref="H195:H196"/>
    <mergeCell ref="S195:V196"/>
    <mergeCell ref="C193:C194"/>
    <mergeCell ref="D193:D194"/>
    <mergeCell ref="E193:E194"/>
    <mergeCell ref="F193:F194"/>
    <mergeCell ref="G193:G194"/>
    <mergeCell ref="H193:H194"/>
    <mergeCell ref="S188:V189"/>
    <mergeCell ref="S190:V191"/>
    <mergeCell ref="C188:C189"/>
    <mergeCell ref="D188:D189"/>
    <mergeCell ref="E188:E189"/>
    <mergeCell ref="F188:F189"/>
    <mergeCell ref="G188:G189"/>
    <mergeCell ref="H188:H189"/>
    <mergeCell ref="F190:F192"/>
    <mergeCell ref="C190:C192"/>
    <mergeCell ref="D190:D192"/>
    <mergeCell ref="E190:E192"/>
    <mergeCell ref="G190:G192"/>
    <mergeCell ref="H190:H192"/>
    <mergeCell ref="G203:G204"/>
    <mergeCell ref="H203:H204"/>
    <mergeCell ref="H207:H208"/>
    <mergeCell ref="S207:V208"/>
    <mergeCell ref="I11:L11"/>
    <mergeCell ref="S201:V202"/>
    <mergeCell ref="S203:V204"/>
    <mergeCell ref="C201:C202"/>
    <mergeCell ref="D201:D202"/>
    <mergeCell ref="E201:E202"/>
    <mergeCell ref="F201:F202"/>
    <mergeCell ref="G201:G202"/>
    <mergeCell ref="H201:H202"/>
    <mergeCell ref="C203:C204"/>
    <mergeCell ref="D203:D204"/>
    <mergeCell ref="E203:E204"/>
    <mergeCell ref="S197:V198"/>
    <mergeCell ref="C199:C200"/>
    <mergeCell ref="D199:D200"/>
    <mergeCell ref="E199:E200"/>
    <mergeCell ref="F199:F200"/>
    <mergeCell ref="G199:G200"/>
    <mergeCell ref="H199:H200"/>
    <mergeCell ref="S199:V200"/>
    <mergeCell ref="C197:C198"/>
    <mergeCell ref="D197:D198"/>
    <mergeCell ref="E197:E198"/>
    <mergeCell ref="F197:F198"/>
    <mergeCell ref="G197:G198"/>
    <mergeCell ref="H197:H198"/>
    <mergeCell ref="S193:V194"/>
    <mergeCell ref="C195:C196"/>
    <mergeCell ref="S209:V210"/>
    <mergeCell ref="C211:C212"/>
    <mergeCell ref="D211:D212"/>
    <mergeCell ref="E211:E212"/>
    <mergeCell ref="F211:F212"/>
    <mergeCell ref="G211:G212"/>
    <mergeCell ref="H211:H212"/>
    <mergeCell ref="S211:V212"/>
    <mergeCell ref="C209:C210"/>
    <mergeCell ref="D209:D210"/>
    <mergeCell ref="E209:E210"/>
    <mergeCell ref="F209:F210"/>
    <mergeCell ref="G209:G210"/>
    <mergeCell ref="H209:H210"/>
    <mergeCell ref="S205:V206"/>
    <mergeCell ref="C207:C208"/>
    <mergeCell ref="D207:D208"/>
    <mergeCell ref="E207:E208"/>
    <mergeCell ref="F207:F208"/>
    <mergeCell ref="G207:G208"/>
    <mergeCell ref="C205:C206"/>
    <mergeCell ref="D205:D206"/>
    <mergeCell ref="E205:E206"/>
    <mergeCell ref="F205:F206"/>
    <mergeCell ref="G205:G206"/>
    <mergeCell ref="H205:H206"/>
    <mergeCell ref="S217:V218"/>
    <mergeCell ref="C219:C220"/>
    <mergeCell ref="D219:D220"/>
    <mergeCell ref="E219:E220"/>
    <mergeCell ref="F219:F220"/>
    <mergeCell ref="G219:G220"/>
    <mergeCell ref="H219:H220"/>
    <mergeCell ref="S219:V220"/>
    <mergeCell ref="C217:C218"/>
    <mergeCell ref="D217:D218"/>
    <mergeCell ref="E217:E218"/>
    <mergeCell ref="F217:F218"/>
    <mergeCell ref="G217:G218"/>
    <mergeCell ref="H217:H218"/>
    <mergeCell ref="S213:V214"/>
    <mergeCell ref="C215:C216"/>
    <mergeCell ref="D215:D216"/>
    <mergeCell ref="E215:E216"/>
    <mergeCell ref="F215:F216"/>
    <mergeCell ref="G215:G216"/>
    <mergeCell ref="H215:H216"/>
    <mergeCell ref="S215:V216"/>
    <mergeCell ref="C213:C214"/>
    <mergeCell ref="D213:D214"/>
    <mergeCell ref="E213:E214"/>
    <mergeCell ref="F213:F214"/>
    <mergeCell ref="G213:G214"/>
    <mergeCell ref="H213:H214"/>
    <mergeCell ref="S227:V228"/>
    <mergeCell ref="C229:C230"/>
    <mergeCell ref="D229:D230"/>
    <mergeCell ref="E229:E230"/>
    <mergeCell ref="F229:F230"/>
    <mergeCell ref="G229:G230"/>
    <mergeCell ref="H229:H230"/>
    <mergeCell ref="S229:V230"/>
    <mergeCell ref="C227:C228"/>
    <mergeCell ref="D227:D228"/>
    <mergeCell ref="E227:E228"/>
    <mergeCell ref="F227:F228"/>
    <mergeCell ref="G227:G228"/>
    <mergeCell ref="H227:H228"/>
    <mergeCell ref="S221:V222"/>
    <mergeCell ref="C223:C226"/>
    <mergeCell ref="D223:D226"/>
    <mergeCell ref="E223:E226"/>
    <mergeCell ref="F223:F226"/>
    <mergeCell ref="G223:G226"/>
    <mergeCell ref="H223:H226"/>
    <mergeCell ref="S223:V226"/>
    <mergeCell ref="C221:C222"/>
    <mergeCell ref="D221:D222"/>
    <mergeCell ref="E221:E222"/>
    <mergeCell ref="F221:F222"/>
    <mergeCell ref="G221:G222"/>
    <mergeCell ref="H221:H222"/>
    <mergeCell ref="S235:V236"/>
    <mergeCell ref="C238:C239"/>
    <mergeCell ref="D238:D239"/>
    <mergeCell ref="E238:E239"/>
    <mergeCell ref="F238:F239"/>
    <mergeCell ref="G238:G239"/>
    <mergeCell ref="H238:H239"/>
    <mergeCell ref="S238:V239"/>
    <mergeCell ref="S231:V232"/>
    <mergeCell ref="C233:C234"/>
    <mergeCell ref="D233:D234"/>
    <mergeCell ref="E233:E234"/>
    <mergeCell ref="F233:F234"/>
    <mergeCell ref="G233:G234"/>
    <mergeCell ref="H233:H234"/>
    <mergeCell ref="S233:V234"/>
    <mergeCell ref="C231:C232"/>
    <mergeCell ref="D231:D232"/>
    <mergeCell ref="E231:E232"/>
    <mergeCell ref="F231:F232"/>
    <mergeCell ref="G231:G232"/>
    <mergeCell ref="H231:H232"/>
    <mergeCell ref="S245:V246"/>
    <mergeCell ref="C247:C249"/>
    <mergeCell ref="D247:D249"/>
    <mergeCell ref="E247:E249"/>
    <mergeCell ref="F247:F249"/>
    <mergeCell ref="G247:G249"/>
    <mergeCell ref="H247:H249"/>
    <mergeCell ref="S247:V249"/>
    <mergeCell ref="C245:C246"/>
    <mergeCell ref="D245:D246"/>
    <mergeCell ref="E245:E246"/>
    <mergeCell ref="F245:F246"/>
    <mergeCell ref="G245:G246"/>
    <mergeCell ref="H245:H246"/>
    <mergeCell ref="S240:V241"/>
    <mergeCell ref="C242:C243"/>
    <mergeCell ref="D242:D243"/>
    <mergeCell ref="C240:C241"/>
    <mergeCell ref="D240:D241"/>
    <mergeCell ref="E240:E241"/>
    <mergeCell ref="F240:F241"/>
    <mergeCell ref="G240:G241"/>
    <mergeCell ref="H240:H241"/>
    <mergeCell ref="S242:V244"/>
    <mergeCell ref="G242:G244"/>
    <mergeCell ref="H242:H244"/>
    <mergeCell ref="S254:V255"/>
    <mergeCell ref="C256:C257"/>
    <mergeCell ref="D256:D257"/>
    <mergeCell ref="E256:E257"/>
    <mergeCell ref="F256:F257"/>
    <mergeCell ref="G256:G257"/>
    <mergeCell ref="H256:H257"/>
    <mergeCell ref="S256:V257"/>
    <mergeCell ref="C254:C255"/>
    <mergeCell ref="D254:D255"/>
    <mergeCell ref="E254:E255"/>
    <mergeCell ref="F254:F255"/>
    <mergeCell ref="G254:G255"/>
    <mergeCell ref="H254:H255"/>
    <mergeCell ref="S250:V251"/>
    <mergeCell ref="C252:C253"/>
    <mergeCell ref="D252:D253"/>
    <mergeCell ref="E252:E253"/>
    <mergeCell ref="F252:F253"/>
    <mergeCell ref="G252:G253"/>
    <mergeCell ref="H252:H253"/>
    <mergeCell ref="S252:V253"/>
    <mergeCell ref="C250:C251"/>
    <mergeCell ref="D250:D251"/>
    <mergeCell ref="E250:E251"/>
    <mergeCell ref="F250:F251"/>
    <mergeCell ref="G250:G251"/>
    <mergeCell ref="H250:H251"/>
    <mergeCell ref="S262:V263"/>
    <mergeCell ref="C264:C265"/>
    <mergeCell ref="D264:D265"/>
    <mergeCell ref="E264:E265"/>
    <mergeCell ref="F264:F265"/>
    <mergeCell ref="G264:G265"/>
    <mergeCell ref="H264:H265"/>
    <mergeCell ref="S264:V265"/>
    <mergeCell ref="C262:C263"/>
    <mergeCell ref="D262:D263"/>
    <mergeCell ref="E262:E263"/>
    <mergeCell ref="F262:F263"/>
    <mergeCell ref="G262:G263"/>
    <mergeCell ref="H262:H263"/>
    <mergeCell ref="S258:V259"/>
    <mergeCell ref="C260:C261"/>
    <mergeCell ref="D260:D261"/>
    <mergeCell ref="E260:E261"/>
    <mergeCell ref="F260:F261"/>
    <mergeCell ref="G260:G261"/>
    <mergeCell ref="H260:H261"/>
    <mergeCell ref="S260:V261"/>
    <mergeCell ref="C258:C259"/>
    <mergeCell ref="D258:D259"/>
    <mergeCell ref="E258:E259"/>
    <mergeCell ref="F258:F259"/>
    <mergeCell ref="G258:G259"/>
    <mergeCell ref="H258:H259"/>
    <mergeCell ref="S270:V271"/>
    <mergeCell ref="C272:C273"/>
    <mergeCell ref="D272:D273"/>
    <mergeCell ref="E272:E273"/>
    <mergeCell ref="F272:F273"/>
    <mergeCell ref="G272:G273"/>
    <mergeCell ref="H272:H273"/>
    <mergeCell ref="S272:V273"/>
    <mergeCell ref="C270:C271"/>
    <mergeCell ref="D270:D271"/>
    <mergeCell ref="E270:E271"/>
    <mergeCell ref="F270:F271"/>
    <mergeCell ref="G270:G271"/>
    <mergeCell ref="H270:H271"/>
    <mergeCell ref="S266:V267"/>
    <mergeCell ref="C268:C269"/>
    <mergeCell ref="D268:D269"/>
    <mergeCell ref="E268:E269"/>
    <mergeCell ref="F268:F269"/>
    <mergeCell ref="G268:G269"/>
    <mergeCell ref="H268:H269"/>
    <mergeCell ref="S268:V269"/>
    <mergeCell ref="C266:C267"/>
    <mergeCell ref="D266:D267"/>
    <mergeCell ref="E266:E267"/>
    <mergeCell ref="F266:F267"/>
    <mergeCell ref="G266:G267"/>
    <mergeCell ref="H266:H267"/>
    <mergeCell ref="S278:V279"/>
    <mergeCell ref="C280:C281"/>
    <mergeCell ref="D280:D281"/>
    <mergeCell ref="E280:E281"/>
    <mergeCell ref="F280:F281"/>
    <mergeCell ref="G280:G281"/>
    <mergeCell ref="H280:H281"/>
    <mergeCell ref="S280:V281"/>
    <mergeCell ref="C278:C279"/>
    <mergeCell ref="D278:D279"/>
    <mergeCell ref="E278:E279"/>
    <mergeCell ref="F278:F279"/>
    <mergeCell ref="G278:G279"/>
    <mergeCell ref="H278:H279"/>
    <mergeCell ref="S274:V275"/>
    <mergeCell ref="C276:C277"/>
    <mergeCell ref="D276:D277"/>
    <mergeCell ref="E276:E277"/>
    <mergeCell ref="F276:F277"/>
    <mergeCell ref="G276:G277"/>
    <mergeCell ref="H276:H277"/>
    <mergeCell ref="S276:V277"/>
    <mergeCell ref="C274:C275"/>
    <mergeCell ref="D274:D275"/>
    <mergeCell ref="E274:E275"/>
    <mergeCell ref="F274:F275"/>
    <mergeCell ref="G274:G275"/>
    <mergeCell ref="H274:H275"/>
    <mergeCell ref="S286:V287"/>
    <mergeCell ref="C288:C289"/>
    <mergeCell ref="D288:D289"/>
    <mergeCell ref="E288:E289"/>
    <mergeCell ref="F288:F289"/>
    <mergeCell ref="G288:G289"/>
    <mergeCell ref="H288:H289"/>
    <mergeCell ref="S288:V289"/>
    <mergeCell ref="C286:C287"/>
    <mergeCell ref="D286:D287"/>
    <mergeCell ref="E286:E287"/>
    <mergeCell ref="F286:F287"/>
    <mergeCell ref="G286:G287"/>
    <mergeCell ref="H286:H287"/>
    <mergeCell ref="S282:V283"/>
    <mergeCell ref="C284:C285"/>
    <mergeCell ref="D284:D285"/>
    <mergeCell ref="E284:E285"/>
    <mergeCell ref="F284:F285"/>
    <mergeCell ref="G284:G285"/>
    <mergeCell ref="H284:H285"/>
    <mergeCell ref="S284:V285"/>
    <mergeCell ref="C282:C283"/>
    <mergeCell ref="D282:D283"/>
    <mergeCell ref="E282:E283"/>
    <mergeCell ref="F282:F283"/>
    <mergeCell ref="G282:G283"/>
    <mergeCell ref="H282:H283"/>
    <mergeCell ref="S294:V295"/>
    <mergeCell ref="C296:C297"/>
    <mergeCell ref="D296:D297"/>
    <mergeCell ref="E296:E297"/>
    <mergeCell ref="F296:F297"/>
    <mergeCell ref="G296:G297"/>
    <mergeCell ref="H296:H297"/>
    <mergeCell ref="S296:V297"/>
    <mergeCell ref="C294:C295"/>
    <mergeCell ref="D294:D295"/>
    <mergeCell ref="E294:E295"/>
    <mergeCell ref="F294:F295"/>
    <mergeCell ref="G294:G295"/>
    <mergeCell ref="H294:H295"/>
    <mergeCell ref="S290:V291"/>
    <mergeCell ref="C292:C293"/>
    <mergeCell ref="D292:D293"/>
    <mergeCell ref="E292:E293"/>
    <mergeCell ref="F292:F293"/>
    <mergeCell ref="G292:G293"/>
    <mergeCell ref="H292:H293"/>
    <mergeCell ref="S292:V293"/>
    <mergeCell ref="C290:C291"/>
    <mergeCell ref="D290:D291"/>
    <mergeCell ref="E290:E291"/>
    <mergeCell ref="F290:F291"/>
    <mergeCell ref="G290:G291"/>
    <mergeCell ref="H290:H291"/>
    <mergeCell ref="S305:V306"/>
    <mergeCell ref="C303:C304"/>
    <mergeCell ref="D303:D304"/>
    <mergeCell ref="E303:E304"/>
    <mergeCell ref="F303:F304"/>
    <mergeCell ref="G303:G304"/>
    <mergeCell ref="H303:H304"/>
    <mergeCell ref="S298:V299"/>
    <mergeCell ref="C300:C301"/>
    <mergeCell ref="D300:D301"/>
    <mergeCell ref="C298:C299"/>
    <mergeCell ref="D298:D299"/>
    <mergeCell ref="E298:E299"/>
    <mergeCell ref="F298:F299"/>
    <mergeCell ref="G298:G299"/>
    <mergeCell ref="H298:H299"/>
    <mergeCell ref="G300:G302"/>
    <mergeCell ref="H300:H302"/>
    <mergeCell ref="F300:F302"/>
    <mergeCell ref="E300:E302"/>
    <mergeCell ref="S300:V302"/>
    <mergeCell ref="R9:R12"/>
    <mergeCell ref="D9:E11"/>
    <mergeCell ref="C311:C312"/>
    <mergeCell ref="D311:D312"/>
    <mergeCell ref="E311:E312"/>
    <mergeCell ref="F311:F312"/>
    <mergeCell ref="G311:G312"/>
    <mergeCell ref="H311:H312"/>
    <mergeCell ref="C9:C12"/>
    <mergeCell ref="A9:A12"/>
    <mergeCell ref="B9:B12"/>
    <mergeCell ref="S307:V308"/>
    <mergeCell ref="C309:C310"/>
    <mergeCell ref="D309:D310"/>
    <mergeCell ref="E309:E310"/>
    <mergeCell ref="F309:F310"/>
    <mergeCell ref="G309:G310"/>
    <mergeCell ref="H309:H310"/>
    <mergeCell ref="S309:V310"/>
    <mergeCell ref="C307:C308"/>
    <mergeCell ref="D307:D308"/>
    <mergeCell ref="E307:E308"/>
    <mergeCell ref="F307:F308"/>
    <mergeCell ref="G307:G308"/>
    <mergeCell ref="H307:H308"/>
    <mergeCell ref="S303:V304"/>
    <mergeCell ref="C305:C306"/>
    <mergeCell ref="D305:D306"/>
    <mergeCell ref="E305:E306"/>
    <mergeCell ref="F305:F306"/>
    <mergeCell ref="G305:G306"/>
    <mergeCell ref="H305:H306"/>
    <mergeCell ref="S315:V316"/>
    <mergeCell ref="C317:C318"/>
    <mergeCell ref="D317:D318"/>
    <mergeCell ref="E317:E318"/>
    <mergeCell ref="F317:F318"/>
    <mergeCell ref="G317:G318"/>
    <mergeCell ref="H317:H318"/>
    <mergeCell ref="S317:V318"/>
    <mergeCell ref="C315:C316"/>
    <mergeCell ref="D315:D316"/>
    <mergeCell ref="E315:E316"/>
    <mergeCell ref="F315:F316"/>
    <mergeCell ref="G315:G316"/>
    <mergeCell ref="H315:H316"/>
    <mergeCell ref="S311:V312"/>
    <mergeCell ref="C313:C314"/>
    <mergeCell ref="D313:D314"/>
    <mergeCell ref="E313:E314"/>
    <mergeCell ref="F313:F314"/>
    <mergeCell ref="G313:G314"/>
    <mergeCell ref="H313:H314"/>
    <mergeCell ref="S313:V314"/>
    <mergeCell ref="S323:V324"/>
    <mergeCell ref="C325:C326"/>
    <mergeCell ref="D325:D326"/>
    <mergeCell ref="E325:E326"/>
    <mergeCell ref="F325:F326"/>
    <mergeCell ref="G325:G326"/>
    <mergeCell ref="H325:H326"/>
    <mergeCell ref="S325:V326"/>
    <mergeCell ref="C323:C324"/>
    <mergeCell ref="D323:D324"/>
    <mergeCell ref="E323:E324"/>
    <mergeCell ref="F323:F324"/>
    <mergeCell ref="G323:G324"/>
    <mergeCell ref="H323:H324"/>
    <mergeCell ref="S319:V320"/>
    <mergeCell ref="C321:C322"/>
    <mergeCell ref="D321:D322"/>
    <mergeCell ref="E321:E322"/>
    <mergeCell ref="F321:F322"/>
    <mergeCell ref="G321:G322"/>
    <mergeCell ref="H321:H322"/>
    <mergeCell ref="S321:V322"/>
    <mergeCell ref="C319:C320"/>
    <mergeCell ref="D319:D320"/>
    <mergeCell ref="E319:E320"/>
    <mergeCell ref="F319:F320"/>
    <mergeCell ref="G319:G320"/>
    <mergeCell ref="H319:H320"/>
    <mergeCell ref="S331:V332"/>
    <mergeCell ref="C333:C334"/>
    <mergeCell ref="D333:D334"/>
    <mergeCell ref="E333:E334"/>
    <mergeCell ref="F333:F334"/>
    <mergeCell ref="G333:G334"/>
    <mergeCell ref="H333:H334"/>
    <mergeCell ref="S333:V334"/>
    <mergeCell ref="C331:C332"/>
    <mergeCell ref="D331:D332"/>
    <mergeCell ref="E331:E332"/>
    <mergeCell ref="F331:F332"/>
    <mergeCell ref="G331:G332"/>
    <mergeCell ref="H331:H332"/>
    <mergeCell ref="S327:V328"/>
    <mergeCell ref="C329:C330"/>
    <mergeCell ref="D329:D330"/>
    <mergeCell ref="E329:E330"/>
    <mergeCell ref="F329:F330"/>
    <mergeCell ref="G329:G330"/>
    <mergeCell ref="H329:H330"/>
    <mergeCell ref="S329:V330"/>
    <mergeCell ref="C327:C328"/>
    <mergeCell ref="D327:D328"/>
    <mergeCell ref="E327:E328"/>
    <mergeCell ref="F327:F328"/>
    <mergeCell ref="G327:G328"/>
    <mergeCell ref="H327:H328"/>
    <mergeCell ref="S339:V340"/>
    <mergeCell ref="C341:C342"/>
    <mergeCell ref="D341:D342"/>
    <mergeCell ref="E341:E342"/>
    <mergeCell ref="F341:F342"/>
    <mergeCell ref="G341:G342"/>
    <mergeCell ref="H341:H342"/>
    <mergeCell ref="S341:V342"/>
    <mergeCell ref="C339:C340"/>
    <mergeCell ref="D339:D340"/>
    <mergeCell ref="E339:E340"/>
    <mergeCell ref="F339:F340"/>
    <mergeCell ref="G339:G340"/>
    <mergeCell ref="H339:H340"/>
    <mergeCell ref="S335:V336"/>
    <mergeCell ref="C337:C338"/>
    <mergeCell ref="D337:D338"/>
    <mergeCell ref="E337:E338"/>
    <mergeCell ref="F337:F338"/>
    <mergeCell ref="G337:G338"/>
    <mergeCell ref="H337:H338"/>
    <mergeCell ref="S337:V338"/>
    <mergeCell ref="C335:C336"/>
    <mergeCell ref="D335:D336"/>
    <mergeCell ref="E335:E336"/>
    <mergeCell ref="F335:F336"/>
    <mergeCell ref="G335:G336"/>
    <mergeCell ref="H335:H336"/>
    <mergeCell ref="S347:V348"/>
    <mergeCell ref="C349:C350"/>
    <mergeCell ref="D349:D350"/>
    <mergeCell ref="E349:E350"/>
    <mergeCell ref="F349:F350"/>
    <mergeCell ref="G349:G350"/>
    <mergeCell ref="H349:H350"/>
    <mergeCell ref="S349:V350"/>
    <mergeCell ref="C347:C348"/>
    <mergeCell ref="D347:D348"/>
    <mergeCell ref="E347:E348"/>
    <mergeCell ref="F347:F348"/>
    <mergeCell ref="G347:G348"/>
    <mergeCell ref="H347:H348"/>
    <mergeCell ref="S343:V344"/>
    <mergeCell ref="C345:C346"/>
    <mergeCell ref="D345:D346"/>
    <mergeCell ref="E345:E346"/>
    <mergeCell ref="F345:F346"/>
    <mergeCell ref="G345:G346"/>
    <mergeCell ref="H345:H346"/>
    <mergeCell ref="S345:V346"/>
    <mergeCell ref="C343:C344"/>
    <mergeCell ref="D343:D344"/>
    <mergeCell ref="E343:E344"/>
    <mergeCell ref="F343:F344"/>
    <mergeCell ref="G343:G344"/>
    <mergeCell ref="H343:H344"/>
    <mergeCell ref="S355:V356"/>
    <mergeCell ref="C357:C358"/>
    <mergeCell ref="D357:D358"/>
    <mergeCell ref="E357:E358"/>
    <mergeCell ref="F357:F358"/>
    <mergeCell ref="G357:G358"/>
    <mergeCell ref="H357:H358"/>
    <mergeCell ref="S357:V358"/>
    <mergeCell ref="C355:C356"/>
    <mergeCell ref="D355:D356"/>
    <mergeCell ref="E355:E356"/>
    <mergeCell ref="F355:F356"/>
    <mergeCell ref="G355:G356"/>
    <mergeCell ref="H355:H356"/>
    <mergeCell ref="S351:V352"/>
    <mergeCell ref="C353:C354"/>
    <mergeCell ref="D353:D354"/>
    <mergeCell ref="E353:E354"/>
    <mergeCell ref="F353:F354"/>
    <mergeCell ref="G353:G354"/>
    <mergeCell ref="H353:H354"/>
    <mergeCell ref="S353:V354"/>
    <mergeCell ref="C351:C352"/>
    <mergeCell ref="D351:D352"/>
    <mergeCell ref="E351:E352"/>
    <mergeCell ref="F351:F352"/>
    <mergeCell ref="G351:G352"/>
    <mergeCell ref="H351:H352"/>
    <mergeCell ref="S363:V364"/>
    <mergeCell ref="C365:C366"/>
    <mergeCell ref="D365:D366"/>
    <mergeCell ref="E365:E366"/>
    <mergeCell ref="F365:F366"/>
    <mergeCell ref="G365:G366"/>
    <mergeCell ref="H365:H366"/>
    <mergeCell ref="S365:V366"/>
    <mergeCell ref="C363:C364"/>
    <mergeCell ref="D363:D364"/>
    <mergeCell ref="E363:E364"/>
    <mergeCell ref="F363:F364"/>
    <mergeCell ref="G363:G364"/>
    <mergeCell ref="H363:H364"/>
    <mergeCell ref="S359:V360"/>
    <mergeCell ref="C361:C362"/>
    <mergeCell ref="D361:D362"/>
    <mergeCell ref="E361:E362"/>
    <mergeCell ref="F361:F362"/>
    <mergeCell ref="G361:G362"/>
    <mergeCell ref="H361:H362"/>
    <mergeCell ref="S361:V362"/>
    <mergeCell ref="C359:C360"/>
    <mergeCell ref="D359:D360"/>
    <mergeCell ref="E359:E360"/>
    <mergeCell ref="F359:F360"/>
    <mergeCell ref="G359:G360"/>
    <mergeCell ref="H359:H360"/>
    <mergeCell ref="S371:V372"/>
    <mergeCell ref="C373:C374"/>
    <mergeCell ref="D373:D374"/>
    <mergeCell ref="E373:E374"/>
    <mergeCell ref="F373:F374"/>
    <mergeCell ref="G373:G374"/>
    <mergeCell ref="H373:H374"/>
    <mergeCell ref="S373:V374"/>
    <mergeCell ref="C371:C372"/>
    <mergeCell ref="D371:D372"/>
    <mergeCell ref="E371:E372"/>
    <mergeCell ref="F371:F372"/>
    <mergeCell ref="G371:G372"/>
    <mergeCell ref="H371:H372"/>
    <mergeCell ref="S367:V368"/>
    <mergeCell ref="C369:C370"/>
    <mergeCell ref="D369:D370"/>
    <mergeCell ref="E369:E370"/>
    <mergeCell ref="F369:F370"/>
    <mergeCell ref="G369:G370"/>
    <mergeCell ref="H369:H370"/>
    <mergeCell ref="S369:V370"/>
    <mergeCell ref="C367:C368"/>
    <mergeCell ref="D367:D368"/>
    <mergeCell ref="E367:E368"/>
    <mergeCell ref="F367:F368"/>
    <mergeCell ref="G367:G368"/>
    <mergeCell ref="H367:H368"/>
    <mergeCell ref="S379:V380"/>
    <mergeCell ref="C381:C382"/>
    <mergeCell ref="D381:D382"/>
    <mergeCell ref="E381:E382"/>
    <mergeCell ref="F381:F382"/>
    <mergeCell ref="G381:G382"/>
    <mergeCell ref="H381:H382"/>
    <mergeCell ref="S381:V382"/>
    <mergeCell ref="C379:C380"/>
    <mergeCell ref="D379:D380"/>
    <mergeCell ref="E379:E380"/>
    <mergeCell ref="F379:F380"/>
    <mergeCell ref="G379:G380"/>
    <mergeCell ref="H379:H380"/>
    <mergeCell ref="S375:V376"/>
    <mergeCell ref="C377:C378"/>
    <mergeCell ref="D377:D378"/>
    <mergeCell ref="E377:E378"/>
    <mergeCell ref="F377:F378"/>
    <mergeCell ref="G377:G378"/>
    <mergeCell ref="H377:H378"/>
    <mergeCell ref="S377:V378"/>
    <mergeCell ref="C375:C376"/>
    <mergeCell ref="D375:D376"/>
    <mergeCell ref="E375:E376"/>
    <mergeCell ref="F375:F376"/>
    <mergeCell ref="G375:G376"/>
    <mergeCell ref="H375:H376"/>
    <mergeCell ref="S387:V388"/>
    <mergeCell ref="C389:C390"/>
    <mergeCell ref="D389:D390"/>
    <mergeCell ref="E389:E390"/>
    <mergeCell ref="F389:F390"/>
    <mergeCell ref="G389:G390"/>
    <mergeCell ref="H389:H390"/>
    <mergeCell ref="S389:V390"/>
    <mergeCell ref="C387:C388"/>
    <mergeCell ref="D387:D388"/>
    <mergeCell ref="E387:E388"/>
    <mergeCell ref="F387:F388"/>
    <mergeCell ref="G387:G388"/>
    <mergeCell ref="H387:H388"/>
    <mergeCell ref="S383:V384"/>
    <mergeCell ref="C385:C386"/>
    <mergeCell ref="D385:D386"/>
    <mergeCell ref="E385:E386"/>
    <mergeCell ref="F385:F386"/>
    <mergeCell ref="G385:G386"/>
    <mergeCell ref="H385:H386"/>
    <mergeCell ref="S385:V386"/>
    <mergeCell ref="C383:C384"/>
    <mergeCell ref="D383:D384"/>
    <mergeCell ref="E383:E384"/>
    <mergeCell ref="F383:F384"/>
    <mergeCell ref="G383:G384"/>
    <mergeCell ref="H383:H384"/>
    <mergeCell ref="S395:V396"/>
    <mergeCell ref="C397:C398"/>
    <mergeCell ref="D397:D398"/>
    <mergeCell ref="E397:E398"/>
    <mergeCell ref="F397:F398"/>
    <mergeCell ref="G397:G398"/>
    <mergeCell ref="H397:H398"/>
    <mergeCell ref="S397:V398"/>
    <mergeCell ref="C395:C396"/>
    <mergeCell ref="D395:D396"/>
    <mergeCell ref="E395:E396"/>
    <mergeCell ref="F395:F396"/>
    <mergeCell ref="G395:G396"/>
    <mergeCell ref="H395:H396"/>
    <mergeCell ref="S391:V392"/>
    <mergeCell ref="C393:C394"/>
    <mergeCell ref="D393:D394"/>
    <mergeCell ref="E393:E394"/>
    <mergeCell ref="F393:F394"/>
    <mergeCell ref="G393:G394"/>
    <mergeCell ref="H393:H394"/>
    <mergeCell ref="S393:V394"/>
    <mergeCell ref="C391:C392"/>
    <mergeCell ref="D391:D392"/>
    <mergeCell ref="E391:E392"/>
    <mergeCell ref="F391:F392"/>
    <mergeCell ref="G391:G392"/>
    <mergeCell ref="H391:H392"/>
    <mergeCell ref="S403:V404"/>
    <mergeCell ref="C405:C406"/>
    <mergeCell ref="D405:D406"/>
    <mergeCell ref="E405:E406"/>
    <mergeCell ref="F405:F406"/>
    <mergeCell ref="G405:G406"/>
    <mergeCell ref="H405:H406"/>
    <mergeCell ref="S405:V406"/>
    <mergeCell ref="C403:C404"/>
    <mergeCell ref="D403:D404"/>
    <mergeCell ref="E403:E404"/>
    <mergeCell ref="F403:F404"/>
    <mergeCell ref="G403:G404"/>
    <mergeCell ref="H403:H404"/>
    <mergeCell ref="S399:V400"/>
    <mergeCell ref="C401:C402"/>
    <mergeCell ref="D401:D402"/>
    <mergeCell ref="E401:E402"/>
    <mergeCell ref="F401:F402"/>
    <mergeCell ref="G401:G402"/>
    <mergeCell ref="H401:H402"/>
    <mergeCell ref="S401:V402"/>
    <mergeCell ref="C399:C400"/>
    <mergeCell ref="D399:D400"/>
    <mergeCell ref="E399:E400"/>
    <mergeCell ref="F399:F400"/>
    <mergeCell ref="G399:G400"/>
    <mergeCell ref="H399:H400"/>
    <mergeCell ref="S411:V412"/>
    <mergeCell ref="C413:C414"/>
    <mergeCell ref="D413:D414"/>
    <mergeCell ref="E413:E414"/>
    <mergeCell ref="F413:F414"/>
    <mergeCell ref="G413:G414"/>
    <mergeCell ref="H413:H414"/>
    <mergeCell ref="S413:V414"/>
    <mergeCell ref="C411:C412"/>
    <mergeCell ref="D411:D412"/>
    <mergeCell ref="E411:E412"/>
    <mergeCell ref="F411:F412"/>
    <mergeCell ref="G411:G412"/>
    <mergeCell ref="H411:H412"/>
    <mergeCell ref="S407:V408"/>
    <mergeCell ref="C409:C410"/>
    <mergeCell ref="D409:D410"/>
    <mergeCell ref="E409:E410"/>
    <mergeCell ref="F409:F410"/>
    <mergeCell ref="G409:G410"/>
    <mergeCell ref="H409:H410"/>
    <mergeCell ref="S409:V410"/>
    <mergeCell ref="C407:C408"/>
    <mergeCell ref="D407:D408"/>
    <mergeCell ref="E407:E408"/>
    <mergeCell ref="F407:F408"/>
    <mergeCell ref="G407:G408"/>
    <mergeCell ref="H407:H408"/>
    <mergeCell ref="S419:V420"/>
    <mergeCell ref="C421:C422"/>
    <mergeCell ref="D421:D422"/>
    <mergeCell ref="E421:E422"/>
    <mergeCell ref="F421:F422"/>
    <mergeCell ref="G421:G422"/>
    <mergeCell ref="H421:H422"/>
    <mergeCell ref="S421:V422"/>
    <mergeCell ref="C419:C420"/>
    <mergeCell ref="D419:D420"/>
    <mergeCell ref="E419:E420"/>
    <mergeCell ref="F419:F420"/>
    <mergeCell ref="G419:G420"/>
    <mergeCell ref="H419:H420"/>
    <mergeCell ref="S415:V416"/>
    <mergeCell ref="C417:C418"/>
    <mergeCell ref="D417:D418"/>
    <mergeCell ref="E417:E418"/>
    <mergeCell ref="F417:F418"/>
    <mergeCell ref="G417:G418"/>
    <mergeCell ref="H417:H418"/>
    <mergeCell ref="S417:V418"/>
    <mergeCell ref="C415:C416"/>
    <mergeCell ref="D415:D416"/>
    <mergeCell ref="E415:E416"/>
    <mergeCell ref="F415:F416"/>
    <mergeCell ref="G415:G416"/>
    <mergeCell ref="H415:H416"/>
    <mergeCell ref="S428:V429"/>
    <mergeCell ref="C430:C431"/>
    <mergeCell ref="D430:D431"/>
    <mergeCell ref="E430:E431"/>
    <mergeCell ref="F430:F431"/>
    <mergeCell ref="G430:G431"/>
    <mergeCell ref="H430:H431"/>
    <mergeCell ref="S430:V431"/>
    <mergeCell ref="C428:C429"/>
    <mergeCell ref="D428:D429"/>
    <mergeCell ref="E428:E429"/>
    <mergeCell ref="F428:F429"/>
    <mergeCell ref="G428:G429"/>
    <mergeCell ref="H428:H429"/>
    <mergeCell ref="S423:V424"/>
    <mergeCell ref="C423:C424"/>
    <mergeCell ref="D423:D424"/>
    <mergeCell ref="E423:E424"/>
    <mergeCell ref="F423:F424"/>
    <mergeCell ref="G423:G424"/>
    <mergeCell ref="H423:H424"/>
    <mergeCell ref="S425:V427"/>
    <mergeCell ref="C425:C427"/>
    <mergeCell ref="D425:D427"/>
    <mergeCell ref="E425:E427"/>
    <mergeCell ref="S436:V437"/>
    <mergeCell ref="C438:C439"/>
    <mergeCell ref="D438:D439"/>
    <mergeCell ref="E438:E439"/>
    <mergeCell ref="F438:F439"/>
    <mergeCell ref="G438:G439"/>
    <mergeCell ref="H438:H439"/>
    <mergeCell ref="S438:V439"/>
    <mergeCell ref="C436:C437"/>
    <mergeCell ref="D436:D437"/>
    <mergeCell ref="E436:E437"/>
    <mergeCell ref="F436:F437"/>
    <mergeCell ref="G436:G437"/>
    <mergeCell ref="H436:H437"/>
    <mergeCell ref="S432:V433"/>
    <mergeCell ref="C434:C435"/>
    <mergeCell ref="D434:D435"/>
    <mergeCell ref="E434:E435"/>
    <mergeCell ref="F434:F435"/>
    <mergeCell ref="G434:G435"/>
    <mergeCell ref="H434:H435"/>
    <mergeCell ref="S434:V435"/>
    <mergeCell ref="C432:C433"/>
    <mergeCell ref="D432:D433"/>
    <mergeCell ref="E432:E433"/>
    <mergeCell ref="F432:F433"/>
    <mergeCell ref="G432:G433"/>
    <mergeCell ref="H432:H433"/>
    <mergeCell ref="S444:V445"/>
    <mergeCell ref="C446:C447"/>
    <mergeCell ref="D446:D447"/>
    <mergeCell ref="E446:E447"/>
    <mergeCell ref="F446:F447"/>
    <mergeCell ref="G446:G447"/>
    <mergeCell ref="H446:H447"/>
    <mergeCell ref="S446:V447"/>
    <mergeCell ref="C444:C445"/>
    <mergeCell ref="D444:D445"/>
    <mergeCell ref="E444:E445"/>
    <mergeCell ref="F444:F445"/>
    <mergeCell ref="G444:G445"/>
    <mergeCell ref="H444:H445"/>
    <mergeCell ref="S440:V441"/>
    <mergeCell ref="C442:C443"/>
    <mergeCell ref="D442:D443"/>
    <mergeCell ref="E442:E443"/>
    <mergeCell ref="F442:F443"/>
    <mergeCell ref="G442:G443"/>
    <mergeCell ref="H442:H443"/>
    <mergeCell ref="S442:V443"/>
    <mergeCell ref="C440:C441"/>
    <mergeCell ref="D440:D441"/>
    <mergeCell ref="E440:E441"/>
    <mergeCell ref="F440:F441"/>
    <mergeCell ref="G440:G441"/>
    <mergeCell ref="H440:H441"/>
    <mergeCell ref="G454:G455"/>
    <mergeCell ref="H454:H455"/>
    <mergeCell ref="S454:V455"/>
    <mergeCell ref="C452:C453"/>
    <mergeCell ref="D452:D453"/>
    <mergeCell ref="E452:E453"/>
    <mergeCell ref="F452:F453"/>
    <mergeCell ref="G452:G453"/>
    <mergeCell ref="H452:H453"/>
    <mergeCell ref="S448:V449"/>
    <mergeCell ref="C450:C451"/>
    <mergeCell ref="D450:D451"/>
    <mergeCell ref="E450:E451"/>
    <mergeCell ref="F450:F451"/>
    <mergeCell ref="G450:G451"/>
    <mergeCell ref="H450:H451"/>
    <mergeCell ref="S450:V451"/>
    <mergeCell ref="C448:C449"/>
    <mergeCell ref="D448:D449"/>
    <mergeCell ref="E448:E449"/>
    <mergeCell ref="F448:F449"/>
    <mergeCell ref="G448:G449"/>
    <mergeCell ref="H448:H449"/>
    <mergeCell ref="F203:F204"/>
    <mergeCell ref="F242:F244"/>
    <mergeCell ref="E242:E244"/>
    <mergeCell ref="S461:V462"/>
    <mergeCell ref="C463:C464"/>
    <mergeCell ref="D463:D464"/>
    <mergeCell ref="E463:E464"/>
    <mergeCell ref="F463:F464"/>
    <mergeCell ref="G463:G464"/>
    <mergeCell ref="H463:H464"/>
    <mergeCell ref="S463:V464"/>
    <mergeCell ref="C461:C462"/>
    <mergeCell ref="D461:D462"/>
    <mergeCell ref="E461:E462"/>
    <mergeCell ref="F461:F462"/>
    <mergeCell ref="G461:G462"/>
    <mergeCell ref="H461:H462"/>
    <mergeCell ref="S457:V458"/>
    <mergeCell ref="C459:C460"/>
    <mergeCell ref="D459:D460"/>
    <mergeCell ref="E459:E460"/>
    <mergeCell ref="F459:F460"/>
    <mergeCell ref="G459:G460"/>
    <mergeCell ref="H459:H460"/>
    <mergeCell ref="S459:V460"/>
    <mergeCell ref="C457:C458"/>
    <mergeCell ref="D457:D458"/>
    <mergeCell ref="E457:E458"/>
    <mergeCell ref="F457:F458"/>
    <mergeCell ref="G457:G458"/>
    <mergeCell ref="H457:H458"/>
    <mergeCell ref="S452:V453"/>
    <mergeCell ref="F425:F427"/>
    <mergeCell ref="G425:G427"/>
    <mergeCell ref="H425:H427"/>
    <mergeCell ref="H28:H30"/>
    <mergeCell ref="F235:F237"/>
    <mergeCell ref="G235:G237"/>
    <mergeCell ref="H235:H237"/>
    <mergeCell ref="F28:F30"/>
    <mergeCell ref="F23:F25"/>
    <mergeCell ref="G23:G25"/>
    <mergeCell ref="H23:H25"/>
    <mergeCell ref="A23:A25"/>
    <mergeCell ref="B23:B25"/>
    <mergeCell ref="E23:E25"/>
    <mergeCell ref="D23:D25"/>
    <mergeCell ref="C23:C25"/>
    <mergeCell ref="F454:F456"/>
    <mergeCell ref="E454:E456"/>
    <mergeCell ref="D454:D456"/>
    <mergeCell ref="C454:C456"/>
    <mergeCell ref="B454:B456"/>
    <mergeCell ref="A454:A456"/>
    <mergeCell ref="A28:A30"/>
    <mergeCell ref="B28:B30"/>
    <mergeCell ref="C28:C30"/>
    <mergeCell ref="D28:D30"/>
    <mergeCell ref="E28:E30"/>
    <mergeCell ref="A235:A237"/>
    <mergeCell ref="B235:B237"/>
    <mergeCell ref="C235:C237"/>
    <mergeCell ref="D235:D237"/>
    <mergeCell ref="E235:E237"/>
  </mergeCells>
  <phoneticPr fontId="6" type="noConversion"/>
  <printOptions horizontalCentered="1"/>
  <pageMargins left="0" right="0" top="0" bottom="0.51181102362204722" header="0" footer="0"/>
  <pageSetup paperSize="9" scale="46" fitToHeight="0" orientation="landscape" r:id="rId1"/>
  <headerFooter alignWithMargins="0">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форма 2</vt:lpstr>
      <vt:lpstr>'форма 2'!Заголовки_для_печати</vt:lpstr>
      <vt:lpstr>'форма 2'!Область_печати</vt:lpstr>
    </vt:vector>
  </TitlesOfParts>
  <Company>TN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tanaeva</dc:creator>
  <cp:lastModifiedBy>Клементьева Наталья Александровна</cp:lastModifiedBy>
  <cp:lastPrinted>2012-03-20T08:26:37Z</cp:lastPrinted>
  <dcterms:created xsi:type="dcterms:W3CDTF">2008-12-22T07:04:15Z</dcterms:created>
  <dcterms:modified xsi:type="dcterms:W3CDTF">2016-05-05T13:48:55Z</dcterms:modified>
</cp:coreProperties>
</file>